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codeName="ThisWorkbook" defaultThemeVersion="166925"/>
  <mc:AlternateContent xmlns:mc="http://schemas.openxmlformats.org/markup-compatibility/2006">
    <mc:Choice Requires="x15">
      <x15ac:absPath xmlns:x15ac="http://schemas.microsoft.com/office/spreadsheetml/2010/11/ac" url="/Users/LadyD/Desktop/"/>
    </mc:Choice>
  </mc:AlternateContent>
  <xr:revisionPtr revIDLastSave="0" documentId="13_ncr:1_{A9452CD9-2089-2244-A040-3825645E6434}" xr6:coauthVersionLast="47" xr6:coauthVersionMax="47" xr10:uidLastSave="{00000000-0000-0000-0000-000000000000}"/>
  <bookViews>
    <workbookView xWindow="460" yWindow="500" windowWidth="28800" windowHeight="16540" xr2:uid="{00000000-000D-0000-FFFF-FFFF00000000}"/>
  </bookViews>
  <sheets>
    <sheet name="HOME" sheetId="1" r:id="rId1"/>
    <sheet name="Step1-Gathering info sources" sheetId="3" r:id="rId2"/>
    <sheet name="Step 2 &gt;&gt;&gt;" sheetId="38" r:id="rId3"/>
    <sheet name="Step2-2.1Immunization C&amp;E" sheetId="36" r:id="rId4"/>
    <sheet name="List of barriers" sheetId="22" state="hidden" r:id="rId5"/>
    <sheet name="Step2-2.2 VPD surveillance" sheetId="37" r:id="rId6"/>
    <sheet name="Step 3 &gt;&gt;&gt;" sheetId="28" r:id="rId7"/>
    <sheet name="3.1 Programme mgmt &amp; financing" sheetId="15" r:id="rId8"/>
    <sheet name="3.2 HR management" sheetId="16" r:id="rId9"/>
    <sheet name="3.3 Vaccine supply,qlt,logistc" sheetId="17" r:id="rId10"/>
    <sheet name="3.4. Service delivery" sheetId="8" r:id="rId11"/>
    <sheet name="3.5 Coverage&amp;AEFI monitoring" sheetId="9" r:id="rId12"/>
    <sheet name="3.6 Disease Surveillance" sheetId="10" r:id="rId13"/>
    <sheet name="3.7 Demand generation" sheetId="11" r:id="rId14"/>
    <sheet name="3.8 Any other barriers" sheetId="26" r:id="rId15"/>
    <sheet name="Step4-Prioritisation " sheetId="21" r:id="rId16"/>
    <sheet name="Notes&gt;&gt;&gt;" sheetId="31" r:id="rId17"/>
    <sheet name="Notes-Further research" sheetId="23" r:id="rId18"/>
    <sheet name="Notes- Identifying strengths" sheetId="27" r:id="rId19"/>
    <sheet name="Notes- Decision question" sheetId="34" r:id="rId20"/>
    <sheet name="Notes- Actions" sheetId="35" r:id="rId21"/>
    <sheet name="THE END" sheetId="32" r:id="rId22"/>
    <sheet name="info 1. C&amp;E" sheetId="20" r:id="rId23"/>
    <sheet name="info 2.Landscape review" sheetId="25" r:id="rId24"/>
    <sheet name="info 3. ex1-Coverage" sheetId="13" r:id="rId25"/>
    <sheet name="info 4. ex2-Equity" sheetId="12" r:id="rId26"/>
  </sheets>
  <externalReferences>
    <externalReference r:id="rId27"/>
  </externalReferences>
  <definedNames>
    <definedName name="dd_regions" localSheetId="21">#REF!</definedName>
    <definedName name="dd_regions">#REF!</definedName>
    <definedName name="dd_regions1">#REF!</definedName>
    <definedName name="dd_regions2">#REF!</definedName>
    <definedName name="dd_reps" localSheetId="20">INDEX(#REF!,MATCH(#REF!,[0]!dd_regions,0))</definedName>
    <definedName name="dd_reps" localSheetId="19">INDEX(#REF!,MATCH(#REF!,dd_regions,0))</definedName>
    <definedName name="dd_reps" localSheetId="21">INDEX(#REF!,MATCH(#REF!,'THE END'!dd_regions,0))</definedName>
    <definedName name="dd_reps">INDEX(#REF!,MATCH(#REF!,dd_regions,0))</definedName>
    <definedName name="dd_reps1" localSheetId="20">INDEX(#REF!,MATCH(#REF!,[0]!dd_regions1,0))</definedName>
    <definedName name="dd_reps1" localSheetId="19">INDEX(#REF!,MATCH(#REF!,dd_regions1,0))</definedName>
    <definedName name="dd_reps1">INDEX(#REF!,MATCH(#REF!,dd_regions1,0))</definedName>
    <definedName name="dd_reps2" localSheetId="20">INDEX(#REF!,MATCH(#REF!,[0]!dd_regions2,0))</definedName>
    <definedName name="dd_reps2" localSheetId="19">INDEX(#REF!,MATCH(#REF!,dd_regions2,0))</definedName>
    <definedName name="dd_reps2">INDEX(#REF!,MATCH(#REF!,dd_regions2,0))</definedName>
    <definedName name="Extramain" localSheetId="20">'[1]List of barriers'!$W$2:$W$4</definedName>
    <definedName name="Extramain" localSheetId="19">'[1]List of barriers'!$W$2:$W$4</definedName>
    <definedName name="Extramain">'List of barriers'!$W$2:$W$4</definedName>
    <definedName name="Main">'List of barriers'!$W$3:$W$4</definedName>
    <definedName name="Main2">'List of barriers'!$W$1:$W$4</definedName>
    <definedName name="tbl_choices" localSheetId="21">#REF!</definedName>
    <definedName name="tbl_choices">#REF!</definedName>
    <definedName name="tbl_choices1">#REF!</definedName>
    <definedName name="tbl_choices2">#REF!</definedName>
    <definedName name="X">'List of barriers'!$W$3:$W$4</definedName>
    <definedName name="Yes">'List of barriers'!$AA$2:$AB$2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7" i="35" l="1" a="1"/>
  <c r="P7" i="35" s="1"/>
  <c r="P8" i="35" a="1"/>
  <c r="P8" i="35"/>
  <c r="P9" i="35" a="1"/>
  <c r="P9" i="35" s="1"/>
  <c r="P10" i="35" a="1"/>
  <c r="P10" i="35"/>
  <c r="P11" i="35" a="1"/>
  <c r="P11" i="35" s="1"/>
  <c r="P12" i="35" a="1"/>
  <c r="P12" i="35"/>
  <c r="P13" i="35" a="1"/>
  <c r="P13" i="35" s="1"/>
  <c r="P14" i="35" a="1"/>
  <c r="P14" i="35"/>
  <c r="P15" i="35" a="1"/>
  <c r="P15" i="35" s="1"/>
  <c r="P16" i="35" a="1"/>
  <c r="P16" i="35"/>
  <c r="P17" i="35" a="1"/>
  <c r="P17" i="35" s="1"/>
  <c r="P18" i="35" a="1"/>
  <c r="P18" i="35"/>
  <c r="P19" i="35" a="1"/>
  <c r="P19" i="35" s="1"/>
  <c r="P20" i="35" a="1"/>
  <c r="P20" i="35"/>
  <c r="P21" i="35" a="1"/>
  <c r="P21" i="35" s="1"/>
  <c r="P22" i="35" a="1"/>
  <c r="P22" i="35"/>
  <c r="P23" i="35" a="1"/>
  <c r="P23" i="35" s="1"/>
  <c r="P24" i="35" a="1"/>
  <c r="P24" i="35"/>
  <c r="P25" i="35" a="1"/>
  <c r="P25" i="35" s="1"/>
  <c r="P26" i="35" a="1"/>
  <c r="P26" i="35"/>
  <c r="P27" i="35" a="1"/>
  <c r="P27" i="35" s="1"/>
  <c r="P28" i="35" a="1"/>
  <c r="P28" i="35"/>
  <c r="P29" i="35" a="1"/>
  <c r="P29" i="35" s="1"/>
  <c r="P30" i="35" a="1"/>
  <c r="P30" i="35"/>
  <c r="P31" i="35" a="1"/>
  <c r="P31" i="35" s="1"/>
  <c r="P32" i="35" a="1"/>
  <c r="P32" i="35" s="1"/>
  <c r="P33" i="35" a="1"/>
  <c r="P33" i="35" s="1"/>
  <c r="P34" i="35" a="1"/>
  <c r="P34" i="35"/>
  <c r="P35" i="35" a="1"/>
  <c r="P35" i="35" s="1"/>
  <c r="P36" i="35" a="1"/>
  <c r="P36" i="35" s="1"/>
  <c r="P37" i="35" a="1"/>
  <c r="P37" i="35" s="1"/>
  <c r="P38" i="35" a="1"/>
  <c r="P38" i="35"/>
  <c r="P39" i="35" a="1"/>
  <c r="P39" i="35" s="1"/>
  <c r="P40" i="35" a="1"/>
  <c r="P40" i="35" s="1"/>
  <c r="P41" i="35" a="1"/>
  <c r="P41" i="35" s="1"/>
  <c r="P42" i="35" a="1"/>
  <c r="P42" i="35"/>
  <c r="P43" i="35" a="1"/>
  <c r="P43" i="35" s="1"/>
  <c r="P44" i="35" a="1"/>
  <c r="P44" i="35" s="1"/>
  <c r="P45" i="35" a="1"/>
  <c r="P45" i="35" s="1"/>
  <c r="P46" i="35" a="1"/>
  <c r="P46" i="35"/>
  <c r="P47" i="35" a="1"/>
  <c r="P47" i="35" s="1"/>
  <c r="P48" i="35" a="1"/>
  <c r="P48" i="35" s="1"/>
  <c r="P49" i="35" a="1"/>
  <c r="P49" i="35" s="1"/>
  <c r="P50" i="35" a="1"/>
  <c r="P50" i="35"/>
  <c r="P51" i="35" a="1"/>
  <c r="P51" i="35" s="1"/>
  <c r="P52" i="35" a="1"/>
  <c r="P52" i="35" s="1"/>
  <c r="P53" i="35" a="1"/>
  <c r="P53" i="35" s="1"/>
  <c r="P54" i="35" a="1"/>
  <c r="P54" i="35"/>
  <c r="P55" i="35" a="1"/>
  <c r="P55" i="35" s="1"/>
  <c r="P56" i="35" a="1"/>
  <c r="P56" i="35" s="1"/>
  <c r="P57" i="35" a="1"/>
  <c r="P57" i="35" s="1"/>
  <c r="P58" i="35" a="1"/>
  <c r="P58" i="35"/>
  <c r="P59" i="35" a="1"/>
  <c r="P59" i="35" s="1"/>
  <c r="P60" i="35" a="1"/>
  <c r="P60" i="35" s="1"/>
  <c r="P61" i="35" a="1"/>
  <c r="P61" i="35" s="1"/>
  <c r="P62" i="35" a="1"/>
  <c r="P62" i="35"/>
  <c r="P63" i="35" a="1"/>
  <c r="P63" i="35" s="1"/>
  <c r="P64" i="35" a="1"/>
  <c r="P64" i="35" s="1"/>
  <c r="P65" i="35" a="1"/>
  <c r="P65" i="35" s="1"/>
  <c r="P66" i="35" a="1"/>
  <c r="P66" i="35"/>
  <c r="P67" i="35" a="1"/>
  <c r="P67" i="35" s="1"/>
  <c r="P68" i="35" a="1"/>
  <c r="P68" i="35" s="1"/>
  <c r="P69" i="35" a="1"/>
  <c r="P69" i="35" s="1"/>
  <c r="P70" i="35" a="1"/>
  <c r="P70" i="35"/>
  <c r="P71" i="35" a="1"/>
  <c r="P71" i="35" s="1"/>
  <c r="P72" i="35" a="1"/>
  <c r="P72" i="35" s="1"/>
  <c r="P73" i="35" a="1"/>
  <c r="P73" i="35" s="1"/>
  <c r="P74" i="35" a="1"/>
  <c r="P74" i="35"/>
  <c r="P75" i="35" a="1"/>
  <c r="P75" i="35" s="1"/>
  <c r="P76" i="35" a="1"/>
  <c r="P76" i="35" s="1"/>
  <c r="P77" i="35" a="1"/>
  <c r="P77" i="35" s="1"/>
  <c r="P78" i="35" a="1"/>
  <c r="P78" i="35"/>
  <c r="P79" i="35" a="1"/>
  <c r="P79" i="35" s="1"/>
  <c r="P80" i="35" a="1"/>
  <c r="P80" i="35" s="1"/>
  <c r="P81" i="35" a="1"/>
  <c r="P81" i="35" s="1"/>
  <c r="P82" i="35" a="1"/>
  <c r="P82" i="35"/>
  <c r="P83" i="35" a="1"/>
  <c r="P83" i="35" s="1"/>
  <c r="P84" i="35" a="1"/>
  <c r="P84" i="35" s="1"/>
  <c r="P85" i="35" a="1"/>
  <c r="P85" i="35" s="1"/>
  <c r="P86" i="35" a="1"/>
  <c r="P86" i="35"/>
  <c r="P87" i="35" a="1"/>
  <c r="P87" i="35" s="1"/>
  <c r="P88" i="35" a="1"/>
  <c r="P88" i="35" s="1"/>
  <c r="P89" i="35" a="1"/>
  <c r="P89" i="35" s="1"/>
  <c r="P90" i="35" a="1"/>
  <c r="P90" i="35"/>
  <c r="P91" i="35" a="1"/>
  <c r="P91" i="35" s="1"/>
  <c r="I7" i="35" a="1"/>
  <c r="I7" i="35" s="1"/>
  <c r="I8" i="35" a="1"/>
  <c r="I8" i="35"/>
  <c r="I9" i="35" a="1"/>
  <c r="I9" i="35" s="1"/>
  <c r="I10" i="35" a="1"/>
  <c r="I10" i="35" s="1"/>
  <c r="I11" i="35" a="1"/>
  <c r="I11" i="35" s="1"/>
  <c r="I12" i="35" a="1"/>
  <c r="I12" i="35"/>
  <c r="I13" i="35" a="1"/>
  <c r="I13" i="35" s="1"/>
  <c r="I14" i="35" a="1"/>
  <c r="I14" i="35" s="1"/>
  <c r="I15" i="35" a="1"/>
  <c r="I15" i="35" s="1"/>
  <c r="I16" i="35" a="1"/>
  <c r="I16" i="35"/>
  <c r="I17" i="35" a="1"/>
  <c r="I17" i="35" s="1"/>
  <c r="I18" i="35" a="1"/>
  <c r="I18" i="35" s="1"/>
  <c r="I19" i="35" a="1"/>
  <c r="I19" i="35" s="1"/>
  <c r="I20" i="35" a="1"/>
  <c r="I20" i="35"/>
  <c r="I21" i="35" a="1"/>
  <c r="I21" i="35" s="1"/>
  <c r="I22" i="35" a="1"/>
  <c r="I22" i="35" s="1"/>
  <c r="I23" i="35" a="1"/>
  <c r="I23" i="35" s="1"/>
  <c r="I24" i="35" a="1"/>
  <c r="I24" i="35"/>
  <c r="I25" i="35" a="1"/>
  <c r="I25" i="35" s="1"/>
  <c r="I26" i="35" a="1"/>
  <c r="I26" i="35" s="1"/>
  <c r="I27" i="35" a="1"/>
  <c r="I27" i="35" s="1"/>
  <c r="I28" i="35" a="1"/>
  <c r="I28" i="35"/>
  <c r="I29" i="35" a="1"/>
  <c r="I29" i="35" s="1"/>
  <c r="I30" i="35" a="1"/>
  <c r="I30" i="35" s="1"/>
  <c r="I31" i="35" a="1"/>
  <c r="I31" i="35" s="1"/>
  <c r="I32" i="35" a="1"/>
  <c r="I32" i="35" s="1"/>
  <c r="I33" i="35" a="1"/>
  <c r="I33" i="35" s="1"/>
  <c r="I34" i="35" a="1"/>
  <c r="I34" i="35" s="1"/>
  <c r="I35" i="35" a="1"/>
  <c r="I35" i="35" s="1"/>
  <c r="I36" i="35" a="1"/>
  <c r="I36" i="35" s="1"/>
  <c r="I37" i="35" a="1"/>
  <c r="I37" i="35" s="1"/>
  <c r="I38" i="35" a="1"/>
  <c r="I38" i="35" s="1"/>
  <c r="I39" i="35" a="1"/>
  <c r="I39" i="35" s="1"/>
  <c r="I40" i="35" a="1"/>
  <c r="I40" i="35" s="1"/>
  <c r="I41" i="35" a="1"/>
  <c r="I41" i="35" s="1"/>
  <c r="I42" i="35" a="1"/>
  <c r="I42" i="35" s="1"/>
  <c r="I43" i="35" a="1"/>
  <c r="I43" i="35" s="1"/>
  <c r="I44" i="35" a="1"/>
  <c r="I44" i="35" s="1"/>
  <c r="I45" i="35" a="1"/>
  <c r="I45" i="35" s="1"/>
  <c r="I46" i="35" a="1"/>
  <c r="I46" i="35" s="1"/>
  <c r="I47" i="35" a="1"/>
  <c r="I47" i="35" s="1"/>
  <c r="I48" i="35" a="1"/>
  <c r="I48" i="35" s="1"/>
  <c r="I49" i="35" a="1"/>
  <c r="I49" i="35" s="1"/>
  <c r="I50" i="35" a="1"/>
  <c r="I50" i="35" s="1"/>
  <c r="I51" i="35" a="1"/>
  <c r="I51" i="35" s="1"/>
  <c r="I52" i="35" a="1"/>
  <c r="I52" i="35" s="1"/>
  <c r="I53" i="35" a="1"/>
  <c r="I53" i="35" s="1"/>
  <c r="I54" i="35" a="1"/>
  <c r="I54" i="35" s="1"/>
  <c r="I55" i="35" a="1"/>
  <c r="I55" i="35" s="1"/>
  <c r="I56" i="35" a="1"/>
  <c r="I56" i="35" s="1"/>
  <c r="I57" i="35" a="1"/>
  <c r="I57" i="35" s="1"/>
  <c r="I58" i="35" a="1"/>
  <c r="I58" i="35" s="1"/>
  <c r="I59" i="35" a="1"/>
  <c r="I59" i="35" s="1"/>
  <c r="I60" i="35" a="1"/>
  <c r="I60" i="35" s="1"/>
  <c r="I61" i="35" a="1"/>
  <c r="I61" i="35" s="1"/>
  <c r="I62" i="35" a="1"/>
  <c r="I62" i="35" s="1"/>
  <c r="I63" i="35" a="1"/>
  <c r="I63" i="35" s="1"/>
  <c r="I64" i="35" a="1"/>
  <c r="I64" i="35" s="1"/>
  <c r="I65" i="35" a="1"/>
  <c r="I65" i="35" s="1"/>
  <c r="I66" i="35" a="1"/>
  <c r="I66" i="35" s="1"/>
  <c r="I67" i="35" a="1"/>
  <c r="I67" i="35" s="1"/>
  <c r="I68" i="35" a="1"/>
  <c r="I68" i="35" s="1"/>
  <c r="I69" i="35" a="1"/>
  <c r="I69" i="35" s="1"/>
  <c r="I70" i="35" a="1"/>
  <c r="I70" i="35" s="1"/>
  <c r="I71" i="35" a="1"/>
  <c r="I71" i="35" s="1"/>
  <c r="I72" i="35" a="1"/>
  <c r="I72" i="35" s="1"/>
  <c r="I73" i="35" a="1"/>
  <c r="I73" i="35" s="1"/>
  <c r="I74" i="35" a="1"/>
  <c r="I74" i="35" s="1"/>
  <c r="I75" i="35" a="1"/>
  <c r="I75" i="35" s="1"/>
  <c r="I76" i="35" a="1"/>
  <c r="I76" i="35" s="1"/>
  <c r="I77" i="35" a="1"/>
  <c r="I77" i="35" s="1"/>
  <c r="I78" i="35" a="1"/>
  <c r="I78" i="35" s="1"/>
  <c r="I79" i="35" a="1"/>
  <c r="I79" i="35" s="1"/>
  <c r="I80" i="35" a="1"/>
  <c r="I80" i="35" s="1"/>
  <c r="I81" i="35" a="1"/>
  <c r="I81" i="35" s="1"/>
  <c r="I82" i="35" a="1"/>
  <c r="I82" i="35" s="1"/>
  <c r="I83" i="35" a="1"/>
  <c r="I83" i="35" s="1"/>
  <c r="I84" i="35" a="1"/>
  <c r="I84" i="35" s="1"/>
  <c r="I85" i="35" a="1"/>
  <c r="I85" i="35" s="1"/>
  <c r="I86" i="35" a="1"/>
  <c r="I86" i="35" s="1"/>
  <c r="I87" i="35" a="1"/>
  <c r="I87" i="35" s="1"/>
  <c r="I88" i="35" a="1"/>
  <c r="I88" i="35" s="1"/>
  <c r="I89" i="35" a="1"/>
  <c r="I89" i="35" s="1"/>
  <c r="I90" i="35" a="1"/>
  <c r="I90" i="35" s="1"/>
  <c r="I91" i="35" a="1"/>
  <c r="I91" i="35" s="1"/>
  <c r="B7" i="35" a="1"/>
  <c r="B7" i="35" s="1"/>
  <c r="B8" i="35" a="1"/>
  <c r="B8" i="35" s="1"/>
  <c r="B9" i="35" a="1"/>
  <c r="B9" i="35" s="1"/>
  <c r="B10" i="35" a="1"/>
  <c r="B10" i="35" s="1"/>
  <c r="B11" i="35" a="1"/>
  <c r="B11" i="35" s="1"/>
  <c r="B12" i="35" a="1"/>
  <c r="B12" i="35" s="1"/>
  <c r="B13" i="35" a="1"/>
  <c r="B13" i="35" s="1"/>
  <c r="B14" i="35" a="1"/>
  <c r="B14" i="35" s="1"/>
  <c r="B15" i="35" a="1"/>
  <c r="B15" i="35" s="1"/>
  <c r="B16" i="35" a="1"/>
  <c r="B16" i="35" s="1"/>
  <c r="B17" i="35" a="1"/>
  <c r="B17" i="35" s="1"/>
  <c r="B18" i="35" a="1"/>
  <c r="B18" i="35" s="1"/>
  <c r="B19" i="35" a="1"/>
  <c r="B19" i="35" s="1"/>
  <c r="B20" i="35" a="1"/>
  <c r="B20" i="35" s="1"/>
  <c r="B21" i="35" a="1"/>
  <c r="B21" i="35" s="1"/>
  <c r="B22" i="35" a="1"/>
  <c r="B22" i="35" s="1"/>
  <c r="B23" i="35" a="1"/>
  <c r="B23" i="35" s="1"/>
  <c r="B24" i="35" a="1"/>
  <c r="B24" i="35" s="1"/>
  <c r="B25" i="35" a="1"/>
  <c r="B25" i="35" s="1"/>
  <c r="B26" i="35" a="1"/>
  <c r="B26" i="35" s="1"/>
  <c r="B27" i="35" a="1"/>
  <c r="B27" i="35" s="1"/>
  <c r="B28" i="35" a="1"/>
  <c r="B28" i="35" s="1"/>
  <c r="B29" i="35" a="1"/>
  <c r="B29" i="35" s="1"/>
  <c r="B30" i="35" a="1"/>
  <c r="B30" i="35" s="1"/>
  <c r="B31" i="35" a="1"/>
  <c r="B31" i="35" s="1"/>
  <c r="B32" i="35" a="1"/>
  <c r="B32" i="35" s="1"/>
  <c r="B33" i="35" a="1"/>
  <c r="B33" i="35" s="1"/>
  <c r="B34" i="35" a="1"/>
  <c r="B34" i="35" s="1"/>
  <c r="B35" i="35" a="1"/>
  <c r="B35" i="35" s="1"/>
  <c r="B36" i="35" a="1"/>
  <c r="B36" i="35" s="1"/>
  <c r="B37" i="35" a="1"/>
  <c r="B37" i="35" s="1"/>
  <c r="B38" i="35" a="1"/>
  <c r="B38" i="35" s="1"/>
  <c r="B39" i="35" a="1"/>
  <c r="B39" i="35" s="1"/>
  <c r="B40" i="35" a="1"/>
  <c r="B40" i="35" s="1"/>
  <c r="B41" i="35" a="1"/>
  <c r="B41" i="35" s="1"/>
  <c r="B42" i="35" a="1"/>
  <c r="B42" i="35" s="1"/>
  <c r="B43" i="35" a="1"/>
  <c r="B43" i="35" s="1"/>
  <c r="B44" i="35" a="1"/>
  <c r="B44" i="35" s="1"/>
  <c r="B45" i="35" a="1"/>
  <c r="B45" i="35" s="1"/>
  <c r="B46" i="35" a="1"/>
  <c r="B46" i="35" s="1"/>
  <c r="B47" i="35" a="1"/>
  <c r="B47" i="35" s="1"/>
  <c r="B48" i="35" a="1"/>
  <c r="B48" i="35" s="1"/>
  <c r="B49" i="35" a="1"/>
  <c r="B49" i="35" s="1"/>
  <c r="B50" i="35" a="1"/>
  <c r="B50" i="35" s="1"/>
  <c r="B51" i="35" a="1"/>
  <c r="B51" i="35" s="1"/>
  <c r="B52" i="35" a="1"/>
  <c r="B52" i="35" s="1"/>
  <c r="B53" i="35" a="1"/>
  <c r="B53" i="35" s="1"/>
  <c r="B54" i="35" a="1"/>
  <c r="B54" i="35" s="1"/>
  <c r="B55" i="35" a="1"/>
  <c r="B55" i="35" s="1"/>
  <c r="B56" i="35" a="1"/>
  <c r="B56" i="35" s="1"/>
  <c r="B57" i="35" a="1"/>
  <c r="B57" i="35" s="1"/>
  <c r="B58" i="35" a="1"/>
  <c r="B58" i="35" s="1"/>
  <c r="B59" i="35" a="1"/>
  <c r="B59" i="35" s="1"/>
  <c r="B60" i="35" a="1"/>
  <c r="B60" i="35" s="1"/>
  <c r="B61" i="35" a="1"/>
  <c r="B61" i="35" s="1"/>
  <c r="B62" i="35" a="1"/>
  <c r="B62" i="35" s="1"/>
  <c r="B63" i="35" a="1"/>
  <c r="B63" i="35" s="1"/>
  <c r="B64" i="35" a="1"/>
  <c r="B64" i="35" s="1"/>
  <c r="B65" i="35" a="1"/>
  <c r="B65" i="35" s="1"/>
  <c r="B66" i="35" a="1"/>
  <c r="B66" i="35" s="1"/>
  <c r="B67" i="35" a="1"/>
  <c r="B67" i="35" s="1"/>
  <c r="B68" i="35" a="1"/>
  <c r="B68" i="35" s="1"/>
  <c r="B69" i="35" a="1"/>
  <c r="B69" i="35" s="1"/>
  <c r="B70" i="35" a="1"/>
  <c r="B70" i="35" s="1"/>
  <c r="B71" i="35" a="1"/>
  <c r="B71" i="35" s="1"/>
  <c r="B72" i="35" a="1"/>
  <c r="B72" i="35" s="1"/>
  <c r="B73" i="35" a="1"/>
  <c r="B73" i="35" s="1"/>
  <c r="B74" i="35" a="1"/>
  <c r="B74" i="35" s="1"/>
  <c r="B75" i="35" a="1"/>
  <c r="B75" i="35" s="1"/>
  <c r="B76" i="35" a="1"/>
  <c r="B76" i="35" s="1"/>
  <c r="B77" i="35" a="1"/>
  <c r="B77" i="35" s="1"/>
  <c r="B78" i="35" a="1"/>
  <c r="B78" i="35" s="1"/>
  <c r="B79" i="35" a="1"/>
  <c r="B79" i="35" s="1"/>
  <c r="B80" i="35" a="1"/>
  <c r="B80" i="35" s="1"/>
  <c r="B81" i="35" a="1"/>
  <c r="B81" i="35" s="1"/>
  <c r="B82" i="35" a="1"/>
  <c r="B82" i="35" s="1"/>
  <c r="B83" i="35" a="1"/>
  <c r="B83" i="35" s="1"/>
  <c r="B84" i="35" a="1"/>
  <c r="B84" i="35" s="1"/>
  <c r="B85" i="35" a="1"/>
  <c r="B85" i="35" s="1"/>
  <c r="B86" i="35" a="1"/>
  <c r="B86" i="35" s="1"/>
  <c r="B87" i="35" a="1"/>
  <c r="B87" i="35" s="1"/>
  <c r="B88" i="35" a="1"/>
  <c r="B88" i="35" s="1"/>
  <c r="B89" i="35" a="1"/>
  <c r="B89" i="35" s="1"/>
  <c r="B90" i="35" a="1"/>
  <c r="B90" i="35" s="1"/>
  <c r="B91" i="35" a="1"/>
  <c r="B91" i="35" s="1"/>
  <c r="J7" i="34" a="1"/>
  <c r="J7" i="34" s="1"/>
  <c r="J8" i="34" a="1"/>
  <c r="J8" i="34" s="1"/>
  <c r="J9" i="34" a="1"/>
  <c r="J9" i="34" s="1"/>
  <c r="J10" i="34" a="1"/>
  <c r="J10" i="34" s="1"/>
  <c r="J11" i="34" a="1"/>
  <c r="J11" i="34" s="1"/>
  <c r="J12" i="34" a="1"/>
  <c r="J12" i="34" s="1"/>
  <c r="J13" i="34" a="1"/>
  <c r="J13" i="34" s="1"/>
  <c r="J14" i="34" a="1"/>
  <c r="J14" i="34" s="1"/>
  <c r="J15" i="34" a="1"/>
  <c r="J15" i="34" s="1"/>
  <c r="J16" i="34" a="1"/>
  <c r="J16" i="34" s="1"/>
  <c r="J17" i="34" a="1"/>
  <c r="J17" i="34" s="1"/>
  <c r="J18" i="34" a="1"/>
  <c r="J18" i="34" s="1"/>
  <c r="J19" i="34" a="1"/>
  <c r="J19" i="34" s="1"/>
  <c r="J20" i="34" a="1"/>
  <c r="J20" i="34" s="1"/>
  <c r="J21" i="34" a="1"/>
  <c r="J21" i="34" s="1"/>
  <c r="J22" i="34" a="1"/>
  <c r="J22" i="34" s="1"/>
  <c r="J23" i="34" a="1"/>
  <c r="J23" i="34" s="1"/>
  <c r="J24" i="34" a="1"/>
  <c r="J24" i="34" s="1"/>
  <c r="J25" i="34" a="1"/>
  <c r="J25" i="34" s="1"/>
  <c r="J26" i="34" a="1"/>
  <c r="J26" i="34" s="1"/>
  <c r="J27" i="34" a="1"/>
  <c r="J27" i="34" s="1"/>
  <c r="J28" i="34" a="1"/>
  <c r="J28" i="34" s="1"/>
  <c r="J29" i="34" a="1"/>
  <c r="J29" i="34" s="1"/>
  <c r="J30" i="34" a="1"/>
  <c r="J30" i="34" s="1"/>
  <c r="J31" i="34" a="1"/>
  <c r="J31" i="34" s="1"/>
  <c r="J32" i="34" a="1"/>
  <c r="J32" i="34" s="1"/>
  <c r="J33" i="34" a="1"/>
  <c r="J33" i="34" s="1"/>
  <c r="J34" i="34" a="1"/>
  <c r="J34" i="34" s="1"/>
  <c r="J35" i="34" a="1"/>
  <c r="J35" i="34" s="1"/>
  <c r="J36" i="34" a="1"/>
  <c r="J36" i="34" s="1"/>
  <c r="J37" i="34" a="1"/>
  <c r="J37" i="34" s="1"/>
  <c r="J38" i="34" a="1"/>
  <c r="J38" i="34" s="1"/>
  <c r="J39" i="34" a="1"/>
  <c r="J39" i="34" s="1"/>
  <c r="J40" i="34" a="1"/>
  <c r="J40" i="34" s="1"/>
  <c r="J41" i="34" a="1"/>
  <c r="J41" i="34" s="1"/>
  <c r="J42" i="34" a="1"/>
  <c r="J42" i="34" s="1"/>
  <c r="J43" i="34" a="1"/>
  <c r="J43" i="34" s="1"/>
  <c r="J44" i="34" a="1"/>
  <c r="J44" i="34" s="1"/>
  <c r="J45" i="34" a="1"/>
  <c r="J45" i="34" s="1"/>
  <c r="J46" i="34" a="1"/>
  <c r="J46" i="34" s="1"/>
  <c r="J47" i="34" a="1"/>
  <c r="J47" i="34" s="1"/>
  <c r="J48" i="34" a="1"/>
  <c r="J48" i="34" s="1"/>
  <c r="J49" i="34" a="1"/>
  <c r="J49" i="34" s="1"/>
  <c r="J50" i="34" a="1"/>
  <c r="J50" i="34" s="1"/>
  <c r="J51" i="34" a="1"/>
  <c r="J51" i="34" s="1"/>
  <c r="J52" i="34" a="1"/>
  <c r="J52" i="34" s="1"/>
  <c r="J53" i="34" a="1"/>
  <c r="J53" i="34" s="1"/>
  <c r="J54" i="34" a="1"/>
  <c r="J54" i="34" s="1"/>
  <c r="J55" i="34" a="1"/>
  <c r="J55" i="34" s="1"/>
  <c r="J56" i="34" a="1"/>
  <c r="J56" i="34" s="1"/>
  <c r="J57" i="34" a="1"/>
  <c r="J57" i="34" s="1"/>
  <c r="J58" i="34" a="1"/>
  <c r="J58" i="34" s="1"/>
  <c r="J59" i="34" a="1"/>
  <c r="J59" i="34" s="1"/>
  <c r="J60" i="34" a="1"/>
  <c r="J60" i="34" s="1"/>
  <c r="J61" i="34" a="1"/>
  <c r="J61" i="34" s="1"/>
  <c r="J62" i="34" a="1"/>
  <c r="J62" i="34" s="1"/>
  <c r="J63" i="34" a="1"/>
  <c r="J63" i="34" s="1"/>
  <c r="J64" i="34" a="1"/>
  <c r="J64" i="34" s="1"/>
  <c r="J65" i="34" a="1"/>
  <c r="J65" i="34" s="1"/>
  <c r="J66" i="34" a="1"/>
  <c r="J66" i="34" s="1"/>
  <c r="J67" i="34" a="1"/>
  <c r="J67" i="34" s="1"/>
  <c r="J68" i="34" a="1"/>
  <c r="J68" i="34" s="1"/>
  <c r="J69" i="34" a="1"/>
  <c r="J69" i="34" s="1"/>
  <c r="J70" i="34" a="1"/>
  <c r="J70" i="34" s="1"/>
  <c r="J71" i="34" a="1"/>
  <c r="J71" i="34" s="1"/>
  <c r="J72" i="34" a="1"/>
  <c r="J72" i="34" s="1"/>
  <c r="J73" i="34" a="1"/>
  <c r="J73" i="34" s="1"/>
  <c r="J74" i="34" a="1"/>
  <c r="J74" i="34" s="1"/>
  <c r="J75" i="34" a="1"/>
  <c r="J75" i="34" s="1"/>
  <c r="J76" i="34" a="1"/>
  <c r="J76" i="34" s="1"/>
  <c r="J77" i="34" a="1"/>
  <c r="J77" i="34" s="1"/>
  <c r="J78" i="34" a="1"/>
  <c r="J78" i="34" s="1"/>
  <c r="J79" i="34" a="1"/>
  <c r="J79" i="34" s="1"/>
  <c r="J80" i="34" a="1"/>
  <c r="J80" i="34" s="1"/>
  <c r="J81" i="34" a="1"/>
  <c r="J81" i="34" s="1"/>
  <c r="J82" i="34" a="1"/>
  <c r="J82" i="34" s="1"/>
  <c r="J83" i="34" a="1"/>
  <c r="J83" i="34" s="1"/>
  <c r="J84" i="34" a="1"/>
  <c r="J84" i="34" s="1"/>
  <c r="J85" i="34" a="1"/>
  <c r="J85" i="34" s="1"/>
  <c r="J86" i="34" a="1"/>
  <c r="J86" i="34" s="1"/>
  <c r="J87" i="34" a="1"/>
  <c r="J87" i="34" s="1"/>
  <c r="J88" i="34" a="1"/>
  <c r="J88" i="34" s="1"/>
  <c r="J89" i="34" a="1"/>
  <c r="J89" i="34" s="1"/>
  <c r="J90" i="34" a="1"/>
  <c r="J90" i="34" s="1"/>
  <c r="J91" i="34" a="1"/>
  <c r="J91" i="34" s="1"/>
  <c r="F7" i="34" a="1"/>
  <c r="F7" i="34" s="1"/>
  <c r="F8" i="34" a="1"/>
  <c r="F8" i="34" s="1"/>
  <c r="F9" i="34" a="1"/>
  <c r="F9" i="34" s="1"/>
  <c r="F10" i="34" a="1"/>
  <c r="F10" i="34"/>
  <c r="F11" i="34" a="1"/>
  <c r="F11" i="34" s="1"/>
  <c r="F12" i="34" a="1"/>
  <c r="F12" i="34" s="1"/>
  <c r="F13" i="34" a="1"/>
  <c r="F13" i="34" s="1"/>
  <c r="F14" i="34" a="1"/>
  <c r="F14" i="34" s="1"/>
  <c r="F15" i="34" a="1"/>
  <c r="F15" i="34" s="1"/>
  <c r="F16" i="34" a="1"/>
  <c r="F16" i="34" s="1"/>
  <c r="F17" i="34" a="1"/>
  <c r="F17" i="34" s="1"/>
  <c r="F18" i="34" a="1"/>
  <c r="F18" i="34" s="1"/>
  <c r="F19" i="34" a="1"/>
  <c r="F19" i="34" s="1"/>
  <c r="F20" i="34" a="1"/>
  <c r="F20" i="34" s="1"/>
  <c r="F21" i="34" a="1"/>
  <c r="F21" i="34" s="1"/>
  <c r="F22" i="34" a="1"/>
  <c r="F22" i="34" s="1"/>
  <c r="F23" i="34" a="1"/>
  <c r="F23" i="34" s="1"/>
  <c r="F24" i="34" a="1"/>
  <c r="F24" i="34" s="1"/>
  <c r="F25" i="34" a="1"/>
  <c r="F25" i="34" s="1"/>
  <c r="F26" i="34" a="1"/>
  <c r="F26" i="34" s="1"/>
  <c r="F27" i="34" a="1"/>
  <c r="F27" i="34" s="1"/>
  <c r="F28" i="34" a="1"/>
  <c r="F28" i="34" s="1"/>
  <c r="F29" i="34" a="1"/>
  <c r="F29" i="34" s="1"/>
  <c r="F30" i="34" a="1"/>
  <c r="F30" i="34" s="1"/>
  <c r="F31" i="34" a="1"/>
  <c r="F31" i="34" s="1"/>
  <c r="F32" i="34" a="1"/>
  <c r="F32" i="34" s="1"/>
  <c r="F33" i="34" a="1"/>
  <c r="F33" i="34" s="1"/>
  <c r="F34" i="34" a="1"/>
  <c r="F34" i="34" s="1"/>
  <c r="F35" i="34" a="1"/>
  <c r="F35" i="34" s="1"/>
  <c r="F36" i="34" a="1"/>
  <c r="F36" i="34" s="1"/>
  <c r="F37" i="34" a="1"/>
  <c r="F37" i="34" s="1"/>
  <c r="F38" i="34" a="1"/>
  <c r="F38" i="34" s="1"/>
  <c r="F39" i="34" a="1"/>
  <c r="F39" i="34" s="1"/>
  <c r="F40" i="34" a="1"/>
  <c r="F40" i="34" s="1"/>
  <c r="F41" i="34" a="1"/>
  <c r="F41" i="34" s="1"/>
  <c r="F42" i="34" a="1"/>
  <c r="F42" i="34" s="1"/>
  <c r="F43" i="34" a="1"/>
  <c r="F43" i="34" s="1"/>
  <c r="F44" i="34" a="1"/>
  <c r="F44" i="34" s="1"/>
  <c r="F45" i="34" a="1"/>
  <c r="F45" i="34" s="1"/>
  <c r="F46" i="34" a="1"/>
  <c r="F46" i="34" s="1"/>
  <c r="F47" i="34" a="1"/>
  <c r="F47" i="34" s="1"/>
  <c r="F48" i="34" a="1"/>
  <c r="F48" i="34" s="1"/>
  <c r="F49" i="34" a="1"/>
  <c r="F49" i="34" s="1"/>
  <c r="F50" i="34" a="1"/>
  <c r="F50" i="34" s="1"/>
  <c r="F51" i="34" a="1"/>
  <c r="F51" i="34" s="1"/>
  <c r="F52" i="34" a="1"/>
  <c r="F52" i="34" s="1"/>
  <c r="F53" i="34" a="1"/>
  <c r="F53" i="34" s="1"/>
  <c r="F54" i="34" a="1"/>
  <c r="F54" i="34" s="1"/>
  <c r="F55" i="34" a="1"/>
  <c r="F55" i="34" s="1"/>
  <c r="F56" i="34" a="1"/>
  <c r="F56" i="34" s="1"/>
  <c r="F57" i="34" a="1"/>
  <c r="F57" i="34" s="1"/>
  <c r="F58" i="34" a="1"/>
  <c r="F58" i="34" s="1"/>
  <c r="F59" i="34" a="1"/>
  <c r="F59" i="34" s="1"/>
  <c r="F60" i="34" a="1"/>
  <c r="F60" i="34" s="1"/>
  <c r="F61" i="34" a="1"/>
  <c r="F61" i="34" s="1"/>
  <c r="F62" i="34" a="1"/>
  <c r="F62" i="34" s="1"/>
  <c r="F63" i="34" a="1"/>
  <c r="F63" i="34" s="1"/>
  <c r="F64" i="34" a="1"/>
  <c r="F64" i="34" s="1"/>
  <c r="F65" i="34" a="1"/>
  <c r="F65" i="34" s="1"/>
  <c r="F66" i="34" a="1"/>
  <c r="F66" i="34" s="1"/>
  <c r="F67" i="34" a="1"/>
  <c r="F67" i="34" s="1"/>
  <c r="F68" i="34" a="1"/>
  <c r="F68" i="34" s="1"/>
  <c r="F69" i="34" a="1"/>
  <c r="F69" i="34" s="1"/>
  <c r="F70" i="34" a="1"/>
  <c r="F70" i="34" s="1"/>
  <c r="F71" i="34" a="1"/>
  <c r="F71" i="34" s="1"/>
  <c r="F72" i="34" a="1"/>
  <c r="F72" i="34" s="1"/>
  <c r="F73" i="34" a="1"/>
  <c r="F73" i="34" s="1"/>
  <c r="F74" i="34" a="1"/>
  <c r="F74" i="34" s="1"/>
  <c r="F75" i="34" a="1"/>
  <c r="F75" i="34" s="1"/>
  <c r="F76" i="34" a="1"/>
  <c r="F76" i="34" s="1"/>
  <c r="F77" i="34" a="1"/>
  <c r="F77" i="34" s="1"/>
  <c r="F78" i="34" a="1"/>
  <c r="F78" i="34" s="1"/>
  <c r="F79" i="34" a="1"/>
  <c r="F79" i="34" s="1"/>
  <c r="F80" i="34" a="1"/>
  <c r="F80" i="34" s="1"/>
  <c r="F81" i="34" a="1"/>
  <c r="F81" i="34" s="1"/>
  <c r="F82" i="34" a="1"/>
  <c r="F82" i="34" s="1"/>
  <c r="F83" i="34" a="1"/>
  <c r="F83" i="34" s="1"/>
  <c r="F84" i="34" a="1"/>
  <c r="F84" i="34" s="1"/>
  <c r="F85" i="34" a="1"/>
  <c r="F85" i="34" s="1"/>
  <c r="F86" i="34" a="1"/>
  <c r="F86" i="34" s="1"/>
  <c r="F87" i="34" a="1"/>
  <c r="F87" i="34" s="1"/>
  <c r="F88" i="34" a="1"/>
  <c r="F88" i="34" s="1"/>
  <c r="F89" i="34" a="1"/>
  <c r="F89" i="34" s="1"/>
  <c r="F90" i="34" a="1"/>
  <c r="F90" i="34" s="1"/>
  <c r="F91" i="34" a="1"/>
  <c r="F91" i="34" s="1"/>
  <c r="B7" i="34" a="1"/>
  <c r="B7" i="34" s="1"/>
  <c r="B8" i="34" a="1"/>
  <c r="B8" i="34"/>
  <c r="B9" i="34" a="1"/>
  <c r="B9" i="34"/>
  <c r="B10" i="34" a="1"/>
  <c r="B10" i="34"/>
  <c r="B11" i="34" a="1"/>
  <c r="B11" i="34" s="1"/>
  <c r="B12" i="34" a="1"/>
  <c r="B12" i="34"/>
  <c r="B13" i="34" a="1"/>
  <c r="B13" i="34"/>
  <c r="B14" i="34" a="1"/>
  <c r="B14" i="34"/>
  <c r="B15" i="34" a="1"/>
  <c r="B15" i="34" s="1"/>
  <c r="B16" i="34" a="1"/>
  <c r="B16" i="34"/>
  <c r="B17" i="34" a="1"/>
  <c r="B17" i="34"/>
  <c r="B18" i="34" a="1"/>
  <c r="B18" i="34"/>
  <c r="B19" i="34" a="1"/>
  <c r="B19" i="34" s="1"/>
  <c r="B20" i="34" a="1"/>
  <c r="B20" i="34"/>
  <c r="B21" i="34" a="1"/>
  <c r="B21" i="34"/>
  <c r="B22" i="34" a="1"/>
  <c r="B22" i="34"/>
  <c r="B23" i="34" a="1"/>
  <c r="B23" i="34" s="1"/>
  <c r="B24" i="34" a="1"/>
  <c r="B24" i="34"/>
  <c r="B25" i="34" a="1"/>
  <c r="B25" i="34"/>
  <c r="B26" i="34" a="1"/>
  <c r="B26" i="34"/>
  <c r="B27" i="34" a="1"/>
  <c r="B27" i="34" s="1"/>
  <c r="B28" i="34" a="1"/>
  <c r="B28" i="34"/>
  <c r="B29" i="34" a="1"/>
  <c r="B29" i="34" s="1"/>
  <c r="B30" i="34" a="1"/>
  <c r="B30" i="34"/>
  <c r="B31" i="34" a="1"/>
  <c r="B31" i="34" s="1"/>
  <c r="B32" i="34" a="1"/>
  <c r="B32" i="34" s="1"/>
  <c r="B33" i="34" a="1"/>
  <c r="B33" i="34" s="1"/>
  <c r="B34" i="34" a="1"/>
  <c r="B34" i="34"/>
  <c r="B35" i="34" a="1"/>
  <c r="B35" i="34" s="1"/>
  <c r="B36" i="34" a="1"/>
  <c r="B36" i="34" s="1"/>
  <c r="B37" i="34" a="1"/>
  <c r="B37" i="34" s="1"/>
  <c r="B38" i="34" a="1"/>
  <c r="B38" i="34"/>
  <c r="B39" i="34" a="1"/>
  <c r="B39" i="34" s="1"/>
  <c r="B40" i="34" a="1"/>
  <c r="B40" i="34" s="1"/>
  <c r="B41" i="34" a="1"/>
  <c r="B41" i="34" s="1"/>
  <c r="B42" i="34" a="1"/>
  <c r="B42" i="34"/>
  <c r="B43" i="34" a="1"/>
  <c r="B43" i="34" s="1"/>
  <c r="B44" i="34" a="1"/>
  <c r="B44" i="34" s="1"/>
  <c r="B45" i="34" a="1"/>
  <c r="B45" i="34" s="1"/>
  <c r="B46" i="34" a="1"/>
  <c r="B46" i="34"/>
  <c r="B47" i="34" a="1"/>
  <c r="B47" i="34" s="1"/>
  <c r="B48" i="34" a="1"/>
  <c r="B48" i="34" s="1"/>
  <c r="B49" i="34" a="1"/>
  <c r="B49" i="34" s="1"/>
  <c r="B50" i="34" a="1"/>
  <c r="B50" i="34"/>
  <c r="B51" i="34" a="1"/>
  <c r="B51" i="34" s="1"/>
  <c r="B52" i="34" a="1"/>
  <c r="B52" i="34" s="1"/>
  <c r="B53" i="34" a="1"/>
  <c r="B53" i="34" s="1"/>
  <c r="B54" i="34" a="1"/>
  <c r="B54" i="34"/>
  <c r="B55" i="34" a="1"/>
  <c r="B55" i="34" s="1"/>
  <c r="B56" i="34" a="1"/>
  <c r="B56" i="34" s="1"/>
  <c r="B57" i="34" a="1"/>
  <c r="B57" i="34" s="1"/>
  <c r="B58" i="34" a="1"/>
  <c r="B58" i="34"/>
  <c r="B59" i="34" a="1"/>
  <c r="B59" i="34" s="1"/>
  <c r="B60" i="34" a="1"/>
  <c r="B60" i="34" s="1"/>
  <c r="B61" i="34" a="1"/>
  <c r="B61" i="34" s="1"/>
  <c r="B62" i="34" a="1"/>
  <c r="B62" i="34"/>
  <c r="B63" i="34" a="1"/>
  <c r="B63" i="34" s="1"/>
  <c r="B64" i="34" a="1"/>
  <c r="B64" i="34" s="1"/>
  <c r="B65" i="34" a="1"/>
  <c r="B65" i="34" s="1"/>
  <c r="B66" i="34" a="1"/>
  <c r="B66" i="34"/>
  <c r="B67" i="34" a="1"/>
  <c r="B67" i="34" s="1"/>
  <c r="B68" i="34" a="1"/>
  <c r="B68" i="34" s="1"/>
  <c r="B69" i="34" a="1"/>
  <c r="B69" i="34" s="1"/>
  <c r="B70" i="34" a="1"/>
  <c r="B70" i="34"/>
  <c r="B71" i="34" a="1"/>
  <c r="B71" i="34" s="1"/>
  <c r="B72" i="34" a="1"/>
  <c r="B72" i="34" s="1"/>
  <c r="B73" i="34" a="1"/>
  <c r="B73" i="34" s="1"/>
  <c r="B74" i="34" a="1"/>
  <c r="B74" i="34"/>
  <c r="B75" i="34" a="1"/>
  <c r="B75" i="34" s="1"/>
  <c r="B76" i="34" a="1"/>
  <c r="B76" i="34" s="1"/>
  <c r="B77" i="34" a="1"/>
  <c r="B77" i="34" s="1"/>
  <c r="B78" i="34" a="1"/>
  <c r="B78" i="34"/>
  <c r="B79" i="34" a="1"/>
  <c r="B79" i="34" s="1"/>
  <c r="B80" i="34" a="1"/>
  <c r="B80" i="34" s="1"/>
  <c r="B81" i="34" a="1"/>
  <c r="B81" i="34" s="1"/>
  <c r="B82" i="34" a="1"/>
  <c r="B82" i="34"/>
  <c r="B83" i="34" a="1"/>
  <c r="B83" i="34" s="1"/>
  <c r="B84" i="34" a="1"/>
  <c r="B84" i="34" s="1"/>
  <c r="B85" i="34" a="1"/>
  <c r="B85" i="34" s="1"/>
  <c r="B86" i="34" a="1"/>
  <c r="B86" i="34"/>
  <c r="B87" i="34" a="1"/>
  <c r="B87" i="34" s="1"/>
  <c r="B88" i="34" a="1"/>
  <c r="B88" i="34" s="1"/>
  <c r="B89" i="34" a="1"/>
  <c r="B89" i="34" s="1"/>
  <c r="B90" i="34" a="1"/>
  <c r="B90" i="34" s="1"/>
  <c r="B91" i="34" a="1"/>
  <c r="B91" i="34" s="1"/>
  <c r="B5" i="27" a="1"/>
  <c r="B5" i="27" s="1"/>
  <c r="C5" i="27" a="1"/>
  <c r="C5" i="27" s="1"/>
  <c r="B6" i="27" a="1"/>
  <c r="B6" i="27" s="1"/>
  <c r="C6" i="27" a="1"/>
  <c r="C6" i="27" s="1"/>
  <c r="B7" i="27" a="1"/>
  <c r="B7" i="27" s="1"/>
  <c r="C7" i="27" a="1"/>
  <c r="C7" i="27" s="1"/>
  <c r="B8" i="27" a="1"/>
  <c r="B8" i="27" s="1"/>
  <c r="C8" i="27" a="1"/>
  <c r="C8" i="27" s="1"/>
  <c r="B9" i="27" a="1"/>
  <c r="B9" i="27" s="1"/>
  <c r="C9" i="27" a="1"/>
  <c r="C9" i="27" s="1"/>
  <c r="B10" i="27" a="1"/>
  <c r="B10" i="27" s="1"/>
  <c r="C10" i="27" a="1"/>
  <c r="C10" i="27" s="1"/>
  <c r="B11" i="27" a="1"/>
  <c r="B11" i="27" s="1"/>
  <c r="C11" i="27" a="1"/>
  <c r="C11" i="27" s="1"/>
  <c r="B12" i="27" a="1"/>
  <c r="B12" i="27" s="1"/>
  <c r="C12" i="27" a="1"/>
  <c r="C12" i="27" s="1"/>
  <c r="B13" i="27" a="1"/>
  <c r="B13" i="27" s="1"/>
  <c r="C13" i="27" a="1"/>
  <c r="C13" i="27" s="1"/>
  <c r="B14" i="27" a="1"/>
  <c r="B14" i="27" s="1"/>
  <c r="C14" i="27" a="1"/>
  <c r="C14" i="27" s="1"/>
  <c r="B15" i="27" a="1"/>
  <c r="B15" i="27" s="1"/>
  <c r="C15" i="27" a="1"/>
  <c r="C15" i="27" s="1"/>
  <c r="B16" i="27" a="1"/>
  <c r="B16" i="27" s="1"/>
  <c r="C16" i="27" a="1"/>
  <c r="C16" i="27" s="1"/>
  <c r="B17" i="27" a="1"/>
  <c r="B17" i="27" s="1"/>
  <c r="C17" i="27" a="1"/>
  <c r="C17" i="27" s="1"/>
  <c r="B18" i="27" a="1"/>
  <c r="B18" i="27" s="1"/>
  <c r="C18" i="27" a="1"/>
  <c r="C18" i="27" s="1"/>
  <c r="B19" i="27" a="1"/>
  <c r="B19" i="27" s="1"/>
  <c r="C19" i="27" a="1"/>
  <c r="C19" i="27" s="1"/>
  <c r="B20" i="27" a="1"/>
  <c r="B20" i="27" s="1"/>
  <c r="C20" i="27" a="1"/>
  <c r="C20" i="27" s="1"/>
  <c r="B21" i="27" a="1"/>
  <c r="B21" i="27" s="1"/>
  <c r="C21" i="27" a="1"/>
  <c r="C21" i="27" s="1"/>
  <c r="B22" i="27" a="1"/>
  <c r="B22" i="27" s="1"/>
  <c r="C22" i="27" a="1"/>
  <c r="C22" i="27" s="1"/>
  <c r="B23" i="27" a="1"/>
  <c r="B23" i="27" s="1"/>
  <c r="C23" i="27" a="1"/>
  <c r="C23" i="27" s="1"/>
  <c r="B24" i="27" a="1"/>
  <c r="B24" i="27" s="1"/>
  <c r="C24" i="27" a="1"/>
  <c r="C24" i="27" s="1"/>
  <c r="B25" i="27" a="1"/>
  <c r="B25" i="27" s="1"/>
  <c r="C25" i="27" a="1"/>
  <c r="C25" i="27" s="1"/>
  <c r="B26" i="27" a="1"/>
  <c r="B26" i="27" s="1"/>
  <c r="C26" i="27" a="1"/>
  <c r="C26" i="27" s="1"/>
  <c r="B27" i="27" a="1"/>
  <c r="B27" i="27" s="1"/>
  <c r="C27" i="27" a="1"/>
  <c r="C27" i="27" s="1"/>
  <c r="B28" i="27" a="1"/>
  <c r="B28" i="27" s="1"/>
  <c r="C28" i="27" a="1"/>
  <c r="C28" i="27" s="1"/>
  <c r="B29" i="27" a="1"/>
  <c r="B29" i="27" s="1"/>
  <c r="C29" i="27" a="1"/>
  <c r="C29" i="27" s="1"/>
  <c r="B30" i="27" a="1"/>
  <c r="B30" i="27" s="1"/>
  <c r="C30" i="27" a="1"/>
  <c r="C30" i="27" s="1"/>
  <c r="B31" i="27" a="1"/>
  <c r="B31" i="27" s="1"/>
  <c r="C31" i="27" a="1"/>
  <c r="C31" i="27" s="1"/>
  <c r="B32" i="27" a="1"/>
  <c r="B32" i="27" s="1"/>
  <c r="C32" i="27" a="1"/>
  <c r="C32" i="27" s="1"/>
  <c r="B33" i="27" a="1"/>
  <c r="B33" i="27" s="1"/>
  <c r="C33" i="27" a="1"/>
  <c r="C33" i="27" s="1"/>
  <c r="B34" i="27" a="1"/>
  <c r="B34" i="27" s="1"/>
  <c r="C34" i="27" a="1"/>
  <c r="C34" i="27" s="1"/>
  <c r="B35" i="27" a="1"/>
  <c r="B35" i="27" s="1"/>
  <c r="C35" i="27" a="1"/>
  <c r="C35" i="27" s="1"/>
  <c r="B36" i="27" a="1"/>
  <c r="B36" i="27" s="1"/>
  <c r="C36" i="27" a="1"/>
  <c r="C36" i="27" s="1"/>
  <c r="B37" i="27" a="1"/>
  <c r="B37" i="27" s="1"/>
  <c r="C37" i="27" a="1"/>
  <c r="C37" i="27" s="1"/>
  <c r="B38" i="27" a="1"/>
  <c r="B38" i="27" s="1"/>
  <c r="C38" i="27" a="1"/>
  <c r="C38" i="27" s="1"/>
  <c r="B39" i="27" a="1"/>
  <c r="B39" i="27" s="1"/>
  <c r="C39" i="27" a="1"/>
  <c r="C39" i="27" s="1"/>
  <c r="B40" i="27" a="1"/>
  <c r="B40" i="27" s="1"/>
  <c r="C40" i="27" a="1"/>
  <c r="C40" i="27" s="1"/>
  <c r="B41" i="27" a="1"/>
  <c r="B41" i="27" s="1"/>
  <c r="C41" i="27" a="1"/>
  <c r="C41" i="27" s="1"/>
  <c r="B42" i="27" a="1"/>
  <c r="B42" i="27" s="1"/>
  <c r="C42" i="27" a="1"/>
  <c r="C42" i="27" s="1"/>
  <c r="B43" i="27" a="1"/>
  <c r="B43" i="27" s="1"/>
  <c r="C43" i="27" a="1"/>
  <c r="C43" i="27" s="1"/>
  <c r="B44" i="27" a="1"/>
  <c r="B44" i="27" s="1"/>
  <c r="C44" i="27" a="1"/>
  <c r="C44" i="27" s="1"/>
  <c r="B45" i="27" a="1"/>
  <c r="B45" i="27" s="1"/>
  <c r="C45" i="27" a="1"/>
  <c r="C45" i="27" s="1"/>
  <c r="B46" i="27" a="1"/>
  <c r="B46" i="27" s="1"/>
  <c r="C46" i="27" a="1"/>
  <c r="C46" i="27" s="1"/>
  <c r="B47" i="27" a="1"/>
  <c r="B47" i="27" s="1"/>
  <c r="C47" i="27" a="1"/>
  <c r="C47" i="27" s="1"/>
  <c r="B48" i="27" a="1"/>
  <c r="B48" i="27" s="1"/>
  <c r="C48" i="27" a="1"/>
  <c r="C48" i="27" s="1"/>
  <c r="B49" i="27" a="1"/>
  <c r="B49" i="27" s="1"/>
  <c r="C49" i="27" a="1"/>
  <c r="C49" i="27" s="1"/>
  <c r="B50" i="27" a="1"/>
  <c r="B50" i="27" s="1"/>
  <c r="C50" i="27" a="1"/>
  <c r="C50" i="27" s="1"/>
  <c r="B51" i="27" a="1"/>
  <c r="B51" i="27" s="1"/>
  <c r="C51" i="27" a="1"/>
  <c r="C51" i="27" s="1"/>
  <c r="B52" i="27" a="1"/>
  <c r="B52" i="27" s="1"/>
  <c r="C52" i="27" a="1"/>
  <c r="C52" i="27" s="1"/>
  <c r="B53" i="27" a="1"/>
  <c r="B53" i="27" s="1"/>
  <c r="C53" i="27" a="1"/>
  <c r="C53" i="27" s="1"/>
  <c r="B54" i="27" a="1"/>
  <c r="B54" i="27" s="1"/>
  <c r="C54" i="27" a="1"/>
  <c r="C54" i="27" s="1"/>
  <c r="B55" i="27" a="1"/>
  <c r="B55" i="27" s="1"/>
  <c r="C55" i="27" a="1"/>
  <c r="C55" i="27" s="1"/>
  <c r="B56" i="27" a="1"/>
  <c r="B56" i="27" s="1"/>
  <c r="C56" i="27" a="1"/>
  <c r="C56" i="27" s="1"/>
  <c r="B57" i="27" a="1"/>
  <c r="B57" i="27" s="1"/>
  <c r="C57" i="27" a="1"/>
  <c r="C57" i="27" s="1"/>
  <c r="B58" i="27" a="1"/>
  <c r="B58" i="27" s="1"/>
  <c r="C58" i="27" a="1"/>
  <c r="C58" i="27" s="1"/>
  <c r="B59" i="27" a="1"/>
  <c r="B59" i="27" s="1"/>
  <c r="C59" i="27" a="1"/>
  <c r="C59" i="27" s="1"/>
  <c r="B60" i="27" a="1"/>
  <c r="B60" i="27" s="1"/>
  <c r="C60" i="27" a="1"/>
  <c r="C60" i="27" s="1"/>
  <c r="B61" i="27" a="1"/>
  <c r="B61" i="27" s="1"/>
  <c r="C61" i="27" a="1"/>
  <c r="C61" i="27" s="1"/>
  <c r="B62" i="27" a="1"/>
  <c r="B62" i="27" s="1"/>
  <c r="C62" i="27" a="1"/>
  <c r="C62" i="27" s="1"/>
  <c r="B63" i="27" a="1"/>
  <c r="B63" i="27" s="1"/>
  <c r="C63" i="27" a="1"/>
  <c r="C63" i="27" s="1"/>
  <c r="B64" i="27" a="1"/>
  <c r="B64" i="27" s="1"/>
  <c r="C64" i="27" a="1"/>
  <c r="C64" i="27" s="1"/>
  <c r="B65" i="27" a="1"/>
  <c r="B65" i="27" s="1"/>
  <c r="C65" i="27" a="1"/>
  <c r="C65" i="27" s="1"/>
  <c r="B66" i="27" a="1"/>
  <c r="B66" i="27" s="1"/>
  <c r="C66" i="27" a="1"/>
  <c r="C66" i="27" s="1"/>
  <c r="B67" i="27" a="1"/>
  <c r="B67" i="27" s="1"/>
  <c r="C67" i="27" a="1"/>
  <c r="C67" i="27" s="1"/>
  <c r="B68" i="27" a="1"/>
  <c r="B68" i="27" s="1"/>
  <c r="C68" i="27" a="1"/>
  <c r="C68" i="27" s="1"/>
  <c r="B69" i="27" a="1"/>
  <c r="B69" i="27" s="1"/>
  <c r="C69" i="27" a="1"/>
  <c r="C69" i="27" s="1"/>
  <c r="B70" i="27" a="1"/>
  <c r="B70" i="27" s="1"/>
  <c r="C70" i="27" a="1"/>
  <c r="C70" i="27" s="1"/>
  <c r="B71" i="27" a="1"/>
  <c r="B71" i="27" s="1"/>
  <c r="C71" i="27" a="1"/>
  <c r="C71" i="27" s="1"/>
  <c r="B72" i="27" a="1"/>
  <c r="B72" i="27" s="1"/>
  <c r="C72" i="27" a="1"/>
  <c r="C72" i="27" s="1"/>
  <c r="B73" i="27" a="1"/>
  <c r="B73" i="27" s="1"/>
  <c r="C73" i="27" a="1"/>
  <c r="C73" i="27" s="1"/>
  <c r="B74" i="27" a="1"/>
  <c r="B74" i="27" s="1"/>
  <c r="C74" i="27" a="1"/>
  <c r="C74" i="27" s="1"/>
  <c r="B75" i="27" a="1"/>
  <c r="B75" i="27" s="1"/>
  <c r="C75" i="27" a="1"/>
  <c r="C75" i="27" s="1"/>
  <c r="B76" i="27" a="1"/>
  <c r="B76" i="27" s="1"/>
  <c r="C76" i="27" a="1"/>
  <c r="C76" i="27" s="1"/>
  <c r="B77" i="27" a="1"/>
  <c r="B77" i="27" s="1"/>
  <c r="C77" i="27" a="1"/>
  <c r="C77" i="27" s="1"/>
  <c r="B78" i="27" a="1"/>
  <c r="B78" i="27" s="1"/>
  <c r="C78" i="27" a="1"/>
  <c r="C78" i="27" s="1"/>
  <c r="B79" i="27" a="1"/>
  <c r="B79" i="27" s="1"/>
  <c r="C79" i="27" a="1"/>
  <c r="C79" i="27" s="1"/>
  <c r="B80" i="27" a="1"/>
  <c r="B80" i="27" s="1"/>
  <c r="C80" i="27" a="1"/>
  <c r="C80" i="27" s="1"/>
  <c r="B81" i="27" a="1"/>
  <c r="B81" i="27" s="1"/>
  <c r="C81" i="27" a="1"/>
  <c r="C81" i="27" s="1"/>
  <c r="B82" i="27" a="1"/>
  <c r="B82" i="27" s="1"/>
  <c r="C82" i="27" a="1"/>
  <c r="C82" i="27" s="1"/>
  <c r="B83" i="27" a="1"/>
  <c r="B83" i="27" s="1"/>
  <c r="C83" i="27" a="1"/>
  <c r="C83" i="27" s="1"/>
  <c r="B84" i="27" a="1"/>
  <c r="B84" i="27" s="1"/>
  <c r="C84" i="27" a="1"/>
  <c r="C84" i="27" s="1"/>
  <c r="B85" i="27" a="1"/>
  <c r="B85" i="27" s="1"/>
  <c r="C85" i="27" a="1"/>
  <c r="C85" i="27" s="1"/>
  <c r="B86" i="27" a="1"/>
  <c r="B86" i="27" s="1"/>
  <c r="C86" i="27" a="1"/>
  <c r="C86" i="27" s="1"/>
  <c r="B87" i="27" a="1"/>
  <c r="B87" i="27" s="1"/>
  <c r="C87" i="27" a="1"/>
  <c r="C87" i="27" s="1"/>
  <c r="B88" i="27" a="1"/>
  <c r="B88" i="27" s="1"/>
  <c r="C88" i="27" a="1"/>
  <c r="C88" i="27" s="1"/>
  <c r="B89" i="27" a="1"/>
  <c r="B89" i="27" s="1"/>
  <c r="C89" i="27" a="1"/>
  <c r="C89" i="27" s="1"/>
  <c r="C6" i="23" a="1"/>
  <c r="C6" i="23" s="1"/>
  <c r="D6" i="23" a="1"/>
  <c r="D6" i="23" s="1"/>
  <c r="C7" i="23" a="1"/>
  <c r="C7" i="23" s="1"/>
  <c r="D7" i="23" a="1"/>
  <c r="D7" i="23"/>
  <c r="C8" i="23" a="1"/>
  <c r="C8" i="23" s="1"/>
  <c r="D8" i="23" a="1"/>
  <c r="D8" i="23" s="1"/>
  <c r="C9" i="23" a="1"/>
  <c r="C9" i="23" s="1"/>
  <c r="D9" i="23" a="1"/>
  <c r="D9" i="23"/>
  <c r="C10" i="23" a="1"/>
  <c r="C10" i="23" s="1"/>
  <c r="D10" i="23" a="1"/>
  <c r="D10" i="23" s="1"/>
  <c r="C11" i="23" a="1"/>
  <c r="C11" i="23" s="1"/>
  <c r="D11" i="23" a="1"/>
  <c r="D11" i="23"/>
  <c r="C12" i="23" a="1"/>
  <c r="C12" i="23" s="1"/>
  <c r="D12" i="23" a="1"/>
  <c r="D12" i="23" s="1"/>
  <c r="C13" i="23" a="1"/>
  <c r="C13" i="23" s="1"/>
  <c r="D13" i="23" a="1"/>
  <c r="D13" i="23"/>
  <c r="C14" i="23" a="1"/>
  <c r="C14" i="23" s="1"/>
  <c r="D14" i="23" a="1"/>
  <c r="D14" i="23" s="1"/>
  <c r="C15" i="23" a="1"/>
  <c r="C15" i="23" s="1"/>
  <c r="D15" i="23" a="1"/>
  <c r="D15" i="23"/>
  <c r="C16" i="23" a="1"/>
  <c r="C16" i="23" s="1"/>
  <c r="D16" i="23" a="1"/>
  <c r="D16" i="23" s="1"/>
  <c r="C17" i="23" a="1"/>
  <c r="C17" i="23" s="1"/>
  <c r="D17" i="23" a="1"/>
  <c r="D17" i="23"/>
  <c r="C18" i="23" a="1"/>
  <c r="C18" i="23" s="1"/>
  <c r="D18" i="23" a="1"/>
  <c r="D18" i="23" s="1"/>
  <c r="C19" i="23" a="1"/>
  <c r="C19" i="23" s="1"/>
  <c r="D19" i="23" a="1"/>
  <c r="D19" i="23"/>
  <c r="C20" i="23" a="1"/>
  <c r="C20" i="23" s="1"/>
  <c r="D20" i="23" a="1"/>
  <c r="D20" i="23" s="1"/>
  <c r="C21" i="23" a="1"/>
  <c r="C21" i="23" s="1"/>
  <c r="D21" i="23" a="1"/>
  <c r="D21" i="23"/>
  <c r="C22" i="23" a="1"/>
  <c r="C22" i="23" s="1"/>
  <c r="D22" i="23" a="1"/>
  <c r="D22" i="23" s="1"/>
  <c r="C23" i="23" a="1"/>
  <c r="C23" i="23" s="1"/>
  <c r="D23" i="23" a="1"/>
  <c r="D23" i="23"/>
  <c r="C24" i="23" a="1"/>
  <c r="C24" i="23" s="1"/>
  <c r="D24" i="23" a="1"/>
  <c r="D24" i="23" s="1"/>
  <c r="C25" i="23" a="1"/>
  <c r="C25" i="23" s="1"/>
  <c r="D25" i="23" a="1"/>
  <c r="D25" i="23"/>
  <c r="C26" i="23" a="1"/>
  <c r="C26" i="23" s="1"/>
  <c r="D26" i="23" a="1"/>
  <c r="D26" i="23" s="1"/>
  <c r="C27" i="23" a="1"/>
  <c r="C27" i="23" s="1"/>
  <c r="D27" i="23" a="1"/>
  <c r="D27" i="23"/>
  <c r="C28" i="23" a="1"/>
  <c r="C28" i="23" s="1"/>
  <c r="D28" i="23" a="1"/>
  <c r="D28" i="23" s="1"/>
  <c r="C29" i="23" a="1"/>
  <c r="C29" i="23" s="1"/>
  <c r="D29" i="23" a="1"/>
  <c r="D29" i="23"/>
  <c r="C30" i="23" a="1"/>
  <c r="C30" i="23" s="1"/>
  <c r="D30" i="23" a="1"/>
  <c r="D30" i="23" s="1"/>
  <c r="C31" i="23" a="1"/>
  <c r="C31" i="23" s="1"/>
  <c r="D31" i="23" a="1"/>
  <c r="D31" i="23"/>
  <c r="C32" i="23" a="1"/>
  <c r="C32" i="23" s="1"/>
  <c r="D32" i="23" a="1"/>
  <c r="D32" i="23" s="1"/>
  <c r="C33" i="23" a="1"/>
  <c r="C33" i="23" s="1"/>
  <c r="D33" i="23" a="1"/>
  <c r="D33" i="23"/>
  <c r="C34" i="23" a="1"/>
  <c r="C34" i="23" s="1"/>
  <c r="D34" i="23" a="1"/>
  <c r="D34" i="23" s="1"/>
  <c r="C35" i="23" a="1"/>
  <c r="C35" i="23" s="1"/>
  <c r="D35" i="23" a="1"/>
  <c r="D35" i="23"/>
  <c r="C36" i="23" a="1"/>
  <c r="C36" i="23" s="1"/>
  <c r="D36" i="23" a="1"/>
  <c r="D36" i="23" s="1"/>
  <c r="C37" i="23" a="1"/>
  <c r="C37" i="23" s="1"/>
  <c r="D37" i="23" a="1"/>
  <c r="D37" i="23"/>
  <c r="C38" i="23" a="1"/>
  <c r="C38" i="23" s="1"/>
  <c r="D38" i="23" a="1"/>
  <c r="D38" i="23" s="1"/>
  <c r="C39" i="23" a="1"/>
  <c r="C39" i="23" s="1"/>
  <c r="D39" i="23" a="1"/>
  <c r="D39" i="23"/>
  <c r="C40" i="23" a="1"/>
  <c r="C40" i="23" s="1"/>
  <c r="D40" i="23" a="1"/>
  <c r="D40" i="23" s="1"/>
  <c r="C41" i="23" a="1"/>
  <c r="C41" i="23" s="1"/>
  <c r="D41" i="23" a="1"/>
  <c r="D41" i="23"/>
  <c r="C42" i="23" a="1"/>
  <c r="C42" i="23" s="1"/>
  <c r="D42" i="23" a="1"/>
  <c r="D42" i="23" s="1"/>
  <c r="C43" i="23" a="1"/>
  <c r="C43" i="23" s="1"/>
  <c r="D43" i="23" a="1"/>
  <c r="D43" i="23"/>
  <c r="C44" i="23" a="1"/>
  <c r="C44" i="23" s="1"/>
  <c r="D44" i="23" a="1"/>
  <c r="D44" i="23" s="1"/>
  <c r="C45" i="23" a="1"/>
  <c r="C45" i="23" s="1"/>
  <c r="D45" i="23" a="1"/>
  <c r="D45" i="23"/>
  <c r="C46" i="23" a="1"/>
  <c r="C46" i="23" s="1"/>
  <c r="D46" i="23" a="1"/>
  <c r="D46" i="23" s="1"/>
  <c r="C47" i="23" a="1"/>
  <c r="C47" i="23" s="1"/>
  <c r="D47" i="23" a="1"/>
  <c r="D47" i="23"/>
  <c r="C48" i="23" a="1"/>
  <c r="C48" i="23" s="1"/>
  <c r="D48" i="23" a="1"/>
  <c r="D48" i="23" s="1"/>
  <c r="C49" i="23" a="1"/>
  <c r="C49" i="23" s="1"/>
  <c r="D49" i="23" a="1"/>
  <c r="D49" i="23"/>
  <c r="C50" i="23" a="1"/>
  <c r="C50" i="23" s="1"/>
  <c r="D50" i="23" a="1"/>
  <c r="D50" i="23" s="1"/>
  <c r="C51" i="23" a="1"/>
  <c r="C51" i="23" s="1"/>
  <c r="D51" i="23" a="1"/>
  <c r="D51" i="23"/>
  <c r="C52" i="23" a="1"/>
  <c r="C52" i="23" s="1"/>
  <c r="D52" i="23" a="1"/>
  <c r="D52" i="23" s="1"/>
  <c r="C53" i="23" a="1"/>
  <c r="C53" i="23" s="1"/>
  <c r="D53" i="23" a="1"/>
  <c r="D53" i="23"/>
  <c r="C54" i="23" a="1"/>
  <c r="C54" i="23" s="1"/>
  <c r="D54" i="23" a="1"/>
  <c r="D54" i="23" s="1"/>
  <c r="C55" i="23" a="1"/>
  <c r="C55" i="23" s="1"/>
  <c r="D55" i="23" a="1"/>
  <c r="D55" i="23"/>
  <c r="C56" i="23" a="1"/>
  <c r="C56" i="23" s="1"/>
  <c r="D56" i="23" a="1"/>
  <c r="D56" i="23" s="1"/>
  <c r="C57" i="23" a="1"/>
  <c r="C57" i="23" s="1"/>
  <c r="D57" i="23" a="1"/>
  <c r="D57" i="23"/>
  <c r="C58" i="23" a="1"/>
  <c r="C58" i="23" s="1"/>
  <c r="D58" i="23" a="1"/>
  <c r="D58" i="23" s="1"/>
  <c r="C59" i="23" a="1"/>
  <c r="C59" i="23" s="1"/>
  <c r="D59" i="23" a="1"/>
  <c r="D59" i="23"/>
  <c r="C60" i="23" a="1"/>
  <c r="C60" i="23" s="1"/>
  <c r="D60" i="23" a="1"/>
  <c r="D60" i="23" s="1"/>
  <c r="C61" i="23" a="1"/>
  <c r="C61" i="23" s="1"/>
  <c r="D61" i="23" a="1"/>
  <c r="D61" i="23"/>
  <c r="C62" i="23" a="1"/>
  <c r="C62" i="23" s="1"/>
  <c r="D62" i="23" a="1"/>
  <c r="D62" i="23" s="1"/>
  <c r="C63" i="23" a="1"/>
  <c r="C63" i="23" s="1"/>
  <c r="D63" i="23" a="1"/>
  <c r="D63" i="23"/>
  <c r="C64" i="23" a="1"/>
  <c r="C64" i="23" s="1"/>
  <c r="D64" i="23" a="1"/>
  <c r="D64" i="23" s="1"/>
  <c r="C65" i="23" a="1"/>
  <c r="C65" i="23" s="1"/>
  <c r="D65" i="23" a="1"/>
  <c r="D65" i="23"/>
  <c r="C66" i="23" a="1"/>
  <c r="C66" i="23" s="1"/>
  <c r="D66" i="23" a="1"/>
  <c r="D66" i="23" s="1"/>
  <c r="C67" i="23" a="1"/>
  <c r="C67" i="23" s="1"/>
  <c r="D67" i="23" a="1"/>
  <c r="D67" i="23"/>
  <c r="C68" i="23" a="1"/>
  <c r="C68" i="23" s="1"/>
  <c r="D68" i="23" a="1"/>
  <c r="D68" i="23" s="1"/>
  <c r="C69" i="23" a="1"/>
  <c r="C69" i="23" s="1"/>
  <c r="D69" i="23" a="1"/>
  <c r="D69" i="23"/>
  <c r="C70" i="23" a="1"/>
  <c r="C70" i="23" s="1"/>
  <c r="D70" i="23" a="1"/>
  <c r="D70" i="23" s="1"/>
  <c r="C71" i="23" a="1"/>
  <c r="C71" i="23" s="1"/>
  <c r="D71" i="23" a="1"/>
  <c r="D71" i="23"/>
  <c r="C72" i="23" a="1"/>
  <c r="C72" i="23" s="1"/>
  <c r="D72" i="23" a="1"/>
  <c r="D72" i="23" s="1"/>
  <c r="C73" i="23" a="1"/>
  <c r="C73" i="23" s="1"/>
  <c r="D73" i="23" a="1"/>
  <c r="D73" i="23"/>
  <c r="C74" i="23" a="1"/>
  <c r="C74" i="23" s="1"/>
  <c r="D74" i="23" a="1"/>
  <c r="D74" i="23" s="1"/>
  <c r="C75" i="23" a="1"/>
  <c r="C75" i="23" s="1"/>
  <c r="D75" i="23" a="1"/>
  <c r="D75" i="23"/>
  <c r="C76" i="23" a="1"/>
  <c r="C76" i="23" s="1"/>
  <c r="D76" i="23" a="1"/>
  <c r="D76" i="23" s="1"/>
  <c r="C77" i="23" a="1"/>
  <c r="C77" i="23" s="1"/>
  <c r="D77" i="23" a="1"/>
  <c r="D77" i="23"/>
  <c r="C78" i="23" a="1"/>
  <c r="C78" i="23" s="1"/>
  <c r="D78" i="23" a="1"/>
  <c r="D78" i="23" s="1"/>
  <c r="C79" i="23" a="1"/>
  <c r="C79" i="23" s="1"/>
  <c r="D79" i="23" a="1"/>
  <c r="D79" i="23"/>
  <c r="C80" i="23" a="1"/>
  <c r="C80" i="23" s="1"/>
  <c r="D80" i="23" a="1"/>
  <c r="D80" i="23" s="1"/>
  <c r="C81" i="23" a="1"/>
  <c r="C81" i="23" s="1"/>
  <c r="D81" i="23" a="1"/>
  <c r="D81" i="23"/>
  <c r="C82" i="23" a="1"/>
  <c r="C82" i="23" s="1"/>
  <c r="D82" i="23" a="1"/>
  <c r="D82" i="23" s="1"/>
  <c r="C83" i="23" a="1"/>
  <c r="C83" i="23" s="1"/>
  <c r="D83" i="23" a="1"/>
  <c r="D83" i="23"/>
  <c r="C84" i="23" a="1"/>
  <c r="C84" i="23" s="1"/>
  <c r="D84" i="23" a="1"/>
  <c r="D84" i="23" s="1"/>
  <c r="C85" i="23" a="1"/>
  <c r="C85" i="23" s="1"/>
  <c r="D85" i="23" a="1"/>
  <c r="D85" i="23"/>
  <c r="C86" i="23" a="1"/>
  <c r="C86" i="23" s="1"/>
  <c r="D86" i="23" a="1"/>
  <c r="D86" i="23" s="1"/>
  <c r="C87" i="23" a="1"/>
  <c r="C87" i="23" s="1"/>
  <c r="D87" i="23" a="1"/>
  <c r="D87" i="23"/>
  <c r="C88" i="23" a="1"/>
  <c r="C88" i="23" s="1"/>
  <c r="D88" i="23" a="1"/>
  <c r="D88" i="23" s="1"/>
  <c r="C89" i="23" a="1"/>
  <c r="C89" i="23" s="1"/>
  <c r="D89" i="23" a="1"/>
  <c r="D89" i="23"/>
  <c r="C90" i="23" a="1"/>
  <c r="C90" i="23" s="1"/>
  <c r="D90" i="23" a="1"/>
  <c r="D90" i="23" s="1"/>
  <c r="B6" i="23" a="1"/>
  <c r="B6" i="23" s="1"/>
  <c r="B7" i="23" a="1"/>
  <c r="B7" i="23"/>
  <c r="B8" i="23" a="1"/>
  <c r="B8" i="23" s="1"/>
  <c r="B9" i="23" a="1"/>
  <c r="B9" i="23"/>
  <c r="B10" i="23" a="1"/>
  <c r="B10" i="23" s="1"/>
  <c r="B11" i="23" a="1"/>
  <c r="B11" i="23"/>
  <c r="B12" i="23" a="1"/>
  <c r="B12" i="23" s="1"/>
  <c r="B13" i="23" a="1"/>
  <c r="B13" i="23"/>
  <c r="B14" i="23" a="1"/>
  <c r="B14" i="23" s="1"/>
  <c r="B15" i="23" a="1"/>
  <c r="B15" i="23"/>
  <c r="B16" i="23" a="1"/>
  <c r="B16" i="23" s="1"/>
  <c r="B17" i="23" a="1"/>
  <c r="B17" i="23"/>
  <c r="B18" i="23" a="1"/>
  <c r="B18" i="23" s="1"/>
  <c r="B19" i="23" a="1"/>
  <c r="B19" i="23"/>
  <c r="B20" i="23" a="1"/>
  <c r="B20" i="23" s="1"/>
  <c r="B21" i="23" a="1"/>
  <c r="B21" i="23"/>
  <c r="B22" i="23" a="1"/>
  <c r="B22" i="23" s="1"/>
  <c r="B23" i="23" a="1"/>
  <c r="B23" i="23"/>
  <c r="B24" i="23" a="1"/>
  <c r="B24" i="23" s="1"/>
  <c r="B25" i="23" a="1"/>
  <c r="B25" i="23"/>
  <c r="B26" i="23" a="1"/>
  <c r="B26" i="23" s="1"/>
  <c r="B27" i="23" a="1"/>
  <c r="B27" i="23"/>
  <c r="B28" i="23" a="1"/>
  <c r="B28" i="23" s="1"/>
  <c r="B29" i="23" a="1"/>
  <c r="B29" i="23"/>
  <c r="B30" i="23" a="1"/>
  <c r="B30" i="23" s="1"/>
  <c r="B31" i="23" a="1"/>
  <c r="B31" i="23"/>
  <c r="B32" i="23" a="1"/>
  <c r="B32" i="23" s="1"/>
  <c r="B33" i="23" a="1"/>
  <c r="B33" i="23"/>
  <c r="B34" i="23" a="1"/>
  <c r="B34" i="23" s="1"/>
  <c r="B35" i="23" a="1"/>
  <c r="B35" i="23"/>
  <c r="B36" i="23" a="1"/>
  <c r="B36" i="23" s="1"/>
  <c r="B37" i="23" a="1"/>
  <c r="B37" i="23"/>
  <c r="B38" i="23" a="1"/>
  <c r="B38" i="23" s="1"/>
  <c r="B39" i="23" a="1"/>
  <c r="B39" i="23"/>
  <c r="B40" i="23" a="1"/>
  <c r="B40" i="23" s="1"/>
  <c r="B41" i="23" a="1"/>
  <c r="B41" i="23"/>
  <c r="B42" i="23" a="1"/>
  <c r="B42" i="23" s="1"/>
  <c r="B43" i="23" a="1"/>
  <c r="B43" i="23"/>
  <c r="B44" i="23" a="1"/>
  <c r="B44" i="23" s="1"/>
  <c r="B45" i="23" a="1"/>
  <c r="B45" i="23" s="1"/>
  <c r="B46" i="23" a="1"/>
  <c r="B46" i="23" s="1"/>
  <c r="B47" i="23" a="1"/>
  <c r="B47" i="23"/>
  <c r="B48" i="23" a="1"/>
  <c r="B48" i="23" s="1"/>
  <c r="B49" i="23" a="1"/>
  <c r="B49" i="23"/>
  <c r="B50" i="23" a="1"/>
  <c r="B50" i="23" s="1"/>
  <c r="B51" i="23" a="1"/>
  <c r="B51" i="23"/>
  <c r="B52" i="23" a="1"/>
  <c r="B52" i="23" s="1"/>
  <c r="B53" i="23" a="1"/>
  <c r="B53" i="23"/>
  <c r="B54" i="23" a="1"/>
  <c r="B54" i="23" s="1"/>
  <c r="B55" i="23" a="1"/>
  <c r="B55" i="23"/>
  <c r="B56" i="23" a="1"/>
  <c r="B56" i="23" s="1"/>
  <c r="B57" i="23" a="1"/>
  <c r="B57" i="23"/>
  <c r="B58" i="23" a="1"/>
  <c r="B58" i="23" s="1"/>
  <c r="B59" i="23" a="1"/>
  <c r="B59" i="23"/>
  <c r="B60" i="23" a="1"/>
  <c r="B60" i="23" s="1"/>
  <c r="B61" i="23" a="1"/>
  <c r="B61" i="23"/>
  <c r="B62" i="23" a="1"/>
  <c r="B62" i="23" s="1"/>
  <c r="B63" i="23" a="1"/>
  <c r="B63" i="23"/>
  <c r="B64" i="23" a="1"/>
  <c r="B64" i="23" s="1"/>
  <c r="B65" i="23" a="1"/>
  <c r="B65" i="23"/>
  <c r="B66" i="23" a="1"/>
  <c r="B66" i="23" s="1"/>
  <c r="B67" i="23" a="1"/>
  <c r="B67" i="23"/>
  <c r="B68" i="23" a="1"/>
  <c r="B68" i="23" s="1"/>
  <c r="B69" i="23" a="1"/>
  <c r="B69" i="23"/>
  <c r="B70" i="23" a="1"/>
  <c r="B70" i="23" s="1"/>
  <c r="B71" i="23" a="1"/>
  <c r="B71" i="23"/>
  <c r="B72" i="23" a="1"/>
  <c r="B72" i="23" s="1"/>
  <c r="B73" i="23" a="1"/>
  <c r="B73" i="23"/>
  <c r="B74" i="23" a="1"/>
  <c r="B74" i="23" s="1"/>
  <c r="B75" i="23" a="1"/>
  <c r="B75" i="23"/>
  <c r="B76" i="23" a="1"/>
  <c r="B76" i="23" s="1"/>
  <c r="B77" i="23" a="1"/>
  <c r="B77" i="23"/>
  <c r="B78" i="23" a="1"/>
  <c r="B78" i="23" s="1"/>
  <c r="B79" i="23" a="1"/>
  <c r="B79" i="23"/>
  <c r="B80" i="23" a="1"/>
  <c r="B80" i="23" s="1"/>
  <c r="B81" i="23" a="1"/>
  <c r="B81" i="23"/>
  <c r="B82" i="23" a="1"/>
  <c r="B82" i="23" s="1"/>
  <c r="B83" i="23" a="1"/>
  <c r="B83" i="23"/>
  <c r="B84" i="23" a="1"/>
  <c r="B84" i="23" s="1"/>
  <c r="B85" i="23" a="1"/>
  <c r="B85" i="23"/>
  <c r="B86" i="23" a="1"/>
  <c r="B86" i="23" s="1"/>
  <c r="B87" i="23" a="1"/>
  <c r="B87" i="23" s="1"/>
  <c r="B88" i="23" a="1"/>
  <c r="B88" i="23" s="1"/>
  <c r="B89" i="23" a="1"/>
  <c r="B89" i="23"/>
  <c r="B90" i="23" a="1"/>
  <c r="B90" i="23" s="1"/>
  <c r="B5" i="23" a="1"/>
  <c r="B5" i="23" s="1"/>
  <c r="C19" i="21" a="1"/>
  <c r="C19" i="21" s="1"/>
  <c r="C20" i="21" a="1"/>
  <c r="C20" i="21" s="1"/>
  <c r="C21" i="21" a="1"/>
  <c r="C21" i="21" s="1"/>
  <c r="C22" i="21" a="1"/>
  <c r="C22" i="21" s="1"/>
  <c r="C23" i="21" a="1"/>
  <c r="C23" i="21" s="1"/>
  <c r="C24" i="21" a="1"/>
  <c r="C24" i="21" s="1"/>
  <c r="C25" i="21" a="1"/>
  <c r="C25" i="21" s="1"/>
  <c r="C26" i="21" a="1"/>
  <c r="C26" i="21" s="1"/>
  <c r="C27" i="21" a="1"/>
  <c r="C27" i="21" s="1"/>
  <c r="C28" i="21" a="1"/>
  <c r="C28" i="21" s="1"/>
  <c r="C29" i="21" a="1"/>
  <c r="C29" i="21" s="1"/>
  <c r="C30" i="21" a="1"/>
  <c r="C30" i="21" s="1"/>
  <c r="C31" i="21" a="1"/>
  <c r="C31" i="21" s="1"/>
  <c r="C32" i="21" a="1"/>
  <c r="C32" i="21" s="1"/>
  <c r="C33" i="21" a="1"/>
  <c r="C33" i="21" s="1"/>
  <c r="C34" i="21" a="1"/>
  <c r="C34" i="21" s="1"/>
  <c r="C35" i="21" a="1"/>
  <c r="C35" i="21" s="1"/>
  <c r="C36" i="21" a="1"/>
  <c r="C36" i="21" s="1"/>
  <c r="C37" i="21" a="1"/>
  <c r="C37" i="21" s="1"/>
  <c r="C38" i="21" a="1"/>
  <c r="C38" i="21" s="1"/>
  <c r="C39" i="21" a="1"/>
  <c r="C39" i="21" s="1"/>
  <c r="C40" i="21" a="1"/>
  <c r="C40" i="21" s="1"/>
  <c r="C41" i="21" a="1"/>
  <c r="C41" i="21" s="1"/>
  <c r="C42" i="21" a="1"/>
  <c r="C42" i="21" s="1"/>
  <c r="C43" i="21" a="1"/>
  <c r="C43" i="21" s="1"/>
  <c r="C44" i="21" a="1"/>
  <c r="C44" i="21" s="1"/>
  <c r="C45" i="21" a="1"/>
  <c r="C45" i="21" s="1"/>
  <c r="C46" i="21" a="1"/>
  <c r="C46" i="21" s="1"/>
  <c r="C47" i="21" a="1"/>
  <c r="C47" i="21" s="1"/>
  <c r="C48" i="21" a="1"/>
  <c r="C48" i="21" s="1"/>
  <c r="C49" i="21" a="1"/>
  <c r="C49" i="21" s="1"/>
  <c r="C50" i="21" a="1"/>
  <c r="C50" i="21" s="1"/>
  <c r="C51" i="21" a="1"/>
  <c r="C51" i="21" s="1"/>
  <c r="C52" i="21" a="1"/>
  <c r="C52" i="21" s="1"/>
  <c r="C53" i="21" a="1"/>
  <c r="C53" i="21" s="1"/>
  <c r="C54" i="21" a="1"/>
  <c r="C54" i="21" s="1"/>
  <c r="C55" i="21" a="1"/>
  <c r="C55" i="21" s="1"/>
  <c r="C56" i="21" a="1"/>
  <c r="C56" i="21" s="1"/>
  <c r="C57" i="21" a="1"/>
  <c r="C57" i="21" s="1"/>
  <c r="C58" i="21" a="1"/>
  <c r="C58" i="21" s="1"/>
  <c r="C59" i="21" a="1"/>
  <c r="C59" i="21" s="1"/>
  <c r="C60" i="21" a="1"/>
  <c r="C60" i="21" s="1"/>
  <c r="C61" i="21" a="1"/>
  <c r="C61" i="21" s="1"/>
  <c r="C62" i="21" a="1"/>
  <c r="C62" i="21" s="1"/>
  <c r="C63" i="21" a="1"/>
  <c r="C63" i="21" s="1"/>
  <c r="C64" i="21" a="1"/>
  <c r="C64" i="21" s="1"/>
  <c r="C65" i="21" a="1"/>
  <c r="C65" i="21" s="1"/>
  <c r="C66" i="21" a="1"/>
  <c r="C66" i="21" s="1"/>
  <c r="C67" i="21" a="1"/>
  <c r="C67" i="21" s="1"/>
  <c r="C68" i="21" a="1"/>
  <c r="C68" i="21" s="1"/>
  <c r="C69" i="21" a="1"/>
  <c r="C69" i="21" s="1"/>
  <c r="C70" i="21" a="1"/>
  <c r="C70" i="21" s="1"/>
  <c r="C71" i="21" a="1"/>
  <c r="C71" i="21" s="1"/>
  <c r="C72" i="21" a="1"/>
  <c r="C72" i="21" s="1"/>
  <c r="C73" i="21" a="1"/>
  <c r="C73" i="21" s="1"/>
  <c r="C74" i="21" a="1"/>
  <c r="C74" i="21" s="1"/>
  <c r="C75" i="21" a="1"/>
  <c r="C75" i="21" s="1"/>
  <c r="C76" i="21" a="1"/>
  <c r="C76" i="21" s="1"/>
  <c r="C77" i="21" a="1"/>
  <c r="C77" i="21" s="1"/>
  <c r="C78" i="21" a="1"/>
  <c r="C78" i="21" s="1"/>
  <c r="C79" i="21" a="1"/>
  <c r="C79" i="21" s="1"/>
  <c r="C80" i="21" a="1"/>
  <c r="C80" i="21" s="1"/>
  <c r="C81" i="21" a="1"/>
  <c r="C81" i="21" s="1"/>
  <c r="C82" i="21" a="1"/>
  <c r="C82" i="21" s="1"/>
  <c r="C83" i="21" a="1"/>
  <c r="C83" i="21" s="1"/>
  <c r="C84" i="21" a="1"/>
  <c r="C84" i="21" s="1"/>
  <c r="C85" i="21" a="1"/>
  <c r="C85" i="21" s="1"/>
  <c r="C86" i="21" a="1"/>
  <c r="C86" i="21" s="1"/>
  <c r="C87" i="21" a="1"/>
  <c r="C87" i="21" s="1"/>
  <c r="C88" i="21" a="1"/>
  <c r="C88" i="21" s="1"/>
  <c r="C89" i="21" a="1"/>
  <c r="C89" i="21" s="1"/>
  <c r="C90" i="21" a="1"/>
  <c r="C90" i="21" s="1"/>
  <c r="C91" i="21" a="1"/>
  <c r="C91" i="21" s="1"/>
  <c r="C92" i="21" a="1"/>
  <c r="C92" i="21" s="1"/>
  <c r="C93" i="21" a="1"/>
  <c r="C93" i="21" s="1"/>
  <c r="C94" i="21" a="1"/>
  <c r="C94" i="21" s="1"/>
  <c r="C95" i="21" a="1"/>
  <c r="C95" i="21" s="1"/>
  <c r="C96" i="21" a="1"/>
  <c r="C96" i="21" s="1"/>
  <c r="C97" i="21" a="1"/>
  <c r="C97" i="21" s="1"/>
  <c r="C98" i="21" a="1"/>
  <c r="C98" i="21" s="1"/>
  <c r="C99" i="21" a="1"/>
  <c r="C99" i="21" s="1"/>
  <c r="C100" i="21" a="1"/>
  <c r="C100" i="21" s="1"/>
  <c r="C101" i="21" a="1"/>
  <c r="C101" i="21" s="1"/>
  <c r="C102" i="21" a="1"/>
  <c r="C102" i="21" s="1"/>
  <c r="C103" i="21" a="1"/>
  <c r="C103" i="21" s="1"/>
  <c r="C104" i="21" a="1"/>
  <c r="C104" i="21" s="1"/>
  <c r="C105" i="21" a="1"/>
  <c r="C105" i="21" s="1"/>
  <c r="B19" i="21" a="1"/>
  <c r="B19" i="21" s="1"/>
  <c r="B20" i="21" a="1"/>
  <c r="B20" i="21" s="1"/>
  <c r="B21" i="21" a="1"/>
  <c r="B21" i="21" s="1"/>
  <c r="B22" i="21" a="1"/>
  <c r="B22" i="21" s="1"/>
  <c r="B23" i="21" a="1"/>
  <c r="B23" i="21" s="1"/>
  <c r="B24" i="21" a="1"/>
  <c r="B24" i="21" s="1"/>
  <c r="B25" i="21" a="1"/>
  <c r="B25" i="21" s="1"/>
  <c r="B26" i="21" a="1"/>
  <c r="B26" i="21" s="1"/>
  <c r="B27" i="21" a="1"/>
  <c r="B27" i="21" s="1"/>
  <c r="B28" i="21" a="1"/>
  <c r="B28" i="21" s="1"/>
  <c r="B29" i="21" a="1"/>
  <c r="B29" i="21" s="1"/>
  <c r="B30" i="21" a="1"/>
  <c r="B30" i="21" s="1"/>
  <c r="B31" i="21" a="1"/>
  <c r="B31" i="21" s="1"/>
  <c r="B32" i="21" a="1"/>
  <c r="B32" i="21" s="1"/>
  <c r="B33" i="21" a="1"/>
  <c r="B33" i="21" s="1"/>
  <c r="B34" i="21" a="1"/>
  <c r="B34" i="21" s="1"/>
  <c r="B35" i="21" a="1"/>
  <c r="B35" i="21" s="1"/>
  <c r="B36" i="21" a="1"/>
  <c r="B36" i="21" s="1"/>
  <c r="B37" i="21" a="1"/>
  <c r="B37" i="21" s="1"/>
  <c r="B38" i="21" a="1"/>
  <c r="B38" i="21" s="1"/>
  <c r="B39" i="21" a="1"/>
  <c r="B39" i="21" s="1"/>
  <c r="B40" i="21" a="1"/>
  <c r="B40" i="21" s="1"/>
  <c r="B41" i="21" a="1"/>
  <c r="B41" i="21" s="1"/>
  <c r="B42" i="21" a="1"/>
  <c r="B42" i="21" s="1"/>
  <c r="B43" i="21" a="1"/>
  <c r="B43" i="21" s="1"/>
  <c r="B44" i="21" a="1"/>
  <c r="B44" i="21" s="1"/>
  <c r="B45" i="21" a="1"/>
  <c r="B45" i="21" s="1"/>
  <c r="B46" i="21" a="1"/>
  <c r="B46" i="21" s="1"/>
  <c r="B47" i="21" a="1"/>
  <c r="B47" i="21" s="1"/>
  <c r="B48" i="21" a="1"/>
  <c r="B48" i="21" s="1"/>
  <c r="B49" i="21" a="1"/>
  <c r="B49" i="21" s="1"/>
  <c r="B50" i="21" a="1"/>
  <c r="B50" i="21" s="1"/>
  <c r="B51" i="21" a="1"/>
  <c r="B51" i="21" s="1"/>
  <c r="B52" i="21" a="1"/>
  <c r="B52" i="21" s="1"/>
  <c r="B53" i="21" a="1"/>
  <c r="B53" i="21" s="1"/>
  <c r="B54" i="21" a="1"/>
  <c r="B54" i="21" s="1"/>
  <c r="B55" i="21" a="1"/>
  <c r="B55" i="21" s="1"/>
  <c r="B56" i="21" a="1"/>
  <c r="B56" i="21" s="1"/>
  <c r="B57" i="21" a="1"/>
  <c r="B57" i="21" s="1"/>
  <c r="B58" i="21" a="1"/>
  <c r="B58" i="21" s="1"/>
  <c r="B59" i="21" a="1"/>
  <c r="B59" i="21" s="1"/>
  <c r="B60" i="21" a="1"/>
  <c r="B60" i="21" s="1"/>
  <c r="B61" i="21" a="1"/>
  <c r="B61" i="21" s="1"/>
  <c r="B62" i="21" a="1"/>
  <c r="B62" i="21" s="1"/>
  <c r="B63" i="21" a="1"/>
  <c r="B63" i="21" s="1"/>
  <c r="B64" i="21" a="1"/>
  <c r="B64" i="21" s="1"/>
  <c r="B65" i="21" a="1"/>
  <c r="B65" i="21" s="1"/>
  <c r="B66" i="21" a="1"/>
  <c r="B66" i="21" s="1"/>
  <c r="B67" i="21" a="1"/>
  <c r="B67" i="21" s="1"/>
  <c r="B68" i="21" a="1"/>
  <c r="B68" i="21" s="1"/>
  <c r="B69" i="21" a="1"/>
  <c r="B69" i="21" s="1"/>
  <c r="B70" i="21" a="1"/>
  <c r="B70" i="21" s="1"/>
  <c r="B71" i="21" a="1"/>
  <c r="B71" i="21" s="1"/>
  <c r="B72" i="21" a="1"/>
  <c r="B72" i="21" s="1"/>
  <c r="B73" i="21" a="1"/>
  <c r="B73" i="21" s="1"/>
  <c r="B74" i="21" a="1"/>
  <c r="B74" i="21" s="1"/>
  <c r="B75" i="21" a="1"/>
  <c r="B75" i="21" s="1"/>
  <c r="B76" i="21" a="1"/>
  <c r="B76" i="21" s="1"/>
  <c r="B77" i="21" a="1"/>
  <c r="B77" i="21" s="1"/>
  <c r="B78" i="21" a="1"/>
  <c r="B78" i="21" s="1"/>
  <c r="B79" i="21" a="1"/>
  <c r="B79" i="21" s="1"/>
  <c r="B80" i="21" a="1"/>
  <c r="B80" i="21" s="1"/>
  <c r="B81" i="21" a="1"/>
  <c r="B81" i="21" s="1"/>
  <c r="B82" i="21" a="1"/>
  <c r="B82" i="21" s="1"/>
  <c r="B83" i="21" a="1"/>
  <c r="B83" i="21" s="1"/>
  <c r="B84" i="21" a="1"/>
  <c r="B84" i="21" s="1"/>
  <c r="B85" i="21" a="1"/>
  <c r="B85" i="21" s="1"/>
  <c r="B86" i="21" a="1"/>
  <c r="B86" i="21" s="1"/>
  <c r="B87" i="21" a="1"/>
  <c r="B87" i="21" s="1"/>
  <c r="B88" i="21" a="1"/>
  <c r="B88" i="21" s="1"/>
  <c r="B89" i="21" a="1"/>
  <c r="B89" i="21" s="1"/>
  <c r="B90" i="21" a="1"/>
  <c r="B90" i="21" s="1"/>
  <c r="B91" i="21" a="1"/>
  <c r="B91" i="21" s="1"/>
  <c r="B92" i="21" a="1"/>
  <c r="B92" i="21" s="1"/>
  <c r="B93" i="21" a="1"/>
  <c r="B93" i="21" s="1"/>
  <c r="B94" i="21" a="1"/>
  <c r="B94" i="21" s="1"/>
  <c r="B95" i="21" a="1"/>
  <c r="B95" i="21" s="1"/>
  <c r="B96" i="21" a="1"/>
  <c r="B96" i="21" s="1"/>
  <c r="B97" i="21" a="1"/>
  <c r="B97" i="21" s="1"/>
  <c r="B98" i="21" a="1"/>
  <c r="B98" i="21" s="1"/>
  <c r="B99" i="21" a="1"/>
  <c r="B99" i="21" s="1"/>
  <c r="B100" i="21" a="1"/>
  <c r="B100" i="21" s="1"/>
  <c r="B101" i="21" a="1"/>
  <c r="B101" i="21" s="1"/>
  <c r="B102" i="21" a="1"/>
  <c r="B102" i="21" s="1"/>
  <c r="B103" i="21" a="1"/>
  <c r="B103" i="21" s="1"/>
  <c r="B104" i="21" a="1"/>
  <c r="B104" i="21" s="1"/>
  <c r="B105" i="21" a="1"/>
  <c r="B105" i="21" s="1"/>
  <c r="G20" i="22"/>
  <c r="F20" i="22"/>
  <c r="E20" i="22"/>
  <c r="D20" i="22"/>
  <c r="C20" i="22"/>
  <c r="B20" i="22"/>
  <c r="A20" i="22"/>
  <c r="A20" i="20"/>
  <c r="D10" i="15"/>
  <c r="G16" i="16"/>
  <c r="H16" i="16"/>
  <c r="F16" i="16"/>
  <c r="E16" i="16"/>
  <c r="D16" i="16"/>
  <c r="A15" i="25"/>
  <c r="AU21" i="22"/>
  <c r="AV21" i="22"/>
  <c r="F6" i="11" l="1"/>
  <c r="E6" i="11"/>
  <c r="D6" i="11"/>
  <c r="C6" i="11"/>
  <c r="C5" i="11"/>
  <c r="A4" i="25"/>
  <c r="A5" i="25"/>
  <c r="A6" i="25"/>
  <c r="A7" i="25"/>
  <c r="A8" i="25"/>
  <c r="A9" i="25"/>
  <c r="A10" i="25"/>
  <c r="A11" i="25"/>
  <c r="A12" i="25"/>
  <c r="A13" i="25"/>
  <c r="A14" i="25"/>
  <c r="A3" i="25"/>
  <c r="D25" i="36" l="1"/>
  <c r="AN9" i="22" s="1"/>
  <c r="E25" i="36"/>
  <c r="AO9" i="22" s="1"/>
  <c r="F25" i="36"/>
  <c r="AP9" i="22" s="1"/>
  <c r="G25" i="36"/>
  <c r="AQ9" i="22" s="1"/>
  <c r="H25" i="36"/>
  <c r="AR9" i="22" s="1"/>
  <c r="I25" i="36"/>
  <c r="AS9" i="22" s="1"/>
  <c r="J25" i="36"/>
  <c r="AT9" i="22" s="1"/>
  <c r="C25" i="36"/>
  <c r="AM9" i="22" s="1"/>
  <c r="AU17" i="22"/>
  <c r="AV17" i="22"/>
  <c r="AU16" i="22"/>
  <c r="AV16" i="22"/>
  <c r="AM5" i="22"/>
  <c r="AN5" i="22"/>
  <c r="AO5" i="22"/>
  <c r="AP5" i="22"/>
  <c r="AQ5" i="22"/>
  <c r="AR5" i="22"/>
  <c r="AS5" i="22"/>
  <c r="AT5" i="22"/>
  <c r="AT21" i="22" s="1"/>
  <c r="AM6" i="22"/>
  <c r="AN6" i="22"/>
  <c r="AO6" i="22"/>
  <c r="AP6" i="22"/>
  <c r="AQ6" i="22"/>
  <c r="AR6" i="22"/>
  <c r="AS6" i="22"/>
  <c r="AT6" i="22"/>
  <c r="AM7" i="22"/>
  <c r="AN7" i="22"/>
  <c r="AN21" i="22" s="1"/>
  <c r="AO7" i="22"/>
  <c r="AP7" i="22"/>
  <c r="AQ7" i="22"/>
  <c r="AR7" i="22"/>
  <c r="AS7" i="22"/>
  <c r="AT7" i="22"/>
  <c r="AM8" i="22"/>
  <c r="AN8" i="22"/>
  <c r="AO8" i="22"/>
  <c r="AP8" i="22"/>
  <c r="AQ8" i="22"/>
  <c r="AR8" i="22"/>
  <c r="AS8" i="22"/>
  <c r="AT8" i="22"/>
  <c r="AM10" i="22"/>
  <c r="AN10" i="22"/>
  <c r="AO10" i="22"/>
  <c r="AP10" i="22"/>
  <c r="AQ10" i="22"/>
  <c r="AR10" i="22"/>
  <c r="AS10" i="22"/>
  <c r="AT10" i="22"/>
  <c r="AM11" i="22"/>
  <c r="AN11" i="22"/>
  <c r="AO11" i="22"/>
  <c r="AP11" i="22"/>
  <c r="AQ11" i="22"/>
  <c r="AR11" i="22"/>
  <c r="AS11" i="22"/>
  <c r="AT11" i="22"/>
  <c r="AN4" i="22"/>
  <c r="AO4" i="22"/>
  <c r="AP4" i="22"/>
  <c r="AQ4" i="22"/>
  <c r="AR4" i="22"/>
  <c r="AS4" i="22"/>
  <c r="AT4" i="22"/>
  <c r="AM4" i="22"/>
  <c r="K42" i="37"/>
  <c r="K41" i="37"/>
  <c r="K40" i="37"/>
  <c r="K39" i="37"/>
  <c r="K38" i="37"/>
  <c r="K24" i="37"/>
  <c r="K23" i="37"/>
  <c r="K22" i="37"/>
  <c r="K21" i="37"/>
  <c r="K20" i="37"/>
  <c r="K19" i="37"/>
  <c r="K18" i="37"/>
  <c r="K17" i="37"/>
  <c r="F107" i="36"/>
  <c r="F106" i="36"/>
  <c r="F105" i="36"/>
  <c r="F104" i="36"/>
  <c r="F103" i="36"/>
  <c r="J87" i="36"/>
  <c r="I87" i="36"/>
  <c r="H87" i="36"/>
  <c r="G87" i="36"/>
  <c r="F87" i="36"/>
  <c r="E87" i="36"/>
  <c r="D87" i="36"/>
  <c r="C87" i="36"/>
  <c r="J82" i="36"/>
  <c r="I82" i="36"/>
  <c r="H82" i="36"/>
  <c r="G82" i="36"/>
  <c r="F82" i="36"/>
  <c r="E82" i="36"/>
  <c r="D82" i="36"/>
  <c r="C82" i="36"/>
  <c r="J77" i="36"/>
  <c r="I77" i="36"/>
  <c r="H77" i="36"/>
  <c r="G77" i="36"/>
  <c r="F77" i="36"/>
  <c r="E77" i="36"/>
  <c r="D77" i="36"/>
  <c r="C77" i="36"/>
  <c r="J72" i="36"/>
  <c r="I72" i="36"/>
  <c r="H72" i="36"/>
  <c r="G72" i="36"/>
  <c r="F72" i="36"/>
  <c r="E72" i="36"/>
  <c r="D72" i="36"/>
  <c r="C72" i="36"/>
  <c r="D64" i="36"/>
  <c r="E64" i="36"/>
  <c r="F64" i="36"/>
  <c r="G64" i="36"/>
  <c r="H64" i="36"/>
  <c r="I64" i="36"/>
  <c r="J64" i="36"/>
  <c r="D59" i="36"/>
  <c r="E59" i="36"/>
  <c r="F59" i="36"/>
  <c r="G59" i="36"/>
  <c r="H59" i="36"/>
  <c r="I59" i="36"/>
  <c r="J59" i="36"/>
  <c r="D54" i="36"/>
  <c r="E54" i="36"/>
  <c r="F54" i="36"/>
  <c r="G54" i="36"/>
  <c r="H54" i="36"/>
  <c r="I54" i="36"/>
  <c r="J54" i="36"/>
  <c r="D49" i="36"/>
  <c r="E49" i="36"/>
  <c r="F49" i="36"/>
  <c r="G49" i="36"/>
  <c r="H49" i="36"/>
  <c r="I49" i="36"/>
  <c r="J49" i="36"/>
  <c r="K36" i="36"/>
  <c r="K35" i="36"/>
  <c r="K34" i="36"/>
  <c r="K33" i="36"/>
  <c r="K32" i="36"/>
  <c r="B40" i="36"/>
  <c r="C99" i="36"/>
  <c r="C98" i="36"/>
  <c r="C64" i="36"/>
  <c r="C59" i="36"/>
  <c r="C54" i="36"/>
  <c r="C49" i="36"/>
  <c r="AG3" i="22"/>
  <c r="AG4" i="22"/>
  <c r="AG5" i="22"/>
  <c r="AG6" i="22"/>
  <c r="AG7" i="22"/>
  <c r="AG8" i="22"/>
  <c r="AG9" i="22"/>
  <c r="AG10" i="22"/>
  <c r="AG11" i="22"/>
  <c r="AG12" i="22"/>
  <c r="AG13" i="22"/>
  <c r="AG14" i="22"/>
  <c r="AG15" i="22"/>
  <c r="AG16" i="22"/>
  <c r="AG17" i="22"/>
  <c r="AG18" i="22"/>
  <c r="AG19" i="22"/>
  <c r="AG21" i="22"/>
  <c r="AG22" i="22"/>
  <c r="AG23" i="22"/>
  <c r="AG24" i="22"/>
  <c r="AG25" i="22"/>
  <c r="AG26" i="22"/>
  <c r="AG27" i="22"/>
  <c r="AG28" i="22"/>
  <c r="AG29" i="22"/>
  <c r="AG30" i="22"/>
  <c r="AG31" i="22"/>
  <c r="AG32" i="22"/>
  <c r="AG33" i="22"/>
  <c r="AG34" i="22"/>
  <c r="AG35" i="22"/>
  <c r="AG36" i="22"/>
  <c r="AG37" i="22"/>
  <c r="AG38" i="22"/>
  <c r="AG39" i="22"/>
  <c r="AG40" i="22"/>
  <c r="AG41" i="22"/>
  <c r="AG42" i="22"/>
  <c r="AG43" i="22"/>
  <c r="AG44" i="22"/>
  <c r="AG45" i="22"/>
  <c r="AG46" i="22"/>
  <c r="AG47" i="22"/>
  <c r="AG48" i="22"/>
  <c r="AG49" i="22"/>
  <c r="AG50" i="22"/>
  <c r="AG51" i="22"/>
  <c r="AG52" i="22"/>
  <c r="AG53" i="22"/>
  <c r="AG54" i="22"/>
  <c r="AG55" i="22"/>
  <c r="AG56" i="22"/>
  <c r="AG57" i="22"/>
  <c r="AG58" i="22"/>
  <c r="AG59" i="22"/>
  <c r="AG60" i="22"/>
  <c r="AG61" i="22"/>
  <c r="AG62" i="22"/>
  <c r="AG63" i="22"/>
  <c r="AG64" i="22"/>
  <c r="AG65" i="22"/>
  <c r="AG66" i="22"/>
  <c r="AG67" i="22"/>
  <c r="AG68" i="22"/>
  <c r="AG69" i="22"/>
  <c r="AG70" i="22"/>
  <c r="AG71" i="22"/>
  <c r="AG72" i="22"/>
  <c r="AG73" i="22"/>
  <c r="AG74" i="22"/>
  <c r="AG75" i="22"/>
  <c r="AG76" i="22"/>
  <c r="AG77" i="22"/>
  <c r="AG78" i="22"/>
  <c r="AG79" i="22"/>
  <c r="AG80" i="22"/>
  <c r="AG81" i="22"/>
  <c r="AG82" i="22"/>
  <c r="AG83" i="22"/>
  <c r="AG84" i="22"/>
  <c r="AG85" i="22"/>
  <c r="AG86" i="22"/>
  <c r="AG87" i="22"/>
  <c r="G72" i="22"/>
  <c r="F72" i="22"/>
  <c r="E72" i="22"/>
  <c r="D72" i="22"/>
  <c r="C72" i="22"/>
  <c r="B72" i="22"/>
  <c r="A72" i="22"/>
  <c r="G13" i="11"/>
  <c r="H13" i="11"/>
  <c r="F13" i="11"/>
  <c r="E13" i="11"/>
  <c r="D13" i="11"/>
  <c r="D16" i="11"/>
  <c r="A72" i="20"/>
  <c r="G43" i="22"/>
  <c r="F43" i="22"/>
  <c r="E43" i="22"/>
  <c r="D43" i="22"/>
  <c r="C43" i="22"/>
  <c r="B43" i="22"/>
  <c r="A43" i="22"/>
  <c r="A43" i="20"/>
  <c r="G16" i="8"/>
  <c r="H16" i="8"/>
  <c r="F16" i="8"/>
  <c r="E16" i="8"/>
  <c r="D16" i="8"/>
  <c r="D20" i="8"/>
  <c r="A27" i="20"/>
  <c r="G27" i="22"/>
  <c r="F27" i="22"/>
  <c r="E27" i="22"/>
  <c r="D27" i="22"/>
  <c r="C27" i="22"/>
  <c r="B27" i="22"/>
  <c r="A27" i="22"/>
  <c r="AM21" i="22" l="1"/>
  <c r="AO21" i="22"/>
  <c r="AP21" i="22"/>
  <c r="AT16" i="22"/>
  <c r="AS17" i="22"/>
  <c r="AS21" i="22"/>
  <c r="AR21" i="22"/>
  <c r="AQ21" i="22"/>
  <c r="AP17" i="22"/>
  <c r="AT17" i="22"/>
  <c r="AO17" i="22"/>
  <c r="AN17" i="22"/>
  <c r="AR17" i="22"/>
  <c r="AQ17" i="22"/>
  <c r="AR16" i="22"/>
  <c r="AQ16" i="22"/>
  <c r="AP16" i="22"/>
  <c r="AO16" i="22"/>
  <c r="AN16" i="22"/>
  <c r="AM16" i="22"/>
  <c r="AY16" i="22" s="1"/>
  <c r="AM17" i="22"/>
  <c r="AY17" i="22" s="1"/>
  <c r="AS16" i="22"/>
  <c r="A79" i="20"/>
  <c r="A69" i="20"/>
  <c r="A61" i="20"/>
  <c r="A52" i="20"/>
  <c r="A39" i="20"/>
  <c r="A16" i="20"/>
  <c r="G79" i="22"/>
  <c r="F79" i="22"/>
  <c r="E79" i="22"/>
  <c r="D79" i="22"/>
  <c r="C79" i="22"/>
  <c r="B79" i="22"/>
  <c r="A79" i="22"/>
  <c r="G69" i="22"/>
  <c r="F69" i="22"/>
  <c r="E69" i="22"/>
  <c r="D69" i="22"/>
  <c r="C69" i="22"/>
  <c r="B69" i="22"/>
  <c r="A69" i="22"/>
  <c r="G61" i="22"/>
  <c r="F61" i="22"/>
  <c r="E61" i="22"/>
  <c r="D61" i="22"/>
  <c r="C61" i="22"/>
  <c r="B61" i="22"/>
  <c r="A61" i="22"/>
  <c r="G52" i="22"/>
  <c r="F52" i="22"/>
  <c r="E52" i="22"/>
  <c r="D52" i="22"/>
  <c r="C52" i="22"/>
  <c r="B52" i="22"/>
  <c r="A52" i="22"/>
  <c r="G39" i="22"/>
  <c r="F39" i="22"/>
  <c r="E39" i="22"/>
  <c r="D39" i="22"/>
  <c r="C39" i="22"/>
  <c r="B39" i="22"/>
  <c r="A39" i="22"/>
  <c r="G16" i="22"/>
  <c r="F16" i="22"/>
  <c r="E16" i="22"/>
  <c r="D16" i="22"/>
  <c r="C16" i="22"/>
  <c r="B16" i="22"/>
  <c r="A16" i="22"/>
  <c r="H34" i="11"/>
  <c r="G34" i="11"/>
  <c r="F34" i="11"/>
  <c r="E34" i="11"/>
  <c r="D34" i="11"/>
  <c r="H28" i="10"/>
  <c r="G28" i="10"/>
  <c r="F28" i="10"/>
  <c r="E28" i="10"/>
  <c r="D28" i="10"/>
  <c r="H31" i="9"/>
  <c r="G31" i="9"/>
  <c r="F31" i="9"/>
  <c r="E31" i="9"/>
  <c r="D31" i="9"/>
  <c r="H44" i="8"/>
  <c r="G44" i="8"/>
  <c r="F44" i="8"/>
  <c r="E44" i="8"/>
  <c r="D44" i="8"/>
  <c r="H40" i="17"/>
  <c r="G40" i="17"/>
  <c r="F40" i="17"/>
  <c r="E40" i="17"/>
  <c r="D40" i="17"/>
  <c r="H37" i="16"/>
  <c r="G37" i="16"/>
  <c r="F37" i="16"/>
  <c r="E37" i="16"/>
  <c r="D37" i="16"/>
  <c r="H49" i="15"/>
  <c r="G49" i="15"/>
  <c r="F49" i="15"/>
  <c r="E49" i="15"/>
  <c r="D49" i="15"/>
  <c r="AZ17" i="22" l="1"/>
  <c r="BA17" i="22" s="1"/>
  <c r="BB17" i="22" s="1"/>
  <c r="BC17" i="22" s="1"/>
  <c r="BD17" i="22" s="1"/>
  <c r="BE17" i="22" s="1"/>
  <c r="BF17" i="22" s="1"/>
  <c r="AZ16" i="22"/>
  <c r="BA16" i="22" s="1"/>
  <c r="BB16" i="22" s="1"/>
  <c r="BC16" i="22" s="1"/>
  <c r="BD16" i="22" s="1"/>
  <c r="BE16" i="22" s="1"/>
  <c r="BF16" i="22" s="1"/>
  <c r="BG16" i="22" s="1"/>
  <c r="BH16" i="22" s="1"/>
  <c r="C6" i="9" l="1"/>
  <c r="G71" i="22"/>
  <c r="F71" i="22"/>
  <c r="E71" i="22"/>
  <c r="D71" i="22"/>
  <c r="A78" i="20"/>
  <c r="H25" i="9" l="1"/>
  <c r="G25" i="9"/>
  <c r="F25" i="9"/>
  <c r="E25" i="9"/>
  <c r="D25" i="9"/>
  <c r="D34" i="16" l="1"/>
  <c r="E34" i="16"/>
  <c r="F34" i="16"/>
  <c r="G34" i="16"/>
  <c r="H34" i="16"/>
  <c r="AG2" i="22" l="1"/>
  <c r="H25" i="10"/>
  <c r="G25" i="10"/>
  <c r="F25" i="10"/>
  <c r="E25" i="10"/>
  <c r="H22" i="10"/>
  <c r="G22" i="10"/>
  <c r="F22" i="10"/>
  <c r="E22" i="10"/>
  <c r="D25" i="10"/>
  <c r="D22" i="10"/>
  <c r="D19" i="10"/>
  <c r="P6" i="35" l="1" a="1"/>
  <c r="P6" i="35" s="1"/>
  <c r="I6" i="35" a="1"/>
  <c r="I6" i="35" s="1"/>
  <c r="F6" i="34" a="1"/>
  <c r="F6" i="34" s="1"/>
  <c r="J6" i="34" a="1"/>
  <c r="J6" i="34" s="1"/>
  <c r="G59" i="22"/>
  <c r="F59" i="22"/>
  <c r="E59" i="22"/>
  <c r="D59" i="22"/>
  <c r="C59" i="22"/>
  <c r="B59" i="22"/>
  <c r="A59" i="22"/>
  <c r="A59" i="20"/>
  <c r="G68" i="22"/>
  <c r="F68" i="22"/>
  <c r="E68" i="22"/>
  <c r="D68" i="22"/>
  <c r="C68" i="22"/>
  <c r="B68" i="22"/>
  <c r="G67" i="22"/>
  <c r="F67" i="22"/>
  <c r="E67" i="22"/>
  <c r="D67" i="22"/>
  <c r="C67" i="22"/>
  <c r="B67" i="22"/>
  <c r="A68" i="22"/>
  <c r="A67" i="22"/>
  <c r="A68" i="20"/>
  <c r="A67" i="20"/>
  <c r="E5" i="15" l="1"/>
  <c r="G87" i="22" l="1"/>
  <c r="F87" i="22"/>
  <c r="G86" i="22"/>
  <c r="F86" i="22"/>
  <c r="G85" i="22"/>
  <c r="F85" i="22"/>
  <c r="G84" i="22"/>
  <c r="F84" i="22"/>
  <c r="G83" i="22"/>
  <c r="F83" i="22"/>
  <c r="G82" i="22"/>
  <c r="F82" i="22"/>
  <c r="G81" i="22"/>
  <c r="F81" i="22"/>
  <c r="G78" i="22"/>
  <c r="F78" i="22"/>
  <c r="G77" i="22"/>
  <c r="F77" i="22"/>
  <c r="G76" i="22"/>
  <c r="F76" i="22"/>
  <c r="G75" i="22"/>
  <c r="F75" i="22"/>
  <c r="G74" i="22"/>
  <c r="F74" i="22"/>
  <c r="G73" i="22"/>
  <c r="F73" i="22"/>
  <c r="G66" i="22"/>
  <c r="F66" i="22"/>
  <c r="G65" i="22"/>
  <c r="F65" i="22"/>
  <c r="G64" i="22"/>
  <c r="F64" i="22"/>
  <c r="G63" i="22"/>
  <c r="F63" i="22"/>
  <c r="G60" i="22"/>
  <c r="F60" i="22"/>
  <c r="G58" i="22"/>
  <c r="F58" i="22"/>
  <c r="G57" i="22"/>
  <c r="F57" i="22"/>
  <c r="G56" i="22"/>
  <c r="F56" i="22"/>
  <c r="G55" i="22"/>
  <c r="F55" i="22"/>
  <c r="G54" i="22"/>
  <c r="F54" i="22"/>
  <c r="G51" i="22"/>
  <c r="F51" i="22"/>
  <c r="G50" i="22"/>
  <c r="F50" i="22"/>
  <c r="G49" i="22"/>
  <c r="F49" i="22"/>
  <c r="G48" i="22"/>
  <c r="F48" i="22"/>
  <c r="G47" i="22"/>
  <c r="F47" i="22"/>
  <c r="G46" i="22"/>
  <c r="F46" i="22"/>
  <c r="G45" i="22"/>
  <c r="F45" i="22"/>
  <c r="G44" i="22"/>
  <c r="F44" i="22"/>
  <c r="G42" i="22"/>
  <c r="F42" i="22"/>
  <c r="G41" i="22"/>
  <c r="F41" i="22"/>
  <c r="G38" i="22"/>
  <c r="F38" i="22"/>
  <c r="G37" i="22"/>
  <c r="F37" i="22"/>
  <c r="G36" i="22"/>
  <c r="F36" i="22"/>
  <c r="G35" i="22"/>
  <c r="F35" i="22"/>
  <c r="G34" i="22"/>
  <c r="F34" i="22"/>
  <c r="G33" i="22"/>
  <c r="F33" i="22"/>
  <c r="G32" i="22"/>
  <c r="F32" i="22"/>
  <c r="G31" i="22"/>
  <c r="F31" i="22"/>
  <c r="G30" i="22"/>
  <c r="F30" i="22"/>
  <c r="G29" i="22"/>
  <c r="F29" i="22"/>
  <c r="G26" i="22"/>
  <c r="F26" i="22"/>
  <c r="G25" i="22"/>
  <c r="F25" i="22"/>
  <c r="G24" i="22"/>
  <c r="F24" i="22"/>
  <c r="G23" i="22"/>
  <c r="F23" i="22"/>
  <c r="G22" i="22"/>
  <c r="F22" i="22"/>
  <c r="G21" i="22"/>
  <c r="F21" i="22"/>
  <c r="G19" i="22"/>
  <c r="F19" i="22"/>
  <c r="G18" i="22"/>
  <c r="F18" i="22"/>
  <c r="G15" i="22"/>
  <c r="F15" i="22"/>
  <c r="G14" i="22"/>
  <c r="F14" i="22"/>
  <c r="G13" i="22"/>
  <c r="F13" i="22"/>
  <c r="G12" i="22"/>
  <c r="F12" i="22"/>
  <c r="G11" i="22"/>
  <c r="F11" i="22"/>
  <c r="G10" i="22"/>
  <c r="F10" i="22"/>
  <c r="G9" i="22"/>
  <c r="F9" i="22"/>
  <c r="G8" i="22"/>
  <c r="F8" i="22"/>
  <c r="G7" i="22"/>
  <c r="F7" i="22"/>
  <c r="G6" i="22"/>
  <c r="F6" i="22"/>
  <c r="G5" i="22"/>
  <c r="F5" i="22"/>
  <c r="G4" i="22"/>
  <c r="F4" i="22"/>
  <c r="G3" i="22"/>
  <c r="F3" i="22"/>
  <c r="C4" i="27" l="1" a="1"/>
  <c r="C4" i="27" s="1"/>
  <c r="B4" i="27" a="1"/>
  <c r="B4" i="27" s="1"/>
  <c r="C18" i="21" a="1"/>
  <c r="C18" i="21" s="1"/>
  <c r="D87" i="22"/>
  <c r="D86" i="22"/>
  <c r="D85" i="22"/>
  <c r="D84" i="22"/>
  <c r="D83" i="22"/>
  <c r="D82" i="22"/>
  <c r="D81" i="22"/>
  <c r="D78" i="22"/>
  <c r="D77" i="22"/>
  <c r="D76" i="22"/>
  <c r="D75" i="22"/>
  <c r="D74" i="22"/>
  <c r="D73" i="22"/>
  <c r="D66" i="22"/>
  <c r="D65" i="22"/>
  <c r="D64" i="22"/>
  <c r="D63" i="22"/>
  <c r="D60" i="22"/>
  <c r="D58" i="22"/>
  <c r="D57" i="22"/>
  <c r="D56" i="22"/>
  <c r="D55" i="22"/>
  <c r="D54" i="22"/>
  <c r="D51" i="22"/>
  <c r="D50" i="22"/>
  <c r="D49" i="22"/>
  <c r="D48" i="22"/>
  <c r="D47" i="22"/>
  <c r="D46" i="22"/>
  <c r="D45" i="22"/>
  <c r="D44" i="22"/>
  <c r="D42" i="22"/>
  <c r="D41" i="22"/>
  <c r="D38" i="22"/>
  <c r="D37" i="22"/>
  <c r="D36" i="22"/>
  <c r="D35" i="22"/>
  <c r="D34" i="22"/>
  <c r="D33" i="22"/>
  <c r="D32" i="22"/>
  <c r="D31" i="22"/>
  <c r="D30" i="22"/>
  <c r="D29" i="22"/>
  <c r="D26" i="22"/>
  <c r="D25" i="22"/>
  <c r="D24" i="22"/>
  <c r="D23" i="22"/>
  <c r="D22" i="22"/>
  <c r="D21" i="22"/>
  <c r="D19" i="22"/>
  <c r="D18" i="22"/>
  <c r="D15" i="22"/>
  <c r="D14" i="22"/>
  <c r="D13" i="22"/>
  <c r="D12" i="22"/>
  <c r="D11" i="22"/>
  <c r="D10" i="22"/>
  <c r="D9" i="22"/>
  <c r="D8" i="22"/>
  <c r="D7" i="22"/>
  <c r="D6" i="22"/>
  <c r="D5" i="22"/>
  <c r="D4" i="22"/>
  <c r="D3" i="22"/>
  <c r="E87" i="22" l="1"/>
  <c r="E86" i="22"/>
  <c r="E85" i="22"/>
  <c r="E84" i="22"/>
  <c r="E83" i="22"/>
  <c r="E82" i="22"/>
  <c r="E81" i="22"/>
  <c r="E78" i="22"/>
  <c r="E77" i="22"/>
  <c r="E76" i="22"/>
  <c r="E75" i="22"/>
  <c r="E74" i="22"/>
  <c r="E73" i="22"/>
  <c r="E66" i="22"/>
  <c r="E65" i="22"/>
  <c r="E64" i="22"/>
  <c r="E63" i="22"/>
  <c r="E60" i="22"/>
  <c r="E58" i="22"/>
  <c r="E57" i="22"/>
  <c r="E56" i="22"/>
  <c r="E55" i="22"/>
  <c r="E54" i="22"/>
  <c r="E51" i="22"/>
  <c r="E50" i="22"/>
  <c r="E49" i="22"/>
  <c r="E48" i="22"/>
  <c r="E47" i="22"/>
  <c r="E46" i="22"/>
  <c r="E45" i="22"/>
  <c r="E44" i="22"/>
  <c r="E42" i="22"/>
  <c r="E41" i="22"/>
  <c r="E38" i="22"/>
  <c r="E37" i="22"/>
  <c r="E36" i="22"/>
  <c r="E35" i="22"/>
  <c r="E34" i="22"/>
  <c r="E33" i="22"/>
  <c r="E32" i="22"/>
  <c r="E31" i="22"/>
  <c r="E30" i="22"/>
  <c r="E29" i="22"/>
  <c r="E26" i="22"/>
  <c r="E25" i="22"/>
  <c r="E24" i="22"/>
  <c r="E23" i="22"/>
  <c r="E22" i="22"/>
  <c r="E21" i="22"/>
  <c r="E19" i="22"/>
  <c r="E18" i="22"/>
  <c r="E15" i="22"/>
  <c r="E14" i="22"/>
  <c r="E13" i="22"/>
  <c r="E12" i="22"/>
  <c r="E11" i="22"/>
  <c r="E10" i="22"/>
  <c r="E9" i="22"/>
  <c r="E8" i="22"/>
  <c r="E7" i="22"/>
  <c r="E6" i="22"/>
  <c r="E5" i="22"/>
  <c r="E4" i="22"/>
  <c r="E3" i="22"/>
  <c r="B87" i="22" l="1"/>
  <c r="C87" i="22"/>
  <c r="C86" i="22"/>
  <c r="B86" i="22"/>
  <c r="B85" i="22"/>
  <c r="C85" i="22"/>
  <c r="C84" i="22"/>
  <c r="B84" i="22"/>
  <c r="B83" i="22"/>
  <c r="C83" i="22"/>
  <c r="C82" i="22"/>
  <c r="B82" i="22"/>
  <c r="C81" i="22"/>
  <c r="A83" i="22"/>
  <c r="B81" i="22"/>
  <c r="A87" i="22"/>
  <c r="A86" i="22"/>
  <c r="A85" i="22"/>
  <c r="A84" i="22"/>
  <c r="A82" i="22"/>
  <c r="A81" i="22"/>
  <c r="H29" i="26" l="1"/>
  <c r="G29" i="26"/>
  <c r="F29" i="26"/>
  <c r="E29" i="26"/>
  <c r="D29" i="26"/>
  <c r="H26" i="26"/>
  <c r="G26" i="26"/>
  <c r="F26" i="26"/>
  <c r="E26" i="26"/>
  <c r="D26" i="26"/>
  <c r="H23" i="26"/>
  <c r="G23" i="26"/>
  <c r="F23" i="26"/>
  <c r="E23" i="26"/>
  <c r="D23" i="26"/>
  <c r="H20" i="26"/>
  <c r="G20" i="26"/>
  <c r="F20" i="26"/>
  <c r="E20" i="26"/>
  <c r="D20" i="26"/>
  <c r="H17" i="26"/>
  <c r="G17" i="26"/>
  <c r="F17" i="26"/>
  <c r="E17" i="26"/>
  <c r="D17" i="26"/>
  <c r="H14" i="26"/>
  <c r="G14" i="26"/>
  <c r="F14" i="26"/>
  <c r="E14" i="26"/>
  <c r="D14" i="26"/>
  <c r="H11" i="26"/>
  <c r="G11" i="26"/>
  <c r="F11" i="26"/>
  <c r="E11" i="26"/>
  <c r="D11" i="26"/>
  <c r="C78" i="22" l="1"/>
  <c r="C77" i="22"/>
  <c r="C76" i="22"/>
  <c r="C75" i="22"/>
  <c r="C74" i="22"/>
  <c r="C73" i="22"/>
  <c r="C71" i="22"/>
  <c r="C66" i="22"/>
  <c r="C65" i="22"/>
  <c r="C64" i="22"/>
  <c r="C63" i="22"/>
  <c r="B66" i="22"/>
  <c r="C60" i="22"/>
  <c r="C58" i="22"/>
  <c r="C57" i="22"/>
  <c r="C56" i="22"/>
  <c r="C55" i="22"/>
  <c r="C54" i="22"/>
  <c r="C51" i="22"/>
  <c r="C50" i="22"/>
  <c r="C49" i="22"/>
  <c r="C48" i="22"/>
  <c r="C47" i="22"/>
  <c r="C46" i="22"/>
  <c r="C45" i="22"/>
  <c r="C44" i="22"/>
  <c r="C42" i="22"/>
  <c r="C41" i="22"/>
  <c r="C38" i="22"/>
  <c r="C37" i="22"/>
  <c r="C36" i="22"/>
  <c r="C35" i="22"/>
  <c r="C34" i="22"/>
  <c r="C33" i="22"/>
  <c r="C32" i="22"/>
  <c r="C31" i="22"/>
  <c r="C30" i="22"/>
  <c r="C29" i="22"/>
  <c r="C26" i="22"/>
  <c r="C25" i="22"/>
  <c r="C24" i="22"/>
  <c r="C23" i="22"/>
  <c r="C22" i="22"/>
  <c r="C21" i="22"/>
  <c r="C19" i="22"/>
  <c r="C18" i="22"/>
  <c r="C15" i="22"/>
  <c r="C14" i="22"/>
  <c r="C13" i="22"/>
  <c r="C12" i="22"/>
  <c r="C11" i="22"/>
  <c r="C10" i="22"/>
  <c r="C9" i="22"/>
  <c r="C8" i="22"/>
  <c r="C7" i="22"/>
  <c r="C6" i="22"/>
  <c r="C5" i="22"/>
  <c r="C4" i="22"/>
  <c r="C3" i="22"/>
  <c r="B78" i="22"/>
  <c r="B77" i="22"/>
  <c r="B76" i="22"/>
  <c r="B75" i="22"/>
  <c r="B74" i="22"/>
  <c r="B73" i="22"/>
  <c r="B71" i="22"/>
  <c r="B65" i="22"/>
  <c r="B64" i="22"/>
  <c r="B63" i="22"/>
  <c r="B60" i="22"/>
  <c r="B58" i="22"/>
  <c r="B57" i="22"/>
  <c r="B56" i="22"/>
  <c r="B55" i="22"/>
  <c r="B54" i="22"/>
  <c r="B51" i="22"/>
  <c r="B50" i="22"/>
  <c r="B49" i="22"/>
  <c r="B48" i="22"/>
  <c r="B47" i="22"/>
  <c r="B46" i="22"/>
  <c r="B45" i="22"/>
  <c r="B44" i="22"/>
  <c r="B42" i="22"/>
  <c r="B41" i="22"/>
  <c r="B38" i="22"/>
  <c r="B37" i="22"/>
  <c r="B36" i="22"/>
  <c r="B35" i="22"/>
  <c r="B34" i="22"/>
  <c r="B33" i="22"/>
  <c r="B32" i="22"/>
  <c r="B31" i="22"/>
  <c r="B30" i="22"/>
  <c r="B29" i="22"/>
  <c r="B26" i="22"/>
  <c r="B25" i="22"/>
  <c r="B24" i="22"/>
  <c r="B23" i="22"/>
  <c r="B22" i="22"/>
  <c r="B21" i="22"/>
  <c r="B19" i="22"/>
  <c r="B18" i="22"/>
  <c r="B15" i="22"/>
  <c r="B14" i="22"/>
  <c r="B13" i="22"/>
  <c r="B12" i="22"/>
  <c r="B11" i="22"/>
  <c r="B10" i="22"/>
  <c r="B9" i="22"/>
  <c r="B8" i="22"/>
  <c r="B7" i="22"/>
  <c r="B6" i="22"/>
  <c r="B5" i="22"/>
  <c r="B4" i="22"/>
  <c r="B3" i="22"/>
  <c r="E6" i="10"/>
  <c r="D6" i="10"/>
  <c r="C6" i="10"/>
  <c r="G6" i="9"/>
  <c r="F6" i="9"/>
  <c r="E6" i="9"/>
  <c r="D6" i="9"/>
  <c r="G6" i="8"/>
  <c r="F6" i="8"/>
  <c r="E6" i="8"/>
  <c r="D6" i="8"/>
  <c r="C6" i="8"/>
  <c r="I6" i="17"/>
  <c r="H6" i="17"/>
  <c r="G6" i="17"/>
  <c r="F6" i="17"/>
  <c r="E6" i="17"/>
  <c r="D6" i="17"/>
  <c r="C6" i="17"/>
  <c r="G6" i="16"/>
  <c r="F6" i="16"/>
  <c r="E6" i="16"/>
  <c r="D6" i="16"/>
  <c r="C6" i="16"/>
  <c r="E6" i="15"/>
  <c r="D6" i="15"/>
  <c r="C6" i="15"/>
  <c r="F5" i="11"/>
  <c r="E5" i="11"/>
  <c r="D5" i="11"/>
  <c r="E5" i="10"/>
  <c r="D5" i="10"/>
  <c r="C5" i="10"/>
  <c r="G5" i="9"/>
  <c r="F5" i="9"/>
  <c r="E5" i="9"/>
  <c r="D5" i="9"/>
  <c r="C5" i="9"/>
  <c r="G5" i="8"/>
  <c r="F5" i="8"/>
  <c r="E5" i="8"/>
  <c r="D5" i="8"/>
  <c r="C5" i="8"/>
  <c r="I5" i="17"/>
  <c r="H5" i="17"/>
  <c r="G5" i="17"/>
  <c r="F5" i="17"/>
  <c r="E5" i="17"/>
  <c r="D5" i="17"/>
  <c r="C5" i="17"/>
  <c r="G5" i="16"/>
  <c r="F5" i="16"/>
  <c r="E5" i="16"/>
  <c r="D5" i="16"/>
  <c r="C5" i="16"/>
  <c r="D5" i="15"/>
  <c r="C5" i="15"/>
  <c r="B18" i="21" l="1" a="1"/>
  <c r="B18" i="21" s="1"/>
  <c r="AF45" i="22"/>
  <c r="AF53" i="22"/>
  <c r="AF61" i="22"/>
  <c r="AF69" i="22"/>
  <c r="AF77" i="22"/>
  <c r="AF85" i="22"/>
  <c r="AF71" i="22"/>
  <c r="AF64" i="22"/>
  <c r="AF49" i="22"/>
  <c r="AF73" i="22"/>
  <c r="AF66" i="22"/>
  <c r="AF60" i="22"/>
  <c r="AF46" i="22"/>
  <c r="AF54" i="22"/>
  <c r="AF62" i="22"/>
  <c r="AF70" i="22"/>
  <c r="AF78" i="22"/>
  <c r="AF86" i="22"/>
  <c r="AF87" i="22"/>
  <c r="AF56" i="22"/>
  <c r="AF65" i="22"/>
  <c r="AF58" i="22"/>
  <c r="AF47" i="22"/>
  <c r="AF55" i="22"/>
  <c r="AF63" i="22"/>
  <c r="AF79" i="22"/>
  <c r="AF48" i="22"/>
  <c r="AF80" i="22"/>
  <c r="AF57" i="22"/>
  <c r="AF82" i="22"/>
  <c r="AF84" i="22"/>
  <c r="AF72" i="22"/>
  <c r="AF74" i="22"/>
  <c r="AF81" i="22"/>
  <c r="AF50" i="22"/>
  <c r="AF76" i="22"/>
  <c r="AF43" i="22"/>
  <c r="AF51" i="22"/>
  <c r="AF59" i="22"/>
  <c r="AF67" i="22"/>
  <c r="AF75" i="22"/>
  <c r="AF83" i="22"/>
  <c r="AF44" i="22"/>
  <c r="AF52" i="22"/>
  <c r="AF68" i="22"/>
  <c r="AF3" i="22"/>
  <c r="AF19" i="22"/>
  <c r="AF36" i="22"/>
  <c r="AF8" i="22"/>
  <c r="AF25" i="22"/>
  <c r="AF41" i="22"/>
  <c r="AF35" i="22"/>
  <c r="AF5" i="22"/>
  <c r="AF22" i="22"/>
  <c r="AF38" i="22"/>
  <c r="AF18" i="22"/>
  <c r="AF39" i="22"/>
  <c r="AF7" i="22"/>
  <c r="AF24" i="22"/>
  <c r="AF40" i="22"/>
  <c r="AF12" i="22"/>
  <c r="AF29" i="22"/>
  <c r="AF9" i="22"/>
  <c r="AF26" i="22"/>
  <c r="AF42" i="22"/>
  <c r="AF6" i="22"/>
  <c r="AF23" i="22"/>
  <c r="AF11" i="22"/>
  <c r="AF28" i="22"/>
  <c r="AF16" i="22"/>
  <c r="AF33" i="22"/>
  <c r="AF13" i="22"/>
  <c r="AF30" i="22"/>
  <c r="AF10" i="22"/>
  <c r="AF27" i="22"/>
  <c r="AF15" i="22"/>
  <c r="AF32" i="22"/>
  <c r="AF4" i="22"/>
  <c r="AF21" i="22"/>
  <c r="AF37" i="22"/>
  <c r="AF17" i="22"/>
  <c r="AF34" i="22"/>
  <c r="AF14" i="22"/>
  <c r="AF31" i="22"/>
  <c r="C5" i="23" a="1"/>
  <c r="C5" i="23" s="1"/>
  <c r="D5" i="23" a="1"/>
  <c r="D5" i="23" s="1"/>
  <c r="D25" i="15"/>
  <c r="G16" i="10" l="1"/>
  <c r="H16" i="10"/>
  <c r="F16" i="10"/>
  <c r="E16" i="10"/>
  <c r="G19" i="10" l="1"/>
  <c r="H19" i="10"/>
  <c r="F19" i="10"/>
  <c r="E19" i="10"/>
  <c r="G10" i="9"/>
  <c r="H10" i="9"/>
  <c r="F10" i="9"/>
  <c r="E10" i="9"/>
  <c r="D10" i="9"/>
  <c r="G13" i="15"/>
  <c r="H13" i="15"/>
  <c r="F13" i="15"/>
  <c r="E13" i="15"/>
  <c r="D13" i="15"/>
  <c r="F10" i="17"/>
  <c r="A76" i="22"/>
  <c r="A33" i="22"/>
  <c r="A21" i="22"/>
  <c r="A22" i="22"/>
  <c r="A60" i="22" l="1"/>
  <c r="A78" i="22" l="1"/>
  <c r="A77" i="22"/>
  <c r="A75" i="22"/>
  <c r="A74" i="22"/>
  <c r="A73" i="22"/>
  <c r="A71" i="22"/>
  <c r="A66" i="22"/>
  <c r="A65" i="22"/>
  <c r="A64" i="22"/>
  <c r="A63" i="22"/>
  <c r="A58" i="22"/>
  <c r="A57" i="22"/>
  <c r="A56" i="22"/>
  <c r="A55" i="22"/>
  <c r="A54" i="22"/>
  <c r="A51" i="22"/>
  <c r="A50" i="22"/>
  <c r="A49" i="22"/>
  <c r="A48" i="22"/>
  <c r="A47" i="22"/>
  <c r="A46" i="22"/>
  <c r="A45" i="22"/>
  <c r="A44" i="22"/>
  <c r="A42" i="22"/>
  <c r="A41" i="22"/>
  <c r="A29" i="22"/>
  <c r="A38" i="22"/>
  <c r="A37" i="22"/>
  <c r="A36" i="22"/>
  <c r="A35" i="22"/>
  <c r="A34" i="22"/>
  <c r="A32" i="22"/>
  <c r="A31" i="22"/>
  <c r="A30" i="22"/>
  <c r="A26" i="22"/>
  <c r="A25" i="22"/>
  <c r="A24" i="22"/>
  <c r="A23" i="22"/>
  <c r="A19" i="22"/>
  <c r="A18" i="22"/>
  <c r="A15" i="22"/>
  <c r="A14" i="22"/>
  <c r="A13" i="22"/>
  <c r="A12" i="22"/>
  <c r="A11" i="22"/>
  <c r="A10" i="22"/>
  <c r="A9" i="22"/>
  <c r="A8" i="22"/>
  <c r="A7" i="22"/>
  <c r="A6" i="22"/>
  <c r="A5" i="22"/>
  <c r="A4" i="22"/>
  <c r="A77" i="20" l="1"/>
  <c r="A76" i="20"/>
  <c r="A75" i="20"/>
  <c r="A74" i="20"/>
  <c r="A73" i="20"/>
  <c r="A71" i="20"/>
  <c r="A66" i="20"/>
  <c r="A65" i="20"/>
  <c r="A64" i="20"/>
  <c r="A63" i="20"/>
  <c r="A60" i="20"/>
  <c r="A58" i="20"/>
  <c r="A57" i="20"/>
  <c r="A56" i="20"/>
  <c r="A55" i="20"/>
  <c r="A54" i="20"/>
  <c r="A51" i="20"/>
  <c r="A50" i="20"/>
  <c r="A49" i="20"/>
  <c r="A48" i="20"/>
  <c r="A47" i="20"/>
  <c r="A46" i="20"/>
  <c r="A45" i="20"/>
  <c r="A44" i="20"/>
  <c r="A42" i="20"/>
  <c r="A41" i="20"/>
  <c r="A38" i="20"/>
  <c r="A37" i="20"/>
  <c r="A36" i="20"/>
  <c r="A35" i="20"/>
  <c r="A34" i="20"/>
  <c r="A33" i="20"/>
  <c r="A32" i="20"/>
  <c r="A31" i="20"/>
  <c r="A30" i="20"/>
  <c r="A29" i="20"/>
  <c r="A26" i="20"/>
  <c r="A4" i="20"/>
  <c r="A3" i="20"/>
  <c r="A25" i="20" l="1"/>
  <c r="A24" i="20"/>
  <c r="A23" i="20"/>
  <c r="A22" i="20"/>
  <c r="A21" i="20"/>
  <c r="A19" i="20"/>
  <c r="A18" i="20"/>
  <c r="A9" i="20"/>
  <c r="A15" i="20"/>
  <c r="A14" i="20"/>
  <c r="A13" i="20"/>
  <c r="A12" i="20"/>
  <c r="A11" i="20"/>
  <c r="A10" i="20"/>
  <c r="A8" i="20"/>
  <c r="A7" i="20"/>
  <c r="A6" i="20"/>
  <c r="A5" i="20"/>
  <c r="G13" i="16" l="1"/>
  <c r="H13" i="16"/>
  <c r="F13" i="16"/>
  <c r="E13" i="16"/>
  <c r="D13" i="16"/>
  <c r="D10" i="16"/>
  <c r="D16" i="10"/>
  <c r="D13" i="10"/>
  <c r="G19" i="9"/>
  <c r="H19" i="9"/>
  <c r="F19" i="9"/>
  <c r="E19" i="9"/>
  <c r="D19" i="9"/>
  <c r="G16" i="9"/>
  <c r="H16" i="9"/>
  <c r="F16" i="9"/>
  <c r="E16" i="9"/>
  <c r="D16" i="9"/>
  <c r="D13" i="9"/>
  <c r="G41" i="8"/>
  <c r="H41" i="8"/>
  <c r="F41" i="8"/>
  <c r="E41" i="8"/>
  <c r="D41" i="8"/>
  <c r="G38" i="8"/>
  <c r="H38" i="8"/>
  <c r="F38" i="8"/>
  <c r="E38" i="8"/>
  <c r="D38" i="8"/>
  <c r="G35" i="8"/>
  <c r="H35" i="8"/>
  <c r="F35" i="8"/>
  <c r="E35" i="8"/>
  <c r="D35" i="8"/>
  <c r="G32" i="8"/>
  <c r="H32" i="8"/>
  <c r="F32" i="8"/>
  <c r="E32" i="8"/>
  <c r="D32" i="8"/>
  <c r="D29" i="8"/>
  <c r="G31" i="17"/>
  <c r="H31" i="17"/>
  <c r="F31" i="17"/>
  <c r="E31" i="17"/>
  <c r="D31" i="17"/>
  <c r="G25" i="17"/>
  <c r="H25" i="17"/>
  <c r="F25" i="17"/>
  <c r="E25" i="17"/>
  <c r="D25" i="17"/>
  <c r="G22" i="17"/>
  <c r="H22" i="17"/>
  <c r="F22" i="17"/>
  <c r="E22" i="17"/>
  <c r="D22" i="17"/>
  <c r="G13" i="17"/>
  <c r="H13" i="17"/>
  <c r="F13" i="17"/>
  <c r="E13" i="17"/>
  <c r="D13" i="17"/>
  <c r="G10" i="17"/>
  <c r="H10" i="17"/>
  <c r="E10" i="17"/>
  <c r="D10" i="17"/>
  <c r="D16" i="17"/>
  <c r="G37" i="17"/>
  <c r="H37" i="17"/>
  <c r="F37" i="17"/>
  <c r="E37" i="17"/>
  <c r="D37" i="17"/>
  <c r="G28" i="15"/>
  <c r="H28" i="15"/>
  <c r="F28" i="15"/>
  <c r="E28" i="15"/>
  <c r="D28" i="15"/>
  <c r="G25" i="15"/>
  <c r="H25" i="15"/>
  <c r="F25" i="15"/>
  <c r="E25" i="15"/>
  <c r="G22" i="15"/>
  <c r="H22" i="15"/>
  <c r="F22" i="15"/>
  <c r="E22" i="15"/>
  <c r="D22" i="15"/>
  <c r="G16" i="15"/>
  <c r="H16" i="15"/>
  <c r="F16" i="15"/>
  <c r="E16" i="15"/>
  <c r="D16" i="15"/>
  <c r="G31" i="11" l="1"/>
  <c r="H31" i="11"/>
  <c r="F31" i="11"/>
  <c r="G28" i="11"/>
  <c r="H28" i="11"/>
  <c r="F28" i="11"/>
  <c r="G25" i="11"/>
  <c r="H25" i="11"/>
  <c r="F25" i="11"/>
  <c r="G22" i="11"/>
  <c r="H22" i="11"/>
  <c r="F22" i="11"/>
  <c r="G19" i="11"/>
  <c r="H19" i="11"/>
  <c r="F19" i="11"/>
  <c r="G16" i="11"/>
  <c r="H16" i="11"/>
  <c r="F16" i="11"/>
  <c r="G10" i="11"/>
  <c r="H10" i="11"/>
  <c r="F10" i="11"/>
  <c r="E31" i="11"/>
  <c r="D31" i="11"/>
  <c r="E28" i="11"/>
  <c r="D28" i="11"/>
  <c r="E25" i="11"/>
  <c r="D25" i="11"/>
  <c r="E22" i="11"/>
  <c r="D22" i="11"/>
  <c r="E19" i="11"/>
  <c r="D19" i="11"/>
  <c r="E16" i="11"/>
  <c r="E10" i="11"/>
  <c r="D10" i="11"/>
  <c r="G10" i="10"/>
  <c r="H10" i="10"/>
  <c r="F10" i="10"/>
  <c r="G13" i="10"/>
  <c r="H13" i="10"/>
  <c r="F13" i="10"/>
  <c r="E13" i="10"/>
  <c r="E10" i="10"/>
  <c r="D10" i="10"/>
  <c r="G28" i="9"/>
  <c r="H28" i="9"/>
  <c r="F28" i="9"/>
  <c r="G22" i="9"/>
  <c r="H22" i="9"/>
  <c r="F22" i="9"/>
  <c r="G13" i="9"/>
  <c r="H13" i="9"/>
  <c r="F13" i="9"/>
  <c r="E28" i="9"/>
  <c r="D28" i="9"/>
  <c r="E22" i="9"/>
  <c r="D22" i="9"/>
  <c r="E13" i="9"/>
  <c r="G29" i="8"/>
  <c r="H29" i="8"/>
  <c r="F29" i="8"/>
  <c r="G26" i="8"/>
  <c r="H26" i="8"/>
  <c r="F26" i="8"/>
  <c r="G23" i="8"/>
  <c r="H23" i="8"/>
  <c r="F23" i="8"/>
  <c r="G20" i="8"/>
  <c r="H20" i="8"/>
  <c r="F20" i="8"/>
  <c r="G13" i="8"/>
  <c r="H13" i="8"/>
  <c r="F13" i="8"/>
  <c r="G10" i="8"/>
  <c r="H10" i="8"/>
  <c r="F10" i="8"/>
  <c r="E29" i="8"/>
  <c r="E26" i="8"/>
  <c r="D26" i="8"/>
  <c r="E23" i="8"/>
  <c r="D23" i="8"/>
  <c r="E20" i="8"/>
  <c r="E13" i="8"/>
  <c r="D13" i="8"/>
  <c r="E10" i="8"/>
  <c r="D10" i="8"/>
  <c r="G34" i="17"/>
  <c r="H34" i="17"/>
  <c r="F34" i="17"/>
  <c r="G28" i="17"/>
  <c r="H28" i="17"/>
  <c r="F28" i="17"/>
  <c r="G19" i="17"/>
  <c r="H19" i="17"/>
  <c r="F19" i="17"/>
  <c r="G16" i="17"/>
  <c r="H16" i="17"/>
  <c r="F16" i="17"/>
  <c r="E34" i="17"/>
  <c r="D34" i="17"/>
  <c r="E28" i="17"/>
  <c r="D28" i="17"/>
  <c r="E19" i="17"/>
  <c r="D19" i="17"/>
  <c r="E16" i="17"/>
  <c r="G31" i="16"/>
  <c r="H31" i="16"/>
  <c r="F31" i="16"/>
  <c r="G28" i="16"/>
  <c r="H28" i="16"/>
  <c r="F28" i="16"/>
  <c r="G25" i="16"/>
  <c r="H25" i="16"/>
  <c r="F25" i="16"/>
  <c r="G22" i="16"/>
  <c r="H22" i="16"/>
  <c r="F22" i="16"/>
  <c r="G19" i="16"/>
  <c r="H19" i="16"/>
  <c r="F19" i="16"/>
  <c r="G10" i="16"/>
  <c r="H10" i="16"/>
  <c r="F10" i="16"/>
  <c r="E31" i="16"/>
  <c r="D31" i="16"/>
  <c r="E28" i="16"/>
  <c r="D28" i="16"/>
  <c r="E25" i="16"/>
  <c r="D25" i="16"/>
  <c r="E22" i="16"/>
  <c r="D22" i="16"/>
  <c r="E19" i="16"/>
  <c r="D19" i="16"/>
  <c r="E10" i="16"/>
  <c r="G46" i="15"/>
  <c r="H46" i="15"/>
  <c r="F46" i="15"/>
  <c r="G19" i="15"/>
  <c r="H19" i="15"/>
  <c r="F19" i="15"/>
  <c r="G43" i="15"/>
  <c r="H43" i="15"/>
  <c r="F43" i="15"/>
  <c r="G40" i="15"/>
  <c r="H40" i="15"/>
  <c r="F40" i="15"/>
  <c r="G37" i="15"/>
  <c r="H37" i="15"/>
  <c r="F37" i="15"/>
  <c r="G34" i="15"/>
  <c r="H34" i="15"/>
  <c r="F34" i="15"/>
  <c r="G31" i="15"/>
  <c r="H31" i="15"/>
  <c r="F31" i="15"/>
  <c r="G10" i="15"/>
  <c r="H10" i="15"/>
  <c r="F10" i="15"/>
  <c r="E46" i="15"/>
  <c r="D46" i="15"/>
  <c r="E19" i="15"/>
  <c r="D19" i="15"/>
  <c r="E43" i="15"/>
  <c r="D43" i="15"/>
  <c r="E40" i="15"/>
  <c r="D40" i="15"/>
  <c r="E37" i="15"/>
  <c r="D37" i="15"/>
  <c r="E34" i="15"/>
  <c r="D34" i="15"/>
  <c r="E31" i="15"/>
  <c r="D31" i="15"/>
  <c r="E10" i="15"/>
  <c r="A3" i="22" l="1"/>
  <c r="AF2" i="22" s="1"/>
  <c r="B6" i="35" l="1" a="1"/>
  <c r="B6" i="35" s="1"/>
  <c r="B6" i="34" a="1"/>
  <c r="B6" i="34" s="1"/>
  <c r="D15" i="12"/>
  <c r="C21" i="13" l="1"/>
  <c r="D29" i="12"/>
  <c r="D24" i="12"/>
  <c r="D1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<sst xmlns="http://schemas.openxmlformats.org/spreadsheetml/2006/main" count="1070" uniqueCount="640">
  <si>
    <t>Indicator</t>
  </si>
  <si>
    <t>DTP1 coverage</t>
  </si>
  <si>
    <t>DTP3 coverage</t>
  </si>
  <si>
    <t>MCV1 coverage</t>
  </si>
  <si>
    <t>Drop out ((DTP1-DTP3)/DTP1)</t>
  </si>
  <si>
    <t>% district DTP3 &lt;50%</t>
  </si>
  <si>
    <t>% districts DTP3 &lt;80%</t>
  </si>
  <si>
    <t>Equitable immunization coverage</t>
  </si>
  <si>
    <t>Urban</t>
  </si>
  <si>
    <t>Rural</t>
  </si>
  <si>
    <t>Anna-Lea Kahn (kahna@who.int)</t>
  </si>
  <si>
    <t>Dijana Spasenoska (spasenoskad@who.int)</t>
  </si>
  <si>
    <t>Inequity: Large/moderate/minimal</t>
  </si>
  <si>
    <t>Potential barrier</t>
  </si>
  <si>
    <t>Coverage in %</t>
  </si>
  <si>
    <t>Wealth quintile</t>
  </si>
  <si>
    <t>Lowest</t>
  </si>
  <si>
    <t>Highest</t>
  </si>
  <si>
    <t xml:space="preserve">Difference </t>
  </si>
  <si>
    <t>Residence</t>
  </si>
  <si>
    <t>Region with highest coverage</t>
  </si>
  <si>
    <t>Region with lowest coverage</t>
  </si>
  <si>
    <t>Large</t>
  </si>
  <si>
    <t>Moderate</t>
  </si>
  <si>
    <t>Minimal</t>
  </si>
  <si>
    <t>STEP 2</t>
  </si>
  <si>
    <t>Complete Immunization coverage and equity overview</t>
  </si>
  <si>
    <t xml:space="preserve">Regions </t>
  </si>
  <si>
    <t>Forecasting errors → undersupply and vaccine shortages. Forecasting errors → over-supply and increased wastage due to expired vaccine</t>
  </si>
  <si>
    <t>Outbreaks indicate inadequate coverage or inequitable coverage (underserved populations)</t>
  </si>
  <si>
    <t>Inadequate surveillance → failure to recognize outbreak → failure to respond  early → ongoing low coverage or inequitable coverage (outbreak in underserved population)</t>
  </si>
  <si>
    <t>Poor interpersonal communication → low confidence in immunisation services → low uptake/low coverage</t>
  </si>
  <si>
    <t>List of sources</t>
  </si>
  <si>
    <t>Coverage in JRF</t>
  </si>
  <si>
    <t>Coverage in DHS/MICS</t>
  </si>
  <si>
    <t>EPI review</t>
  </si>
  <si>
    <t>Wastage information</t>
  </si>
  <si>
    <t>Bottleneck Analysis (BNA)</t>
  </si>
  <si>
    <t xml:space="preserve">Child Health Analysis </t>
  </si>
  <si>
    <t>Reaching every district (RED) assessment</t>
  </si>
  <si>
    <t>Root Cause Analysis (RCA)</t>
  </si>
  <si>
    <t>UNICEF Coverage and Equity Assessment (CEA)</t>
  </si>
  <si>
    <t xml:space="preserve">Qualitative assessment reports  </t>
  </si>
  <si>
    <t>Focus group discussions (FGD)</t>
  </si>
  <si>
    <t>Key Informant Interviews (KII)</t>
  </si>
  <si>
    <t>Knowledge Attitude Practices (KAP)</t>
  </si>
  <si>
    <t>Countdown report</t>
  </si>
  <si>
    <t>State of Inequality</t>
  </si>
  <si>
    <t>Exploration of Inequality</t>
  </si>
  <si>
    <t>PUBMED search</t>
  </si>
  <si>
    <t>Program management/financing</t>
  </si>
  <si>
    <t>Human resources management</t>
  </si>
  <si>
    <t>Vaccine supply, quality, logistics</t>
  </si>
  <si>
    <t>Service delivery</t>
  </si>
  <si>
    <t>Demand generation</t>
  </si>
  <si>
    <t>YES</t>
  </si>
  <si>
    <t>Disease surveillance</t>
  </si>
  <si>
    <t>NO</t>
  </si>
  <si>
    <t>Did you find the information source?</t>
  </si>
  <si>
    <t>When was the source published?</t>
  </si>
  <si>
    <t>Effective Vaccine Management (EVM)</t>
  </si>
  <si>
    <t>Service Availability and Readiness Assessment (SARA)</t>
  </si>
  <si>
    <t>Service Provision Assessment (SPA)</t>
  </si>
  <si>
    <t>here</t>
  </si>
  <si>
    <t>To access the latest WUENIC data click:</t>
  </si>
  <si>
    <t xml:space="preserve">This coverage exercise is intended to be an overview, not a detailed coverage assessment of all antigens. The indicators do not explain the reason for the low coverage, but suggest that barriers exist. If barriers are suggested by the indicator, search for explanations in the information sources. 
</t>
  </si>
  <si>
    <t>Coverage in % of DTP3</t>
  </si>
  <si>
    <t>Example 2</t>
  </si>
  <si>
    <t>Access the HEAT Tool:</t>
  </si>
  <si>
    <t>Back</t>
  </si>
  <si>
    <t>Potential data limitations</t>
  </si>
  <si>
    <t>Comment on the data limitation</t>
  </si>
  <si>
    <t>What can be done to gather information on it?</t>
  </si>
  <si>
    <t>Once you have accessed the tool, follow the steps outlined below:</t>
  </si>
  <si>
    <t>The information for the table above can be derived in two different ways. Both ways will yield the same information, the only difference is that the first way is faster and presents the data visually</t>
  </si>
  <si>
    <t>Here is an example of how the WUENIC website looks, and the red arrows and red boxes show where to find the information</t>
  </si>
  <si>
    <t xml:space="preserve">Example 1 </t>
  </si>
  <si>
    <t>Inadequate supervision → too few sessions held, poor communication with community, inadequate defaulter tracing → lower coverage</t>
  </si>
  <si>
    <t>This example is for country X</t>
  </si>
  <si>
    <t>Source (Document name, page, etc.)</t>
  </si>
  <si>
    <t>Category 2: Human resources management</t>
  </si>
  <si>
    <t>Category 3: Vaccine supply, quality, logistics</t>
  </si>
  <si>
    <t>Category 4: Service delivery</t>
  </si>
  <si>
    <t>Category 5: Immunisation coverage and AEFI monitoring</t>
  </si>
  <si>
    <t>Category 6: Disease Surveillance</t>
  </si>
  <si>
    <t>Category 7: Demand generation</t>
  </si>
  <si>
    <t>Category 1: Programme management/financing</t>
  </si>
  <si>
    <t>How the barrier might potentially affect coverage and equity?</t>
  </si>
  <si>
    <t>2. Will changes in the barrier result in improvements in coverage?</t>
  </si>
  <si>
    <t>3. Will changes in the barrier result in more equitable coverage for underserved populations?</t>
  </si>
  <si>
    <t>Figure 1</t>
  </si>
  <si>
    <t>The information can be found directly in the DHS/MICS country report. Access the latest report, and the relevant information can be extracted from the Child Health chapter, Vaccination of Children section. Please note, that in some countries DTP3 coverage is reported as Pentavalent 3 coverage. The red arrows give an example of where to find the information in the table.</t>
  </si>
  <si>
    <t xml:space="preserve">Complete the equity (coverage comparisons by economic quintile, subnaional unit, rural vs urban) table below. The information can be found directly in the DHS/MICS country report. Access the latest report, and the relevant information can be extracted from the Child Health chapter, Vaccination of Children section. Please note, that in some countries DTP3 coverage is reported as Pentavalent 3 coverage. </t>
  </si>
  <si>
    <r>
      <rPr>
        <i/>
        <u/>
        <sz val="11"/>
        <color theme="1"/>
        <rFont val="Calibri"/>
        <family val="2"/>
        <scheme val="minor"/>
      </rPr>
      <t>Guiding questions</t>
    </r>
    <r>
      <rPr>
        <sz val="11"/>
        <color theme="1"/>
        <rFont val="Calibri"/>
        <family val="2"/>
        <scheme val="minor"/>
      </rPr>
      <t xml:space="preserve">
• Is funding flow from central to subnational levels delayed?
• Is funding flow from subnational to local level delayed?</t>
    </r>
  </si>
  <si>
    <t>Comments</t>
  </si>
  <si>
    <t>Table 1: Questions that can be used to prioritize the barriers based on the country context</t>
  </si>
  <si>
    <t>Low</t>
  </si>
  <si>
    <t>Medium</t>
  </si>
  <si>
    <r>
      <rPr>
        <i/>
        <u/>
        <sz val="11"/>
        <color theme="1"/>
        <rFont val="Calibri"/>
        <family val="2"/>
        <scheme val="minor"/>
      </rPr>
      <t>Guiding questions</t>
    </r>
    <r>
      <rPr>
        <b/>
        <sz val="11"/>
        <color theme="1"/>
        <rFont val="Calibri"/>
        <family val="2"/>
        <scheme val="minor"/>
      </rPr>
      <t xml:space="preserve">
</t>
    </r>
    <r>
      <rPr>
        <sz val="11"/>
        <color theme="1"/>
        <rFont val="Calibri"/>
        <family val="2"/>
        <scheme val="minor"/>
      </rPr>
      <t xml:space="preserve">• Are there sufficient vaccinators at service delivery level?
• Is there national shortage of health staff?
• Is there maldistribution of health staff?
• Is there high staff turnover?
</t>
    </r>
  </si>
  <si>
    <r>
      <rPr>
        <i/>
        <u/>
        <sz val="11"/>
        <color theme="1"/>
        <rFont val="Calibri"/>
        <family val="2"/>
        <scheme val="minor"/>
      </rPr>
      <t>Guiding questions</t>
    </r>
    <r>
      <rPr>
        <sz val="11"/>
        <color theme="1"/>
        <rFont val="Calibri"/>
        <family val="2"/>
        <scheme val="minor"/>
      </rPr>
      <t xml:space="preserve">
• Are supervisory visits rare or of poor quality?</t>
    </r>
  </si>
  <si>
    <r>
      <rPr>
        <i/>
        <u/>
        <sz val="11"/>
        <color theme="1"/>
        <rFont val="Calibri"/>
        <family val="2"/>
        <scheme val="minor"/>
      </rPr>
      <t>Guiding questions</t>
    </r>
    <r>
      <rPr>
        <sz val="11"/>
        <color theme="1"/>
        <rFont val="Calibri"/>
        <family val="2"/>
        <scheme val="minor"/>
      </rPr>
      <t xml:space="preserve">
• Is pre-service curriculum for immunization adequate to prepare health workers for skilled vaccination delivery immunization?
• Is in-service training adequate to train vaccinators in new vaccines?</t>
    </r>
  </si>
  <si>
    <r>
      <rPr>
        <u/>
        <sz val="11"/>
        <color theme="1"/>
        <rFont val="Calibri"/>
        <family val="2"/>
        <scheme val="minor"/>
      </rPr>
      <t>Guiding questions</t>
    </r>
    <r>
      <rPr>
        <sz val="11"/>
        <color theme="1"/>
        <rFont val="Calibri"/>
        <family val="2"/>
        <scheme val="minor"/>
      </rPr>
      <t xml:space="preserve">
• Are wastage calculations inaccurate or undocumented and not used appropriately for forecasting?</t>
    </r>
  </si>
  <si>
    <r>
      <rPr>
        <i/>
        <u/>
        <sz val="11"/>
        <color theme="1"/>
        <rFont val="Calibri"/>
        <family val="2"/>
        <scheme val="minor"/>
      </rPr>
      <t>Guiding questions</t>
    </r>
    <r>
      <rPr>
        <sz val="11"/>
        <color theme="1"/>
        <rFont val="Calibri"/>
        <family val="2"/>
        <scheme val="minor"/>
      </rPr>
      <t xml:space="preserve">
• Are some populations underserved (e.g. ethnic minorities, marginalized persons, working caregivers)?
• Is there an inadequate number of outreach sessions planned or held?
</t>
    </r>
  </si>
  <si>
    <t>Automatically generated list including all  the barriers that were identified</t>
  </si>
  <si>
    <t>Male</t>
  </si>
  <si>
    <t>Female</t>
  </si>
  <si>
    <t>Sex</t>
  </si>
  <si>
    <t>Vaccine Preventable Disease (VPD) surveillance report</t>
  </si>
  <si>
    <t xml:space="preserve">Disease surveillance </t>
  </si>
  <si>
    <t>List of barriers</t>
  </si>
  <si>
    <t>Does the barrier exist</t>
  </si>
  <si>
    <t>Absent vaccinators → fewer sessions (fixed, outreach), → delayed or non-vaccination → lower coverage</t>
  </si>
  <si>
    <t>Date when the table was completed</t>
  </si>
  <si>
    <t>HOME</t>
  </si>
  <si>
    <t>1. Gathering information sources</t>
  </si>
  <si>
    <t>3. Determining barriers and collecting evidence</t>
  </si>
  <si>
    <t xml:space="preserve">               3.1 Programme Management &amp; Financing</t>
  </si>
  <si>
    <t xml:space="preserve">               3.2 Human Resource Management</t>
  </si>
  <si>
    <t xml:space="preserve">               3.3 Vaccine Supply, Quality, Logistics</t>
  </si>
  <si>
    <t xml:space="preserve">               3.4 Service Delivery</t>
  </si>
  <si>
    <t xml:space="preserve">               3.5 Coverage &amp; AEFI Monitoring</t>
  </si>
  <si>
    <t xml:space="preserve">               3.6 Disease surveillance</t>
  </si>
  <si>
    <t>Priority</t>
  </si>
  <si>
    <t>PAGE END</t>
  </si>
  <si>
    <t>Program management &amp; financing</t>
  </si>
  <si>
    <r>
      <rPr>
        <b/>
        <sz val="16"/>
        <rFont val="Calibri"/>
        <family val="2"/>
        <scheme val="minor"/>
      </rPr>
      <t>Information sources</t>
    </r>
    <r>
      <rPr>
        <i/>
        <sz val="11"/>
        <rFont val="Calibri"/>
        <family val="2"/>
        <scheme val="minor"/>
      </rPr>
      <t xml:space="preserve">
</t>
    </r>
    <r>
      <rPr>
        <sz val="11"/>
        <rFont val="Calibri"/>
        <family val="2"/>
        <scheme val="minor"/>
      </rPr>
      <t xml:space="preserve">Suggested keywords for search in document: </t>
    </r>
    <r>
      <rPr>
        <b/>
        <i/>
        <sz val="11"/>
        <rFont val="Calibri"/>
        <family val="2"/>
        <scheme val="minor"/>
      </rPr>
      <t>human resource, health worker, staff, missed opportunity, community health worker, supervision, training</t>
    </r>
  </si>
  <si>
    <r>
      <t xml:space="preserve">Information sources
</t>
    </r>
    <r>
      <rPr>
        <sz val="11"/>
        <color theme="1"/>
        <rFont val="Calibri"/>
        <family val="2"/>
        <scheme val="minor"/>
      </rPr>
      <t>Suggested keywords for search in document:</t>
    </r>
    <r>
      <rPr>
        <b/>
        <sz val="11"/>
        <color theme="1"/>
        <rFont val="Calibri"/>
        <family val="2"/>
        <scheme val="minor"/>
      </rPr>
      <t xml:space="preserve"> </t>
    </r>
    <r>
      <rPr>
        <b/>
        <i/>
        <sz val="11"/>
        <color theme="1"/>
        <rFont val="Calibri"/>
        <family val="2"/>
        <scheme val="minor"/>
      </rPr>
      <t>procurement, remote, distance, forecasting, distribution, logistics, wastage, transport, supplies</t>
    </r>
  </si>
  <si>
    <r>
      <rPr>
        <b/>
        <sz val="16"/>
        <rFont val="Calibri"/>
        <family val="2"/>
        <scheme val="minor"/>
      </rPr>
      <t>Information sources</t>
    </r>
    <r>
      <rPr>
        <i/>
        <sz val="11"/>
        <rFont val="Calibri"/>
        <family val="2"/>
        <scheme val="minor"/>
      </rPr>
      <t xml:space="preserve">
Suggested keywords for search in document: </t>
    </r>
    <r>
      <rPr>
        <b/>
        <i/>
        <sz val="11"/>
        <rFont val="Calibri"/>
        <family val="2"/>
        <scheme val="minor"/>
      </rPr>
      <t>data, coverage, data quality, private</t>
    </r>
  </si>
  <si>
    <r>
      <t xml:space="preserve">Information sources
</t>
    </r>
    <r>
      <rPr>
        <sz val="11"/>
        <rFont val="Calibri"/>
        <family val="2"/>
        <scheme val="minor"/>
      </rPr>
      <t xml:space="preserve">Suggested keywords for search in document: </t>
    </r>
    <r>
      <rPr>
        <b/>
        <i/>
        <sz val="11"/>
        <rFont val="Calibri"/>
        <family val="2"/>
        <scheme val="minor"/>
      </rPr>
      <t>surveillance, outbreak</t>
    </r>
  </si>
  <si>
    <t>Formulas used for the categories</t>
  </si>
  <si>
    <t>Immunization coverage</t>
  </si>
  <si>
    <t>STEP 3: Determining barriers and collecting evidence</t>
  </si>
  <si>
    <t>Where can the source be found (link, or if it is a physical copy where is it located)?</t>
  </si>
  <si>
    <r>
      <rPr>
        <i/>
        <u/>
        <sz val="11"/>
        <color theme="1"/>
        <rFont val="Calibri"/>
        <family val="2"/>
        <scheme val="minor"/>
      </rPr>
      <t>Guiding questions</t>
    </r>
    <r>
      <rPr>
        <sz val="11"/>
        <color theme="1"/>
        <rFont val="Calibri"/>
        <family val="2"/>
        <scheme val="minor"/>
      </rPr>
      <t xml:space="preserve">
• Are  there occurrences of vaccine damage during transport?</t>
    </r>
  </si>
  <si>
    <r>
      <rPr>
        <b/>
        <sz val="16"/>
        <rFont val="Calibri"/>
        <family val="2"/>
        <scheme val="minor"/>
      </rPr>
      <t>Information sources</t>
    </r>
    <r>
      <rPr>
        <i/>
        <sz val="11"/>
        <rFont val="Calibri"/>
        <family val="2"/>
        <scheme val="minor"/>
      </rPr>
      <t xml:space="preserve">
Suggested keywords for search in document: </t>
    </r>
    <r>
      <rPr>
        <b/>
        <sz val="11"/>
        <rFont val="Calibri"/>
        <family val="2"/>
        <scheme val="minor"/>
      </rPr>
      <t>coverage, barrier, distance, travel, access, ethnic, religious, outreach, migrant, transient, conflict, rural, urban, underserved</t>
    </r>
  </si>
  <si>
    <r>
      <rPr>
        <i/>
        <u/>
        <sz val="11"/>
        <color theme="1"/>
        <rFont val="Calibri"/>
        <family val="2"/>
        <scheme val="minor"/>
      </rPr>
      <t>Guiding questions</t>
    </r>
    <r>
      <rPr>
        <sz val="11"/>
        <color theme="1"/>
        <rFont val="Calibri"/>
        <family val="2"/>
        <scheme val="minor"/>
      </rPr>
      <t xml:space="preserve">
• Is construction/development of new health facilities inadequate?
• Do poorly maintained buildings negatively affect service delivery?</t>
    </r>
  </si>
  <si>
    <r>
      <t xml:space="preserve">Information sources
</t>
    </r>
    <r>
      <rPr>
        <sz val="11"/>
        <rFont val="Calibri"/>
        <family val="2"/>
        <scheme val="minor"/>
      </rPr>
      <t xml:space="preserve">Suggested keywords for search in document: </t>
    </r>
    <r>
      <rPr>
        <b/>
        <i/>
        <sz val="11"/>
        <rFont val="Calibri"/>
        <family val="2"/>
        <scheme val="minor"/>
      </rPr>
      <t>community, communication, interpersonal, adverse, hesitancy, side effects, refusal, multiple</t>
    </r>
  </si>
  <si>
    <t>Large: The difference gap is &gt;40%</t>
  </si>
  <si>
    <t>Notes</t>
  </si>
  <si>
    <t xml:space="preserve">Any other sources </t>
  </si>
  <si>
    <t xml:space="preserve">Add sources identified during PUBMED search here
</t>
  </si>
  <si>
    <t>Immunization equity</t>
  </si>
  <si>
    <t>DTP3 coverage in %</t>
  </si>
  <si>
    <t>Moderate: The difference gap is between 10% and 40%</t>
  </si>
  <si>
    <t>Immunization coverage and AEFI monitoring</t>
  </si>
  <si>
    <t>Note: there is no standard quantifiable categorization of large, moderate or minimal for equity differences. The categorization's purpose is to highlight potential inequities so that more in-depth search can be done during a review of the information sources.</t>
  </si>
  <si>
    <r>
      <rPr>
        <i/>
        <u/>
        <sz val="11"/>
        <color theme="1"/>
        <rFont val="Calibri"/>
        <family val="2"/>
        <scheme val="minor"/>
      </rPr>
      <t>Guiding question</t>
    </r>
    <r>
      <rPr>
        <b/>
        <sz val="11"/>
        <color theme="1"/>
        <rFont val="Calibri"/>
        <family val="2"/>
        <scheme val="minor"/>
      </rPr>
      <t xml:space="preserve">
</t>
    </r>
    <r>
      <rPr>
        <sz val="11"/>
        <color theme="1"/>
        <rFont val="Calibri"/>
        <family val="2"/>
        <scheme val="minor"/>
      </rPr>
      <t>• Are time and efforts given to budget planning adequate at subnational levels?</t>
    </r>
  </si>
  <si>
    <r>
      <rPr>
        <i/>
        <u/>
        <sz val="11"/>
        <color theme="1"/>
        <rFont val="Calibri"/>
        <family val="2"/>
        <scheme val="minor"/>
      </rPr>
      <t>Guiding question</t>
    </r>
    <r>
      <rPr>
        <sz val="11"/>
        <color theme="1"/>
        <rFont val="Calibri"/>
        <family val="2"/>
        <scheme val="minor"/>
      </rPr>
      <t xml:space="preserve">
• Has decentralization contributed to diminished funding, oversight and focus on immunization services?</t>
    </r>
  </si>
  <si>
    <r>
      <rPr>
        <i/>
        <u/>
        <sz val="11"/>
        <color theme="1"/>
        <rFont val="Calibri"/>
        <family val="2"/>
        <scheme val="minor"/>
      </rPr>
      <t>Guiding questions</t>
    </r>
    <r>
      <rPr>
        <sz val="11"/>
        <color theme="1"/>
        <rFont val="Calibri"/>
        <family val="2"/>
        <scheme val="minor"/>
      </rPr>
      <t xml:space="preserve">
• Is there a suboptimal number of vaccination sessions because of staff absent to attend trainings?</t>
    </r>
  </si>
  <si>
    <r>
      <rPr>
        <i/>
        <u/>
        <sz val="11"/>
        <color theme="1"/>
        <rFont val="Calibri"/>
        <family val="2"/>
        <scheme val="minor"/>
      </rPr>
      <t>Guiding questions</t>
    </r>
    <r>
      <rPr>
        <sz val="11"/>
        <color theme="1"/>
        <rFont val="Calibri"/>
        <family val="2"/>
        <scheme val="minor"/>
      </rPr>
      <t xml:space="preserve">
• Is there an inadequate number of refrigerators/freezers/cold chain equipment at health facilities?
• Is some cold chain equipment non-functional due to weak repair and maintenance system?</t>
    </r>
  </si>
  <si>
    <r>
      <rPr>
        <i/>
        <u/>
        <sz val="11"/>
        <color theme="1"/>
        <rFont val="Calibri"/>
        <family val="2"/>
        <scheme val="minor"/>
      </rPr>
      <t>Guiding questions</t>
    </r>
    <r>
      <rPr>
        <sz val="11"/>
        <color theme="1"/>
        <rFont val="Calibri"/>
        <family val="2"/>
        <scheme val="minor"/>
      </rPr>
      <t xml:space="preserve">
• Are there long distances or travel times, or difficult terrain when delivering vaccine?</t>
    </r>
  </si>
  <si>
    <r>
      <rPr>
        <i/>
        <u/>
        <sz val="11"/>
        <color theme="1"/>
        <rFont val="Calibri"/>
        <family val="2"/>
        <scheme val="minor"/>
      </rPr>
      <t>Guiding questions</t>
    </r>
    <r>
      <rPr>
        <sz val="11"/>
        <color theme="1"/>
        <rFont val="Calibri"/>
        <family val="2"/>
        <scheme val="minor"/>
      </rPr>
      <t xml:space="preserve">
• Does vaccine wastage due to heat or freezing exposure happen?
• If so, is it due to inadequate cold chain equipment or supplies?
</t>
    </r>
  </si>
  <si>
    <r>
      <rPr>
        <i/>
        <u/>
        <sz val="11"/>
        <color theme="1"/>
        <rFont val="Calibri"/>
        <family val="2"/>
        <scheme val="minor"/>
      </rPr>
      <t>Guiding questions</t>
    </r>
    <r>
      <rPr>
        <sz val="11"/>
        <color theme="1"/>
        <rFont val="Calibri"/>
        <family val="2"/>
        <scheme val="minor"/>
      </rPr>
      <t xml:space="preserve">
• Do private providers (for profit or not-for-profit) deliver vaccines but not reliably report to the EPI program?
• Do private providers delivery different vaccines from EPI, creating confusion or conflicting consumer demand?</t>
    </r>
  </si>
  <si>
    <r>
      <rPr>
        <u/>
        <sz val="11"/>
        <color theme="1"/>
        <rFont val="Calibri"/>
        <family val="2"/>
        <scheme val="minor"/>
      </rPr>
      <t>Guiding questions</t>
    </r>
    <r>
      <rPr>
        <sz val="11"/>
        <color theme="1"/>
        <rFont val="Calibri"/>
        <family val="2"/>
        <scheme val="minor"/>
      </rPr>
      <t xml:space="preserve">
• Are there fragile or conflict areas that challenge provision of or access to health services?</t>
    </r>
  </si>
  <si>
    <r>
      <rPr>
        <i/>
        <u/>
        <sz val="11"/>
        <color theme="1"/>
        <rFont val="Calibri"/>
        <family val="2"/>
        <scheme val="minor"/>
      </rPr>
      <t>Guiding questions</t>
    </r>
    <r>
      <rPr>
        <sz val="11"/>
        <color theme="1"/>
        <rFont val="Calibri"/>
        <family val="2"/>
        <scheme val="minor"/>
      </rPr>
      <t xml:space="preserve">
• Are there recent outbreaks of polio, measles, diphtheria or other vaccine preventable diseases?
• Is surveillance data used to respond by increasing immunization services?</t>
    </r>
  </si>
  <si>
    <t>STEP 4: Prioritization of barriers</t>
  </si>
  <si>
    <t>The table below contains example guiding questions that can be used to decide the priority of barriers in relation to each other.</t>
  </si>
  <si>
    <t>1. Is the impact the barrier has on immunization coverage and equity in this country large or small?</t>
  </si>
  <si>
    <r>
      <t xml:space="preserve">press </t>
    </r>
    <r>
      <rPr>
        <b/>
        <i/>
        <sz val="11"/>
        <color theme="1"/>
        <rFont val="Calibri"/>
        <family val="2"/>
        <scheme val="minor"/>
      </rPr>
      <t xml:space="preserve">CTRL </t>
    </r>
    <r>
      <rPr>
        <i/>
        <sz val="11"/>
        <color theme="1"/>
        <rFont val="Calibri"/>
        <family val="2"/>
        <scheme val="minor"/>
      </rPr>
      <t xml:space="preserve">+ </t>
    </r>
    <r>
      <rPr>
        <b/>
        <i/>
        <sz val="11"/>
        <color theme="1"/>
        <rFont val="Calibri"/>
        <family val="2"/>
        <scheme val="minor"/>
      </rPr>
      <t>;</t>
    </r>
    <r>
      <rPr>
        <i/>
        <sz val="11"/>
        <color theme="1"/>
        <rFont val="Calibri"/>
        <family val="2"/>
        <scheme val="minor"/>
      </rPr>
      <t xml:space="preserve"> for today's date</t>
    </r>
  </si>
  <si>
    <r>
      <t xml:space="preserve">Guiding questions
</t>
    </r>
    <r>
      <rPr>
        <i/>
        <sz val="11"/>
        <color theme="1"/>
        <rFont val="Calibri"/>
        <family val="2"/>
        <scheme val="minor"/>
      </rPr>
      <t xml:space="preserve">• </t>
    </r>
    <r>
      <rPr>
        <sz val="11"/>
        <color theme="1"/>
        <rFont val="Calibri"/>
        <family val="2"/>
        <scheme val="minor"/>
      </rPr>
      <t>Is there a policy regarding tracking of defaulters? If yes, how much of that policy is translated into practice?</t>
    </r>
  </si>
  <si>
    <r>
      <t xml:space="preserve">Guiding questions
</t>
    </r>
    <r>
      <rPr>
        <sz val="11"/>
        <color theme="1"/>
        <rFont val="Calibri"/>
        <family val="2"/>
        <scheme val="minor"/>
      </rPr>
      <t xml:space="preserve">• Are operating procedures clearly outlined?
• Are they translated into practice?
• Is there clear guidance and practice for recording and reporting vaccines given after 1 year of age?
</t>
    </r>
  </si>
  <si>
    <t>Which findings suggest there is/isn't a barrier?</t>
  </si>
  <si>
    <r>
      <t xml:space="preserve">press </t>
    </r>
    <r>
      <rPr>
        <b/>
        <i/>
        <sz val="11"/>
        <color theme="1"/>
        <rFont val="Calibri"/>
        <family val="2"/>
        <scheme val="minor"/>
      </rPr>
      <t>CTRL</t>
    </r>
    <r>
      <rPr>
        <i/>
        <sz val="11"/>
        <color theme="1"/>
        <rFont val="Calibri"/>
        <family val="2"/>
        <scheme val="minor"/>
      </rPr>
      <t xml:space="preserve"> + </t>
    </r>
    <r>
      <rPr>
        <b/>
        <i/>
        <sz val="11"/>
        <color theme="1"/>
        <rFont val="Calibri"/>
        <family val="2"/>
        <scheme val="minor"/>
      </rPr>
      <t xml:space="preserve">; </t>
    </r>
    <r>
      <rPr>
        <i/>
        <sz val="11"/>
        <color theme="1"/>
        <rFont val="Calibri"/>
        <family val="2"/>
        <scheme val="minor"/>
      </rPr>
      <t>for today's date</t>
    </r>
  </si>
  <si>
    <r>
      <t xml:space="preserve">press </t>
    </r>
    <r>
      <rPr>
        <b/>
        <i/>
        <sz val="11"/>
        <color theme="1"/>
        <rFont val="Calibri"/>
        <family val="2"/>
        <scheme val="minor"/>
      </rPr>
      <t>CTRL</t>
    </r>
    <r>
      <rPr>
        <i/>
        <sz val="11"/>
        <color theme="1"/>
        <rFont val="Calibri"/>
        <family val="2"/>
        <scheme val="minor"/>
      </rPr>
      <t xml:space="preserve"> + </t>
    </r>
    <r>
      <rPr>
        <b/>
        <i/>
        <sz val="11"/>
        <color theme="1"/>
        <rFont val="Calibri"/>
        <family val="2"/>
        <scheme val="minor"/>
      </rPr>
      <t>;</t>
    </r>
    <r>
      <rPr>
        <i/>
        <sz val="11"/>
        <color theme="1"/>
        <rFont val="Calibri"/>
        <family val="2"/>
        <scheme val="minor"/>
      </rPr>
      <t xml:space="preserve"> for today's date</t>
    </r>
  </si>
  <si>
    <r>
      <t>press</t>
    </r>
    <r>
      <rPr>
        <b/>
        <i/>
        <sz val="11"/>
        <color theme="1"/>
        <rFont val="Calibri"/>
        <family val="2"/>
        <scheme val="minor"/>
      </rPr>
      <t xml:space="preserve"> CTRL</t>
    </r>
    <r>
      <rPr>
        <i/>
        <sz val="11"/>
        <color theme="1"/>
        <rFont val="Calibri"/>
        <family val="2"/>
        <scheme val="minor"/>
      </rPr>
      <t xml:space="preserve"> + </t>
    </r>
    <r>
      <rPr>
        <b/>
        <i/>
        <sz val="11"/>
        <color theme="1"/>
        <rFont val="Calibri"/>
        <family val="2"/>
        <scheme val="minor"/>
      </rPr>
      <t xml:space="preserve">; </t>
    </r>
    <r>
      <rPr>
        <i/>
        <sz val="11"/>
        <color theme="1"/>
        <rFont val="Calibri"/>
        <family val="2"/>
        <scheme val="minor"/>
      </rPr>
      <t>for today's date</t>
    </r>
  </si>
  <si>
    <t>Since DHS and MICS are not available for your country, use existing country data that disaggregates DTP3 coverage per demographic characteristics (sex, wealth quintile, place of residence, and sub-national level) to fill out the data below. The example given is from the DHS, but it can still be used as a guidance.</t>
  </si>
  <si>
    <t>High</t>
  </si>
  <si>
    <t>Automatically generated list of all  the barriers for which there is no information</t>
  </si>
  <si>
    <t xml:space="preserve"> STEP 1:  Gathering information sources</t>
  </si>
  <si>
    <t>Source</t>
  </si>
  <si>
    <t>Description</t>
  </si>
  <si>
    <t xml:space="preserve">EPI Review, is the National Immunization Programme Review; a comprehensive assessment of the strengths and weaknesses of an immunization programme at national, subnational and service-delivery levels. It is used to identify priority areas to improve programme performance and guide strategic planning process.
</t>
  </si>
  <si>
    <t xml:space="preserve">The Service Provision Assessments (SPA) Survey is a health facility assessment that provides a comprehensive overview of a country's health service delivery. The surveys fill in the gap for monitoring health system strengthening in developing countries. They collect information on the overall availability of different facility based health services in a country and their readiness to provide those services. The inventory questionnaire collects information for the calculation of USAID and WHO’s service readiness indicators. The survey has 4 broad groups of questions: what is the availability of different health services in a country, specifically what proportions of the different facility types offer specific health services; to what extent are facilities prepared to provide health services; to what extent does the service delivery process follow generally accepted standards of care; are clients and service providers satisfied with the service delivery environment.
</t>
  </si>
  <si>
    <t xml:space="preserve">WHO-coordinated surveillance networks have been established for specific VPDs to provide support to Ministries and surveillance sites. VPD surveillance provides vital information to help countries understand disease burden and epidemiology to inform vaccine policy and strategy. Public health surveillance is the continuous and systematic collection, analysis and interpretation of health-related data needed for planning, implementation and evaluation of public health practice. It is vitally important for its potential to inform policy and monitor immunization programmes, including vaccine introduction, coverage and potential use for outbreak response. VPD surveillance is also able to detect changes in the epidemiology of VPDs over time to vaccine use and other preventive measures. The key surveillance objectives are: monitoring disease elimination or eradication efforts; detection of outbreaks and new pathogens; evidence for new vaccine introduction or optimizing vaccine schedules; evaluation of immunization programme performance and defining the need for supplementary immunization; vaccine effectiveness, impact on disease burden or both; changes in disease strains and types. The evaluation of immunization programme performance and defining the need for supplementary immunization characterizes the gaps in immunization programme and epidemiologic patterns of cases (for ex. age, geographic location). WHO provides recommended standards for surveillance of VPDs, and makes data available in a consolidated format for each VPD. In 2017, WHO and UNICEF disseminated the surveillance questionnaire together with the Joint Reporting Form to all 194 WHO Member States. The questionnaire requested information on the current status of surveillance for 28 current and potential future VPD, attributes of surveillance conducted for each VPD and details about current measles and rubella surveillance systems in each country. There is a WHO document on the recommended standards, but countries may adapt these standards based on local epidemiology, policy, disease control objectives and strategies. 
</t>
  </si>
  <si>
    <t xml:space="preserve">Countries might have conducted the bottleneck analysis to indicate the obstacles to effective service delivery coverage in a structured, logical manner, and to determine the causes and solution of routine monitoring of corrective actions. An example of a bottleneck analysis approach is to review the program performance, select the tracer interventions, identify bottlenecks and disparities, conduct the causal analysis, identify the solutions and strategies, prepare the implementation and monitoring plan, implement the prioritized interventions. If countries have conducted the BNA they might want to review the reports produced. Reports are not collected at WHO/HQ, nor published online, so the reports are nationally stored. 
</t>
  </si>
  <si>
    <t>Child Health Analysis/ PIRI reports</t>
  </si>
  <si>
    <t>RED aims to strengthen immunization systems by improving planning, managing available resources, service delivery and monitoring, in the context of primary health care based on community needs. The RED guide supports countries to plan and implement the five components of the RED approach to strengthen immunization systems to sustainably and equitable increase access to and use of vaccination services (as measured by coverage rates and equity indicators). The RED approach encourages countries to use coverage data to make an analysis of distribution of unimmunized infants and thereby prioritize districts with poor access and utilization of immunization, while districts are encouraged to make microplans to identify local problems and adopt corrective solutions. The country using its own local data could prioritize the unimmunized, looks at areas; doses administered; immunization coverage and drop-out rates. 
While the data from the RED assessment is used by countries to make operational plans and to identify special activities for the hard to reach and problem areas, for the barriers assessment this data can provide insight on weaknesses of the immunization system and/or barriers to immunization relating to managing available resources and service delivery.
Data should be collected through the MOH health information systems and/or the immunization programme information system. The data can be organized and consolidated using the RED framework in a useful way for managers to observe trends and take corrective action on key priorities.</t>
  </si>
  <si>
    <t>State of Inequality/Exploration of inequality</t>
  </si>
  <si>
    <t>For a description of the information source click</t>
  </si>
  <si>
    <t>Any other comment (e.g. does the barrier disproportionately affect certain populations?)</t>
  </si>
  <si>
    <t>Priority to fill this data gap</t>
  </si>
  <si>
    <r>
      <rPr>
        <b/>
        <i/>
        <sz val="11"/>
        <color theme="1"/>
        <rFont val="Calibri"/>
        <family val="2"/>
        <scheme val="minor"/>
      </rPr>
      <t>Empty table</t>
    </r>
    <r>
      <rPr>
        <i/>
        <sz val="11"/>
        <color theme="1"/>
        <rFont val="Calibri"/>
        <family val="2"/>
        <scheme val="minor"/>
      </rPr>
      <t>- use the table below ONLY if you want to capture any additional equity indicators that might be relevant. If there is a large discrepancy between administrative and survey data you can document the data from both in the separate tables.</t>
    </r>
  </si>
  <si>
    <t>Any other barriers</t>
  </si>
  <si>
    <t>Type the guiding questions that you used here</t>
  </si>
  <si>
    <r>
      <t xml:space="preserve">Guiding questions
</t>
    </r>
    <r>
      <rPr>
        <sz val="11"/>
        <color theme="1"/>
        <rFont val="Calibri"/>
        <family val="2"/>
        <scheme val="minor"/>
      </rPr>
      <t>• Are strategic and operational plans aligned with other planning processes?
• Are the planning processes efficient?
• Are the planning processes linked to financial planning?</t>
    </r>
  </si>
  <si>
    <t>Comment on data limitation</t>
  </si>
  <si>
    <t>What can be done to gather information</t>
  </si>
  <si>
    <t>Any other comments?</t>
  </si>
  <si>
    <t>Non-barriers</t>
  </si>
  <si>
    <t>Yes</t>
  </si>
  <si>
    <t>No</t>
  </si>
  <si>
    <t>AB2:AC2</t>
  </si>
  <si>
    <t>AB3</t>
  </si>
  <si>
    <t>AB1</t>
  </si>
  <si>
    <t>Choices</t>
  </si>
  <si>
    <t>X2:X3</t>
  </si>
  <si>
    <t xml:space="preserve">Comment on the data limitation </t>
  </si>
  <si>
    <t>Did you find information</t>
  </si>
  <si>
    <t>No info</t>
  </si>
  <si>
    <t>Automatically generated list of lines of enquiry that are not barriers to immunisation</t>
  </si>
  <si>
    <t>Would you consider this a stength of the immunisation programme? Provide evidence to support your answer</t>
  </si>
  <si>
    <t>Notes: Identifying potential strengths of the immunization programme</t>
  </si>
  <si>
    <t>What findings suggest that it is not a barrier?</t>
  </si>
  <si>
    <r>
      <rPr>
        <b/>
        <i/>
        <sz val="11"/>
        <color theme="1"/>
        <rFont val="Calibri"/>
        <family val="2"/>
        <scheme val="minor"/>
      </rPr>
      <t>Empty table</t>
    </r>
    <r>
      <rPr>
        <i/>
        <sz val="11"/>
        <color theme="1"/>
        <rFont val="Calibri"/>
        <family val="2"/>
        <scheme val="minor"/>
      </rPr>
      <t>- use the table below ONLY if you want to capture any additional coverage  indicators that might be relevant. If there is a large discrepancy between administrative and survey data you can document the data from both in the separate tables.</t>
    </r>
  </si>
  <si>
    <t xml:space="preserve">We appreciate your feedback! </t>
  </si>
  <si>
    <t xml:space="preserve">Complete the feedback form </t>
  </si>
  <si>
    <t>3.1.2. Policy &amp; guidance: Missed opportunities resulting from regulation/policy restrictions prevent some health worker cadres or non-health workers from administering vaccines</t>
  </si>
  <si>
    <t>3.1.4. Governance &amp; accountability: Poor communication and information flow between different levels of the health sector</t>
  </si>
  <si>
    <t>3.1.8. Budgeting &amp; financing: Insufficient national financial resources for allocations to immunization</t>
  </si>
  <si>
    <t>3.1.9. Budgeting &amp; financing: Insufficient subnational budgeting for immunization</t>
  </si>
  <si>
    <t>3.1.10. Budgeting &amp; financing: Reduction in immunization funding on the horizon (current or next financial year)</t>
  </si>
  <si>
    <t>3.1.11. Budgeting &amp; financing: Sustainable funding of new vaccines uncertain/not available</t>
  </si>
  <si>
    <t>3.1.12. Budgeting &amp; financing: Availability and disbursement of funds from central level is slow/unpredictable/not responsible to subnational and local needs</t>
  </si>
  <si>
    <t>3.2.1. HR planning: Inadequate supply of health staff</t>
  </si>
  <si>
    <t>3.3.2.  Supply management: Vaccine forecasting functions poorly</t>
  </si>
  <si>
    <t>3.3.3. Supply management: Central vaccine procurement system functions poorly</t>
  </si>
  <si>
    <t>3.3.4. Supply management: Stock distribution and management problems lead to stock-outs of vaccines/other essential supplies at service delivery</t>
  </si>
  <si>
    <t>3.3.5. Supply management: Damage of vaccine (e.g. glass vial breakage) during transportation</t>
  </si>
  <si>
    <t>3.3.7. Transport: Weak transport system (inadequate vehicles/fuel/maintenance) affects delivery of supplies, constraining service delivery</t>
  </si>
  <si>
    <t>3.3.8. Transport: Long distance to remote service delivery site challenging vaccine supply</t>
  </si>
  <si>
    <t>3.3.9. Transport: Vaccine wastage due to heat or freezing exposure, inappropriate storage conditions</t>
  </si>
  <si>
    <t>3.4.1. HR &amp; strategies: Long distances and travel time lead to poor access to health facilities</t>
  </si>
  <si>
    <t xml:space="preserve">3.5.2. Recording and reporting: Data on service utilization and equity are not optimally used for service delivery planning  </t>
  </si>
  <si>
    <t>3.6.1. Disease surveillance: It reveals outbreaks of vaccine-preventable disease (e.g. polio, measles, diphtheria)</t>
  </si>
  <si>
    <t>3.6.2. Disease surveillance: Data is inadequate, not available in a timely manner, or not used for action</t>
  </si>
  <si>
    <t>3.8.1. Type the barrier that you have identified here</t>
  </si>
  <si>
    <t>3.8.2. Type the barrier that you have identified here</t>
  </si>
  <si>
    <t>3.8.3. Type the barrier that you have identified here</t>
  </si>
  <si>
    <t>3.8.4. Type the barrier that you have identified here</t>
  </si>
  <si>
    <t>3.8.5. Type the barrier that you have identified here</t>
  </si>
  <si>
    <t>3.8.6. Type the barrier that you have identified here</t>
  </si>
  <si>
    <t>3.8.7. Type the barrier that you have identified here</t>
  </si>
  <si>
    <t>Categories</t>
  </si>
  <si>
    <t>Which findings suggest that there is a barrier?</t>
  </si>
  <si>
    <t xml:space="preserve"> </t>
  </si>
  <si>
    <t xml:space="preserve"> Note that the prioritization of barriers should be based on relative importance of the barrier compared to the other barriers. The shaded area in Table 1 is automatically populated based on your previous answers in Step 3. Each of the barriers has a number to show where exactly in the workbook it can be found ( e.g. 3.1.1 means in sheet 3.1 it is the first barrier) if you want to read about the information source, potential data limitations and/or any additional information.  </t>
  </si>
  <si>
    <t>Which findings suggest that there is/isnt a barrier</t>
  </si>
  <si>
    <t xml:space="preserve">Description of the content </t>
  </si>
  <si>
    <t>Essential steps</t>
  </si>
  <si>
    <t>Additional steps</t>
  </si>
  <si>
    <r>
      <rPr>
        <i/>
        <sz val="13"/>
        <color theme="1"/>
        <rFont val="Calibri (Body)"/>
      </rPr>
      <t xml:space="preserve">                             </t>
    </r>
    <r>
      <rPr>
        <i/>
        <u/>
        <sz val="13"/>
        <color theme="1"/>
        <rFont val="Calibri"/>
        <family val="2"/>
        <scheme val="minor"/>
      </rPr>
      <t xml:space="preserve"> Categories</t>
    </r>
  </si>
  <si>
    <t>The immunization overview table below can be completed using either WUENIC data or administrative (official country estimates) data. The advantage of using the WUENIC estimates is that it is standardized. It is also more accurate since data have been triangulated with survey data too. Moreover, the last two indicators can only be found in WUENIC data. For more guidance on where to find the information click on Example 1. However, it can be also completed  with the latest administrative or survey data generated in the country.</t>
  </si>
  <si>
    <t>Did you identify relevant information?</t>
  </si>
  <si>
    <t>Missed Opportunities for Vaccination (MOV) assessments</t>
  </si>
  <si>
    <t>Reaching Every District (RED) assessment</t>
  </si>
  <si>
    <t>Key informant interviews (KII)</t>
  </si>
  <si>
    <r>
      <rPr>
        <i/>
        <u/>
        <sz val="11"/>
        <color theme="1"/>
        <rFont val="Calibri"/>
        <family val="2"/>
        <scheme val="minor"/>
      </rPr>
      <t>Guiding questions</t>
    </r>
    <r>
      <rPr>
        <sz val="11"/>
        <color theme="1"/>
        <rFont val="Calibri"/>
        <family val="2"/>
        <scheme val="minor"/>
      </rPr>
      <t xml:space="preserve">
• Do stock management problems at central level result in shortages of vaccines or vaccine supplies?
• Do stock management problems at subnational levels result in shortages of vaccines and supplies at service delivery?</t>
    </r>
  </si>
  <si>
    <r>
      <rPr>
        <i/>
        <u/>
        <sz val="11"/>
        <color theme="1"/>
        <rFont val="Calibri"/>
        <family val="2"/>
        <scheme val="minor"/>
      </rPr>
      <t>Guiding questions</t>
    </r>
    <r>
      <rPr>
        <sz val="11"/>
        <color theme="1"/>
        <rFont val="Calibri"/>
        <family val="2"/>
        <scheme val="minor"/>
      </rPr>
      <t xml:space="preserve">
• Is transport of vaccines and supplies delayed or cancelled due to inadequate vehicles/fuel?</t>
    </r>
  </si>
  <si>
    <t>If there are any barriers identified in the reviewed information sources but which have not been listed in the pervious seven categories, please use this sheet to document them.</t>
  </si>
  <si>
    <t xml:space="preserve">Vaccinator reluctance to open vial → missed opportunity to vaccine a child → delayed vaccination, no vaccination → lower coverage </t>
  </si>
  <si>
    <r>
      <t xml:space="preserve">Confusion about/unclear communication of immunisation policy and procedure decisions top-down </t>
    </r>
    <r>
      <rPr>
        <sz val="11"/>
        <color theme="1"/>
        <rFont val="Calibri"/>
        <family val="2"/>
      </rPr>
      <t>→ varying or incorrect immunisation practices/poor morale → lack of consumer confidence → lower coverage</t>
    </r>
  </si>
  <si>
    <t>Insufficient funds for vaccine supplies or service delivery → fewer sessions held → decreased uptake of vaccine → lower coverage</t>
  </si>
  <si>
    <t>Inadequate funds for new vaccines → vaccine shortages → decreased uptake of vaccine → lower coverage</t>
  </si>
  <si>
    <t>Too few vaccinators → fewer sessions (fixed and outreach) → lower coverage</t>
  </si>
  <si>
    <t>Unmotivated vaccinators less likely to hold adequate number of sessions (especially outreach) → delayed or non-vaccination → lower coverage</t>
  </si>
  <si>
    <t>Failure to administer multiple vaccinations at a visit → delayed vaccination or non-vaccination if child does not return → lower coverage</t>
  </si>
  <si>
    <t>Unskilled vaccinators → poor session planning, poor communication with care-giver, poor technique, poor defaulter tracing → decreased community acceptance  of vaccination → lower coverage</t>
  </si>
  <si>
    <t>Inadequate cold storage → vaccine shortages → cancelled sessions/failure to vaccinate with certain antigens → lower coverage. Inadequate cold storage → vaccine shortages → cancelled sessions/failure to vaccinate with certain antigens → loss of consumer confidence →failure to attend session →lower coverage.</t>
  </si>
  <si>
    <t>Procurement problems → delayed vaccine delivery, vaccine shortages, expired (wasted) vaccines → missed opportunity to vaccinate →  lower coverage</t>
  </si>
  <si>
    <t>Vaccine or vaccine supply shortages → fewer sessions or failure to vaccinate with certain antigens → lower coverage</t>
  </si>
  <si>
    <t xml:space="preserve">Geographic barriers → irregular/infrequent vaccine delivery → vaccine shortages at service delivery level → fewer sessions or no vaccination for certain antigens → lower coverage. Geographic barriers → difficulty maintaining cold chain during transport → vaccine wastage → vaccine shortage → delayed or no vaccination (or inactive vaccine) → lower coverage.  </t>
  </si>
  <si>
    <t xml:space="preserve">Vaccine damage → vaccine shortages → cancelled sessions or failure to vaccinate with certain antigens → lower coverage. Vaccine damage → vaccine shortages → cancelled sessions or failure to vaccinate with certain antigens → loss of consumer confidence → failure to attend session → lower coverage.  </t>
  </si>
  <si>
    <t xml:space="preserve">Delayed or no delivery of vaccines → cancelled sessions or failure to vaccinate with certain antigens → lower coverage. Delayed or no delivery of vaccines → cancelled sessions or failure to vaccinate with certain antigens → loss of consumer confidence → failure to attend session → lower coverage.  </t>
  </si>
  <si>
    <t>Undersupply of vaccine → vaccine shortages → cancelled sessions/failure to vaccinate with certain antigens → lower coverage.  Undersupply of vaccine → vaccine damage → vaccine shortages → cancelled sessions or failure to vaccinate with certain antigens → loss of consumer confidence → failure to attend session → lower coverage.</t>
  </si>
  <si>
    <t xml:space="preserve">Vaccine damage → vaccine shortages → cancelled sessions or failure to vaccinate with certain antigens → lower coverage.  Vaccine damage → vaccine shortages → cancelled sessions or failure to vaccinate with certain antigens → loss of consumer confidence →failure to attend session →lower coverage.  </t>
  </si>
  <si>
    <t>Long distrances/difficult terrain → challenges getting vaccine and services to location → fewer sessions/vaccination opportunities → lower uptake/coverage.  Long distrances/difficult terrain → caregiver challenges getting to session →delayed or nonvaccination→lower uptake/coverage.</t>
  </si>
  <si>
    <t>Marginalized populations require special social mobilisation/outreach.  Inadequate mobilisation or outreach sessions → lower uptake/coverage.</t>
  </si>
  <si>
    <t>Inadequate services for migrant/transient populations → failure to vaccinate → low or inequitable coverage</t>
  </si>
  <si>
    <t>Fragile/Conflict areas → restricted access to supply immunisation services → low/inequitable coverage</t>
  </si>
  <si>
    <t xml:space="preserve">Limited functioning health facilities→limited sessions and/or low consumer confidence → poor uptake/low coverage. </t>
  </si>
  <si>
    <t xml:space="preserve">Coverage differences by population groups indicate inequitable service delivery or planning.  Inadequate service delivery to meet needs of population → inadequate sessions/low consumer confidence → low uptake/coverage. </t>
  </si>
  <si>
    <t>Non-availability of EPI data limits optimal planning/resource allocation → fewer sessions held → decreased uptake of vaccine → lower coverage and lower uptake in marginalized communities</t>
  </si>
  <si>
    <t>Failure to use coverage data to identify underserved populations → inadequate service delivery → ongoing low coverage</t>
  </si>
  <si>
    <t>Failure to monitor or report AEFI → delay identifying real or rumored AEFI → low confidence in immunisation → poor uptake/low coverage</t>
  </si>
  <si>
    <t>Unknown contribution of private provider to coverage → inadequate assessment of population coverage → delayed/inadequate planning to improve immunisation services → low coverage.  Private providers offer different vaccines → consumer confusion /conflicting preference for vaccine types → lower uptake/coverage</t>
  </si>
  <si>
    <t>Inadequate surveillance → failure to recognize outbreak → failure to respond early → ongoing low coverage or inequitable coverage (outbreak in underserved population)</t>
  </si>
  <si>
    <t>Rumors or inadequate response to rumors → low confidence in immunisation → low coverage</t>
  </si>
  <si>
    <t>False contraindication/concerns about mild illness → delays/refusal to vaccinate → low coverage</t>
  </si>
  <si>
    <t xml:space="preserve">Countries conduct activities that demonstrate the characteristics of vaccination campaigns while promoting the goal of rising routine immunization coverage. The more recent campaign-style activities effectively blur the old boundaries between routine immunization and campaign, and they are referred to as periodic intensification of routine immunization. PIRI experiences can be categorized in two main categories: 
•	Service delivery together with information, education, communication and social mobilisation: they could be either only with immunization or with other child health interventions. The intensification activities include multiple health interventions and are found mostly in settings with weak health infrastructures that cannot reliably provide primary health care services to all populations on a daily or weekly basis.
•	IEC, Social Mobilization with only selective service delivery: vaccination week in the Americas and European Immunization Week, conducted in countries where RI coverage is generally high and the health infrastructure is strong, but certain pockets of the population remain undeserved.
There is a very limited systematically collected data about the impact of PIRI activities on RI and the contribution to increasing immunization coverage, as well understand their impact on the ability of countries, especially those with fragile health systems, to continue to plan and manage routine immunization services. It is important to look at them to understand the management of supplies and logistics, including assuring injection safety and safe sharps waste disposal, and management of immunization data. </t>
  </si>
  <si>
    <t xml:space="preserve">A KAP survey usually is conducted to collect information on the knowledge (what is known), attitudes (what is thought) and practices (what is done) about general and/or specific topics of a particular population (e.g. vaccination campaign). Information is collected by interviews through a structured, standardized questionnaire that may include both quantitative and qualitative data. KAP survey can generate data to identify knowledge gaps, cultural beliefs, and behavioural patters that may identify knowledge gaps, cultural beliefs, and behavioural patterns that may identify needs, problems and barriers to help plan and implement interventions, to generate baseline levels and measure changes that result from interventions. KAP Surveys reveal misconceptions and misunderstandings that may represent obstacles to the activities that could be implemented and potential barriers to those behavior changes. The survey staff usually includes personnel working in the area of the research question and relevant technical partners.
</t>
  </si>
  <si>
    <t xml:space="preserve">Alternatively, another way to do these comparisons is to use the HEAT tool. The HEAT tool is developed by the WHO and enables the exploration and comparison of within-country health inequalities. The tool uses data from the latest edition of the WHO Health Equity Monitor database, which comibines DHS, MICS and RHS surveys. The results are presented in interactive tables and graphs which can be exported and saved for presentations later on.
</t>
  </si>
  <si>
    <r>
      <rPr>
        <sz val="12"/>
        <color theme="1"/>
        <rFont val="Calibri (Body)"/>
      </rPr>
      <t>3.1</t>
    </r>
    <r>
      <rPr>
        <sz val="12"/>
        <color theme="1"/>
        <rFont val="Calibri"/>
        <family val="2"/>
        <scheme val="minor"/>
      </rPr>
      <t xml:space="preserve"> Programme Management &amp; Financing</t>
    </r>
  </si>
  <si>
    <r>
      <rPr>
        <sz val="12"/>
        <color theme="1"/>
        <rFont val="Calibri (Body)"/>
      </rPr>
      <t>3.2</t>
    </r>
    <r>
      <rPr>
        <sz val="12"/>
        <color theme="1"/>
        <rFont val="Calibri"/>
        <family val="2"/>
        <scheme val="minor"/>
      </rPr>
      <t xml:space="preserve"> Human Resource Management</t>
    </r>
  </si>
  <si>
    <r>
      <rPr>
        <sz val="12"/>
        <color theme="1"/>
        <rFont val="Calibri (Body)"/>
      </rPr>
      <t>3.3</t>
    </r>
    <r>
      <rPr>
        <sz val="12"/>
        <color theme="1"/>
        <rFont val="Calibri"/>
        <family val="2"/>
        <scheme val="minor"/>
      </rPr>
      <t xml:space="preserve"> Vaccine Supply, Quality, Logistics</t>
    </r>
  </si>
  <si>
    <r>
      <rPr>
        <sz val="12"/>
        <color theme="1"/>
        <rFont val="Calibri (Body)"/>
      </rPr>
      <t>3.4</t>
    </r>
    <r>
      <rPr>
        <sz val="12"/>
        <color theme="1"/>
        <rFont val="Calibri"/>
        <family val="2"/>
        <scheme val="minor"/>
      </rPr>
      <t xml:space="preserve"> Service Delivery</t>
    </r>
  </si>
  <si>
    <r>
      <rPr>
        <sz val="12"/>
        <color theme="1"/>
        <rFont val="Calibri (Body)"/>
      </rPr>
      <t xml:space="preserve">3.5 </t>
    </r>
    <r>
      <rPr>
        <sz val="12"/>
        <color theme="1"/>
        <rFont val="Calibri"/>
        <family val="2"/>
        <scheme val="minor"/>
      </rPr>
      <t>Coverage &amp; AEFI Monitoring</t>
    </r>
  </si>
  <si>
    <r>
      <rPr>
        <sz val="12"/>
        <color theme="1"/>
        <rFont val="Calibri (Body)"/>
      </rPr>
      <t>3.6</t>
    </r>
    <r>
      <rPr>
        <sz val="12"/>
        <color theme="1"/>
        <rFont val="Calibri"/>
        <family val="2"/>
        <scheme val="minor"/>
      </rPr>
      <t xml:space="preserve"> Disease surveillance</t>
    </r>
  </si>
  <si>
    <r>
      <rPr>
        <b/>
        <sz val="14"/>
        <color theme="0"/>
        <rFont val="Calibri (Body)"/>
      </rPr>
      <t>Category 1</t>
    </r>
    <r>
      <rPr>
        <b/>
        <sz val="14"/>
        <color theme="0"/>
        <rFont val="Calibri"/>
        <family val="2"/>
        <scheme val="minor"/>
      </rPr>
      <t>: Programme management &amp; financing</t>
    </r>
  </si>
  <si>
    <t>3.1.13. Budgeting &amp; financing: Country decentralization has reduced the focus on and capacity of immunization delivery</t>
  </si>
  <si>
    <r>
      <rPr>
        <b/>
        <sz val="14"/>
        <color theme="0"/>
        <rFont val="Calibri (Body)"/>
      </rPr>
      <t>Category 2</t>
    </r>
    <r>
      <rPr>
        <b/>
        <sz val="14"/>
        <color theme="0"/>
        <rFont val="Calibri"/>
        <family val="2"/>
        <scheme val="minor"/>
      </rPr>
      <t>: Human resources management</t>
    </r>
  </si>
  <si>
    <r>
      <rPr>
        <i/>
        <u/>
        <sz val="11"/>
        <color theme="1"/>
        <rFont val="Calibri"/>
        <family val="2"/>
        <scheme val="minor"/>
      </rPr>
      <t>Guiding questions</t>
    </r>
    <r>
      <rPr>
        <sz val="11"/>
        <color theme="1"/>
        <rFont val="Calibri"/>
        <family val="2"/>
        <scheme val="minor"/>
      </rPr>
      <t xml:space="preserve">
• Does vaccinator fail to open vial if few children attend the session?
• Does vaccinator fail to open vial due to the lack of national policy?
• Does vaccinator fail to open vial due to unfamiliarity with the policy?
• Does vaccinator fail to open vial due to fear of criticism about wastage?        
</t>
    </r>
    <r>
      <rPr>
        <sz val="11"/>
        <color theme="1"/>
        <rFont val="Calibri (Body)"/>
      </rPr>
      <t>• Other reasons (specify)</t>
    </r>
  </si>
  <si>
    <r>
      <rPr>
        <b/>
        <sz val="14"/>
        <color theme="0"/>
        <rFont val="Calibri (Body)"/>
      </rPr>
      <t>Category 3</t>
    </r>
    <r>
      <rPr>
        <b/>
        <sz val="14"/>
        <color theme="0"/>
        <rFont val="Calibri"/>
        <family val="2"/>
        <scheme val="minor"/>
      </rPr>
      <t>: Vaccine supply, quality, logistics</t>
    </r>
  </si>
  <si>
    <r>
      <rPr>
        <b/>
        <sz val="14"/>
        <color theme="0"/>
        <rFont val="Calibri (Body)"/>
      </rPr>
      <t>Category 5</t>
    </r>
    <r>
      <rPr>
        <b/>
        <sz val="14"/>
        <color theme="0"/>
        <rFont val="Calibri"/>
        <family val="2"/>
        <scheme val="minor"/>
      </rPr>
      <t>: Immunization coverage and AEFI monitoring</t>
    </r>
  </si>
  <si>
    <r>
      <t>3.5.1. HR &amp; systems: Revised health management information systems (</t>
    </r>
    <r>
      <rPr>
        <b/>
        <sz val="11"/>
        <color theme="1"/>
        <rFont val="Calibri (Body)"/>
      </rPr>
      <t>HMIS</t>
    </r>
    <r>
      <rPr>
        <b/>
        <sz val="11"/>
        <color theme="1"/>
        <rFont val="Calibri"/>
        <family val="2"/>
        <scheme val="minor"/>
      </rPr>
      <t>) have reduced availability of EPI-specific data</t>
    </r>
  </si>
  <si>
    <r>
      <rPr>
        <i/>
        <u/>
        <sz val="11"/>
        <color theme="1"/>
        <rFont val="Calibri"/>
        <family val="2"/>
        <scheme val="minor"/>
      </rPr>
      <t>Guiding questions</t>
    </r>
    <r>
      <rPr>
        <b/>
        <sz val="11"/>
        <color theme="1"/>
        <rFont val="Calibri"/>
        <family val="2"/>
        <scheme val="minor"/>
      </rPr>
      <t xml:space="preserve">
</t>
    </r>
    <r>
      <rPr>
        <sz val="11"/>
        <color theme="1"/>
        <rFont val="Calibri"/>
        <family val="2"/>
        <scheme val="minor"/>
      </rPr>
      <t xml:space="preserve">• Does </t>
    </r>
    <r>
      <rPr>
        <sz val="11"/>
        <color theme="1"/>
        <rFont val="Calibri (Body)"/>
      </rPr>
      <t>the HMIS</t>
    </r>
    <r>
      <rPr>
        <sz val="11"/>
        <color theme="1"/>
        <rFont val="Calibri"/>
        <family val="2"/>
        <scheme val="minor"/>
      </rPr>
      <t xml:space="preserve"> </t>
    </r>
    <r>
      <rPr>
        <sz val="11"/>
        <color theme="1"/>
        <rFont val="Calibri (Body)"/>
      </rPr>
      <t>currently in use</t>
    </r>
    <r>
      <rPr>
        <sz val="11"/>
        <color theme="1"/>
        <rFont val="Calibri"/>
        <family val="2"/>
        <scheme val="minor"/>
      </rPr>
      <t xml:space="preserve"> limit the collection and use of EPI-specific data?</t>
    </r>
  </si>
  <si>
    <r>
      <rPr>
        <i/>
        <u/>
        <sz val="11"/>
        <color theme="1"/>
        <rFont val="Calibri"/>
        <family val="2"/>
        <scheme val="minor"/>
      </rPr>
      <t xml:space="preserve">Guiding questions
</t>
    </r>
    <r>
      <rPr>
        <sz val="11"/>
        <color theme="1"/>
        <rFont val="Calibri"/>
        <family val="2"/>
        <scheme val="minor"/>
      </rPr>
      <t xml:space="preserve">• </t>
    </r>
    <r>
      <rPr>
        <sz val="11"/>
        <color theme="1"/>
        <rFont val="Calibri (Body)"/>
      </rPr>
      <t>Are</t>
    </r>
    <r>
      <rPr>
        <sz val="11"/>
        <color theme="1"/>
        <rFont val="Calibri"/>
        <family val="2"/>
        <scheme val="minor"/>
      </rPr>
      <t xml:space="preserve"> the data complete?
• </t>
    </r>
    <r>
      <rPr>
        <sz val="11"/>
        <color theme="1"/>
        <rFont val="Calibri (Body)"/>
      </rPr>
      <t>Are</t>
    </r>
    <r>
      <rPr>
        <sz val="11"/>
        <color theme="1"/>
        <rFont val="Calibri"/>
        <family val="2"/>
        <scheme val="minor"/>
      </rPr>
      <t xml:space="preserve"> the data timely?
• Is the data quality </t>
    </r>
    <r>
      <rPr>
        <sz val="11"/>
        <color theme="1"/>
        <rFont val="Calibri (Body)"/>
      </rPr>
      <t>adequate</t>
    </r>
    <r>
      <rPr>
        <sz val="11"/>
        <color theme="1"/>
        <rFont val="Calibri"/>
        <family val="2"/>
        <scheme val="minor"/>
      </rPr>
      <t>?</t>
    </r>
  </si>
  <si>
    <r>
      <rPr>
        <b/>
        <sz val="14"/>
        <color theme="0"/>
        <rFont val="Calibri (Body)"/>
      </rPr>
      <t>Category 6</t>
    </r>
    <r>
      <rPr>
        <b/>
        <sz val="14"/>
        <color theme="0"/>
        <rFont val="Calibri"/>
        <family val="2"/>
        <scheme val="minor"/>
      </rPr>
      <t>: Disease Surveillance</t>
    </r>
  </si>
  <si>
    <r>
      <rPr>
        <b/>
        <sz val="14"/>
        <color theme="0"/>
        <rFont val="Calibri (Body)"/>
      </rPr>
      <t>Category 7</t>
    </r>
    <r>
      <rPr>
        <b/>
        <sz val="14"/>
        <color theme="0"/>
        <rFont val="Calibri"/>
        <family val="2"/>
        <scheme val="minor"/>
      </rPr>
      <t>: Demand generation</t>
    </r>
  </si>
  <si>
    <r>
      <t>1. Record the information sources in which</t>
    </r>
    <r>
      <rPr>
        <i/>
        <sz val="11"/>
        <color theme="1"/>
        <rFont val="Calibri (Body)"/>
      </rPr>
      <t xml:space="preserve"> you identified</t>
    </r>
    <r>
      <rPr>
        <i/>
        <sz val="11"/>
        <color theme="1"/>
        <rFont val="Calibri"/>
        <family val="2"/>
        <scheme val="minor"/>
      </rPr>
      <t xml:space="preserve"> barriers.
2. Record the date when this table was completed. 
3. Collect and document the evidence for each of the barriers. If you need to add additional rows in this table use copy and paste.
</t>
    </r>
  </si>
  <si>
    <r>
      <t xml:space="preserve">Prioritize the barriers that were identified in the previous step (the list below is self-generated based on previous answers) based on the guiding </t>
    </r>
    <r>
      <rPr>
        <i/>
        <sz val="11"/>
        <color theme="1"/>
        <rFont val="Calibri (Body)"/>
      </rPr>
      <t>questions in T</t>
    </r>
    <r>
      <rPr>
        <i/>
        <sz val="11"/>
        <color theme="1"/>
        <rFont val="Calibri"/>
        <family val="2"/>
        <scheme val="minor"/>
      </rPr>
      <t>able 1. In the field below briefly comment on the prioritisation process. What were your main considerations?</t>
    </r>
  </si>
  <si>
    <t>Select one of the following</t>
  </si>
  <si>
    <r>
      <t xml:space="preserve">The table below shows the barriers for which information is not availabile </t>
    </r>
    <r>
      <rPr>
        <i/>
        <sz val="11"/>
        <color theme="1"/>
        <rFont val="Calibri (Body)"/>
      </rPr>
      <t>in existing</t>
    </r>
    <r>
      <rPr>
        <i/>
        <sz val="11"/>
        <color theme="1"/>
        <rFont val="Calibri"/>
        <family val="2"/>
        <scheme val="minor"/>
      </rPr>
      <t xml:space="preserve"> sources, and </t>
    </r>
    <r>
      <rPr>
        <i/>
        <sz val="11"/>
        <color theme="1"/>
        <rFont val="Calibri (Body)"/>
      </rPr>
      <t>the information that ne</t>
    </r>
    <r>
      <rPr>
        <i/>
        <sz val="11"/>
        <color theme="1"/>
        <rFont val="Calibri"/>
        <family val="2"/>
        <scheme val="minor"/>
      </rPr>
      <t>eds to be collected. The shaded area is automatically populated based on your previous answers in Step 3.</t>
    </r>
  </si>
  <si>
    <r>
      <t xml:space="preserve">The shaded area in the table below is automatically populated based on your previous answers in Step 3 and shows the lines of enquiry which were not identified as barriers and the findings that support those conclusions. Please </t>
    </r>
    <r>
      <rPr>
        <i/>
        <sz val="11"/>
        <color theme="1"/>
        <rFont val="Calibri (Body)"/>
      </rPr>
      <t>indicate</t>
    </r>
    <r>
      <rPr>
        <i/>
        <sz val="11"/>
        <color theme="1"/>
        <rFont val="Calibri"/>
        <family val="2"/>
        <scheme val="minor"/>
      </rPr>
      <t xml:space="preserve"> whether any of these lines of enquiry is a strength of the immunisation programme and </t>
    </r>
    <r>
      <rPr>
        <i/>
        <sz val="11"/>
        <color theme="1"/>
        <rFont val="Calibri (Body)"/>
      </rPr>
      <t>whether any particular lessons learned can be applied to</t>
    </r>
    <r>
      <rPr>
        <i/>
        <sz val="11"/>
        <color theme="1"/>
        <rFont val="Calibri"/>
        <family val="2"/>
        <scheme val="minor"/>
      </rPr>
      <t xml:space="preserve"> other settings. </t>
    </r>
  </si>
  <si>
    <r>
      <t xml:space="preserve">Are there any particular lessons learned  that can be applied </t>
    </r>
    <r>
      <rPr>
        <b/>
        <i/>
        <sz val="11"/>
        <color theme="1"/>
        <rFont val="Calibri (Body)"/>
      </rPr>
      <t>to</t>
    </r>
    <r>
      <rPr>
        <b/>
        <i/>
        <sz val="11"/>
        <color theme="1"/>
        <rFont val="Calibri"/>
        <family val="2"/>
        <scheme val="minor"/>
      </rPr>
      <t xml:space="preserve"> other settings?</t>
    </r>
  </si>
  <si>
    <r>
      <t xml:space="preserve">Vaccinator reluctance to open vial </t>
    </r>
    <r>
      <rPr>
        <sz val="11"/>
        <color theme="1"/>
        <rFont val="Calibri"/>
        <family val="2"/>
      </rPr>
      <t>→</t>
    </r>
    <r>
      <rPr>
        <sz val="11"/>
        <color theme="1"/>
        <rFont val="Calibri"/>
        <family val="2"/>
        <scheme val="minor"/>
      </rPr>
      <t xml:space="preserve"> missed opportunity to vaccinate a child → delayed vaccination, no vaccination → lower coverage</t>
    </r>
  </si>
  <si>
    <r>
      <t xml:space="preserve">Non-functional NITAG </t>
    </r>
    <r>
      <rPr>
        <sz val="11"/>
        <color theme="1"/>
        <rFont val="Calibri (Body)"/>
      </rPr>
      <t>→</t>
    </r>
    <r>
      <rPr>
        <sz val="11"/>
        <color theme="1"/>
        <rFont val="Calibri"/>
        <family val="2"/>
        <scheme val="minor"/>
      </rPr>
      <t xml:space="preserve"> reduction in the credibility and transparency in the decision making process of the NIP </t>
    </r>
    <r>
      <rPr>
        <sz val="11"/>
        <color theme="1"/>
        <rFont val="Calibri (Body)"/>
      </rPr>
      <t>→</t>
    </r>
    <r>
      <rPr>
        <sz val="11"/>
        <color theme="1"/>
        <rFont val="Calibri"/>
        <family val="2"/>
        <scheme val="minor"/>
      </rPr>
      <t xml:space="preserve"> more biased programmatic decisions might lead to increased inequity</t>
    </r>
  </si>
  <si>
    <r>
      <t xml:space="preserve">Plans not linked to financial planning </t>
    </r>
    <r>
      <rPr>
        <sz val="11"/>
        <color theme="1"/>
        <rFont val="Calibri (Body)"/>
      </rPr>
      <t>→</t>
    </r>
    <r>
      <rPr>
        <sz val="11"/>
        <color theme="1"/>
        <rFont val="Calibri"/>
        <family val="2"/>
        <scheme val="minor"/>
      </rPr>
      <t xml:space="preserve"> insufficient funds for vaccine supplies or service delivery </t>
    </r>
    <r>
      <rPr>
        <sz val="11"/>
        <color theme="1"/>
        <rFont val="Calibri (Body)"/>
      </rPr>
      <t>→</t>
    </r>
    <r>
      <rPr>
        <sz val="11"/>
        <color theme="1"/>
        <rFont val="Calibri"/>
        <family val="2"/>
        <scheme val="minor"/>
      </rPr>
      <t xml:space="preserve"> fewer session held </t>
    </r>
    <r>
      <rPr>
        <sz val="11"/>
        <color theme="1"/>
        <rFont val="Calibri (Body)"/>
      </rPr>
      <t>→</t>
    </r>
    <r>
      <rPr>
        <sz val="11"/>
        <color theme="1"/>
        <rFont val="Calibri"/>
        <family val="2"/>
        <scheme val="minor"/>
      </rPr>
      <t xml:space="preserve"> lower coverage</t>
    </r>
  </si>
  <si>
    <r>
      <t xml:space="preserve">Strategic and operational plans not up-to date </t>
    </r>
    <r>
      <rPr>
        <sz val="11"/>
        <color theme="1"/>
        <rFont val="Calibri (Body)"/>
      </rPr>
      <t>→</t>
    </r>
    <r>
      <rPr>
        <sz val="11"/>
        <color theme="1"/>
        <rFont val="Calibri"/>
        <family val="2"/>
        <scheme val="minor"/>
      </rPr>
      <t xml:space="preserve"> misalignment with the current programmatic situation </t>
    </r>
    <r>
      <rPr>
        <sz val="11"/>
        <color theme="1"/>
        <rFont val="Calibri (Body)"/>
      </rPr>
      <t>→</t>
    </r>
    <r>
      <rPr>
        <sz val="11"/>
        <color theme="1"/>
        <rFont val="Calibri"/>
        <family val="2"/>
        <scheme val="minor"/>
      </rPr>
      <t xml:space="preserve"> could lead to lack of funds, inaccurate forecasting, inaccurate distribution of HCW, etc. </t>
    </r>
    <r>
      <rPr>
        <sz val="11"/>
        <color theme="1"/>
        <rFont val="Calibri (Body)"/>
      </rPr>
      <t>→</t>
    </r>
    <r>
      <rPr>
        <sz val="11"/>
        <color theme="1"/>
        <rFont val="Calibri"/>
        <family val="2"/>
        <scheme val="minor"/>
      </rPr>
      <t xml:space="preserve"> fewer session held </t>
    </r>
    <r>
      <rPr>
        <sz val="11"/>
        <color theme="1"/>
        <rFont val="Calibri (Body)"/>
      </rPr>
      <t>→</t>
    </r>
    <r>
      <rPr>
        <sz val="11"/>
        <color theme="1"/>
        <rFont val="Calibri"/>
        <family val="2"/>
        <scheme val="minor"/>
      </rPr>
      <t xml:space="preserve"> lower coverage
Lack of detailed plans that include strategies for hard-to-reach areas </t>
    </r>
    <r>
      <rPr>
        <sz val="11"/>
        <color theme="1"/>
        <rFont val="Calibri (Body)"/>
      </rPr>
      <t>→</t>
    </r>
    <r>
      <rPr>
        <sz val="11"/>
        <color theme="1"/>
        <rFont val="Calibri"/>
        <family val="2"/>
        <scheme val="minor"/>
      </rPr>
      <t xml:space="preserve"> fewer sessions/vaccination opportunities </t>
    </r>
    <r>
      <rPr>
        <sz val="11"/>
        <color theme="1"/>
        <rFont val="Calibri (Body)"/>
      </rPr>
      <t>→</t>
    </r>
    <r>
      <rPr>
        <sz val="11"/>
        <color theme="1"/>
        <rFont val="Calibri"/>
        <family val="2"/>
        <scheme val="minor"/>
      </rPr>
      <t xml:space="preserve"> delayed or nonvaccination </t>
    </r>
    <r>
      <rPr>
        <sz val="11"/>
        <color theme="1"/>
        <rFont val="Calibri (Body)"/>
      </rPr>
      <t>→</t>
    </r>
    <r>
      <rPr>
        <sz val="11"/>
        <color theme="1"/>
        <rFont val="Calibri"/>
        <family val="2"/>
        <scheme val="minor"/>
      </rPr>
      <t xml:space="preserve"> lower coverage and increase in inequity</t>
    </r>
  </si>
  <si>
    <r>
      <t xml:space="preserve">Poor functioning of the ICC </t>
    </r>
    <r>
      <rPr>
        <sz val="11"/>
        <color theme="1"/>
        <rFont val="Calibri (Body)"/>
      </rPr>
      <t>→</t>
    </r>
    <r>
      <rPr>
        <sz val="11"/>
        <color theme="1"/>
        <rFont val="Calibri"/>
        <family val="2"/>
        <scheme val="minor"/>
      </rPr>
      <t xml:space="preserve"> lack of technical and logistical support, and/or lack of support in social mobilization and resource mobilization activities </t>
    </r>
    <r>
      <rPr>
        <sz val="11"/>
        <color theme="1"/>
        <rFont val="Calibri (Body)"/>
      </rPr>
      <t>→</t>
    </r>
    <r>
      <rPr>
        <sz val="11"/>
        <color theme="1"/>
        <rFont val="Calibri"/>
        <family val="2"/>
        <scheme val="minor"/>
      </rPr>
      <t xml:space="preserve"> fewer vaccination sessions, and/or less efficient vaccination sessions </t>
    </r>
    <r>
      <rPr>
        <sz val="11"/>
        <color theme="1"/>
        <rFont val="Calibri (Body)"/>
      </rPr>
      <t>→</t>
    </r>
    <r>
      <rPr>
        <sz val="11"/>
        <color theme="1"/>
        <rFont val="Calibri"/>
        <family val="2"/>
        <scheme val="minor"/>
      </rPr>
      <t xml:space="preserve"> lower coverage or increased inequity</t>
    </r>
  </si>
  <si>
    <r>
      <t xml:space="preserve">Inadequate/inaccurate budgeting of funding needs </t>
    </r>
    <r>
      <rPr>
        <sz val="11"/>
        <color theme="1"/>
        <rFont val="Calibri"/>
        <family val="2"/>
      </rPr>
      <t xml:space="preserve">→ </t>
    </r>
    <r>
      <rPr>
        <sz val="11"/>
        <color theme="1"/>
        <rFont val="Calibri"/>
        <family val="2"/>
        <scheme val="minor"/>
      </rPr>
      <t>insufficient funds for vaccine supplies or service delivery → fewer sessions held → decreased uptake of vaccine → lower coverage</t>
    </r>
  </si>
  <si>
    <r>
      <t xml:space="preserve">EPI organizational structure does not meet the needs for immunization services </t>
    </r>
    <r>
      <rPr>
        <sz val="11"/>
        <color theme="1"/>
        <rFont val="Calibri (Body)"/>
      </rPr>
      <t>→</t>
    </r>
    <r>
      <rPr>
        <sz val="11"/>
        <color theme="1"/>
        <rFont val="Calibri"/>
        <family val="2"/>
        <scheme val="minor"/>
      </rPr>
      <t xml:space="preserve"> inadequate number of staff </t>
    </r>
    <r>
      <rPr>
        <sz val="11"/>
        <color theme="1"/>
        <rFont val="Calibri (Body)"/>
      </rPr>
      <t>→</t>
    </r>
    <r>
      <rPr>
        <sz val="11"/>
        <color theme="1"/>
        <rFont val="Calibri"/>
        <family val="2"/>
        <scheme val="minor"/>
      </rPr>
      <t xml:space="preserve"> fewer sessions (fixed and outreach) </t>
    </r>
    <r>
      <rPr>
        <sz val="11"/>
        <color theme="1"/>
        <rFont val="Calibri (Body)"/>
      </rPr>
      <t>→</t>
    </r>
    <r>
      <rPr>
        <sz val="11"/>
        <color theme="1"/>
        <rFont val="Calibri"/>
        <family val="2"/>
        <scheme val="minor"/>
      </rPr>
      <t xml:space="preserve"> lower coverage</t>
    </r>
  </si>
  <si>
    <r>
      <t xml:space="preserve">Inadequate infrastructure and supplies for waste management </t>
    </r>
    <r>
      <rPr>
        <sz val="11"/>
        <color theme="1"/>
        <rFont val="Calibri (Body)"/>
      </rPr>
      <t>→</t>
    </r>
    <r>
      <rPr>
        <sz val="11"/>
        <color theme="1"/>
        <rFont val="Calibri"/>
        <family val="2"/>
        <scheme val="minor"/>
      </rPr>
      <t xml:space="preserve"> might indicate poorer areas </t>
    </r>
    <r>
      <rPr>
        <sz val="11"/>
        <color theme="1"/>
        <rFont val="Calibri (Body)"/>
      </rPr>
      <t>→</t>
    </r>
    <r>
      <rPr>
        <sz val="11"/>
        <color theme="1"/>
        <rFont val="Calibri"/>
        <family val="2"/>
        <scheme val="minor"/>
      </rPr>
      <t xml:space="preserve"> might highlight issues of inequity</t>
    </r>
  </si>
  <si>
    <r>
      <t xml:space="preserve">Inadequate policies and practice to track defaulters </t>
    </r>
    <r>
      <rPr>
        <sz val="11"/>
        <color theme="1"/>
        <rFont val="Calibri (Body)"/>
      </rPr>
      <t>→</t>
    </r>
    <r>
      <rPr>
        <sz val="11"/>
        <color theme="1"/>
        <rFont val="Calibri"/>
        <family val="2"/>
        <scheme val="minor"/>
      </rPr>
      <t xml:space="preserve"> defaulters cannot be identified </t>
    </r>
    <r>
      <rPr>
        <sz val="11"/>
        <color theme="1"/>
        <rFont val="Calibri (Body)"/>
      </rPr>
      <t>→</t>
    </r>
    <r>
      <rPr>
        <sz val="11"/>
        <color theme="1"/>
        <rFont val="Calibri"/>
        <family val="2"/>
        <scheme val="minor"/>
      </rPr>
      <t xml:space="preserve"> cannot follow up </t>
    </r>
    <r>
      <rPr>
        <sz val="11"/>
        <color theme="1"/>
        <rFont val="Calibri (Body)"/>
      </rPr>
      <t>→</t>
    </r>
    <r>
      <rPr>
        <sz val="11"/>
        <color theme="1"/>
        <rFont val="Calibri"/>
        <family val="2"/>
        <scheme val="minor"/>
      </rPr>
      <t xml:space="preserve"> lower coverage</t>
    </r>
  </si>
  <si>
    <r>
      <t xml:space="preserve">Lack of procedures and/or practice </t>
    </r>
    <r>
      <rPr>
        <sz val="11"/>
        <color theme="1"/>
        <rFont val="Calibri (Body)"/>
      </rPr>
      <t>→</t>
    </r>
    <r>
      <rPr>
        <sz val="11"/>
        <color theme="1"/>
        <rFont val="Calibri"/>
        <family val="2"/>
        <scheme val="minor"/>
      </rPr>
      <t xml:space="preserve"> late children are not vaccinated </t>
    </r>
    <r>
      <rPr>
        <sz val="11"/>
        <color theme="1"/>
        <rFont val="Calibri (Body)"/>
      </rPr>
      <t>→</t>
    </r>
    <r>
      <rPr>
        <sz val="11"/>
        <color theme="1"/>
        <rFont val="Calibri"/>
        <family val="2"/>
        <scheme val="minor"/>
      </rPr>
      <t xml:space="preserve"> lower coverage</t>
    </r>
  </si>
  <si>
    <r>
      <t xml:space="preserve">Poor session quality </t>
    </r>
    <r>
      <rPr>
        <sz val="11"/>
        <color theme="1"/>
        <rFont val="Calibri (Body)"/>
      </rPr>
      <t>→</t>
    </r>
    <r>
      <rPr>
        <sz val="11"/>
        <color theme="1"/>
        <rFont val="Calibri"/>
        <family val="2"/>
        <scheme val="minor"/>
      </rPr>
      <t xml:space="preserve"> caregiver might not bring their child back for vaccination </t>
    </r>
    <r>
      <rPr>
        <sz val="11"/>
        <color theme="1"/>
        <rFont val="Calibri (Body)"/>
      </rPr>
      <t xml:space="preserve">→ </t>
    </r>
    <r>
      <rPr>
        <sz val="11"/>
        <color theme="1"/>
        <rFont val="Calibri"/>
        <family val="2"/>
        <scheme val="minor"/>
      </rPr>
      <t>lower coverage</t>
    </r>
  </si>
  <si>
    <r>
      <t xml:space="preserve">EPI strategies not integrated with other PHC services </t>
    </r>
    <r>
      <rPr>
        <sz val="11"/>
        <color theme="1"/>
        <rFont val="Calibri (Body)"/>
      </rPr>
      <t>→</t>
    </r>
    <r>
      <rPr>
        <sz val="11"/>
        <color theme="1"/>
        <rFont val="Calibri"/>
        <family val="2"/>
        <scheme val="minor"/>
      </rPr>
      <t xml:space="preserve"> lost opportunities for immunization </t>
    </r>
    <r>
      <rPr>
        <sz val="11"/>
        <color theme="1"/>
        <rFont val="Calibri (Body)"/>
      </rPr>
      <t>→</t>
    </r>
    <r>
      <rPr>
        <sz val="11"/>
        <color theme="1"/>
        <rFont val="Calibri"/>
        <family val="2"/>
        <scheme val="minor"/>
      </rPr>
      <t xml:space="preserve"> lower coverage and potentially increased inequity</t>
    </r>
  </si>
  <si>
    <r>
      <t xml:space="preserve">The data available is not timely/not complete </t>
    </r>
    <r>
      <rPr>
        <sz val="11"/>
        <color theme="1"/>
        <rFont val="Calibri (Body)"/>
      </rPr>
      <t>→</t>
    </r>
    <r>
      <rPr>
        <sz val="11"/>
        <color theme="1"/>
        <rFont val="Calibri"/>
        <family val="2"/>
        <scheme val="minor"/>
      </rPr>
      <t xml:space="preserve"> poor forecasting leading to vaccine stock-outs </t>
    </r>
    <r>
      <rPr>
        <sz val="11"/>
        <color theme="1"/>
        <rFont val="Calibri (Body)"/>
      </rPr>
      <t>→</t>
    </r>
    <r>
      <rPr>
        <sz val="11"/>
        <color theme="1"/>
        <rFont val="Calibri"/>
        <family val="2"/>
        <scheme val="minor"/>
      </rPr>
      <t xml:space="preserve"> lower coverage
The data available is not timely or of poor quality </t>
    </r>
    <r>
      <rPr>
        <sz val="11"/>
        <color theme="1"/>
        <rFont val="Calibri (Body)"/>
      </rPr>
      <t>→</t>
    </r>
    <r>
      <rPr>
        <sz val="11"/>
        <color theme="1"/>
        <rFont val="Calibri"/>
        <family val="2"/>
        <scheme val="minor"/>
      </rPr>
      <t xml:space="preserve"> not targeting underserved populations </t>
    </r>
    <r>
      <rPr>
        <sz val="11"/>
        <color theme="1"/>
        <rFont val="Calibri (Body)"/>
      </rPr>
      <t xml:space="preserve">→ </t>
    </r>
    <r>
      <rPr>
        <sz val="11"/>
        <color theme="1"/>
        <rFont val="Calibri"/>
        <family val="2"/>
        <scheme val="minor"/>
      </rPr>
      <t>lower coverage and increased inequity</t>
    </r>
  </si>
  <si>
    <r>
      <t xml:space="preserve">Lack of recording and reporting tools </t>
    </r>
    <r>
      <rPr>
        <sz val="11"/>
        <color theme="1"/>
        <rFont val="Calibri (Body)"/>
      </rPr>
      <t>→</t>
    </r>
    <r>
      <rPr>
        <sz val="11"/>
        <color theme="1"/>
        <rFont val="Calibri"/>
        <family val="2"/>
        <scheme val="minor"/>
      </rPr>
      <t xml:space="preserve"> poor monitoring and poor forecasting </t>
    </r>
    <r>
      <rPr>
        <sz val="11"/>
        <color theme="1"/>
        <rFont val="Calibri (Body)"/>
      </rPr>
      <t>→</t>
    </r>
    <r>
      <rPr>
        <sz val="11"/>
        <color theme="1"/>
        <rFont val="Calibri"/>
        <family val="2"/>
        <scheme val="minor"/>
      </rPr>
      <t xml:space="preserve"> cannot identify the right target populations </t>
    </r>
    <r>
      <rPr>
        <sz val="11"/>
        <color theme="1"/>
        <rFont val="Calibri (Body)"/>
      </rPr>
      <t>→</t>
    </r>
    <r>
      <rPr>
        <sz val="11"/>
        <color theme="1"/>
        <rFont val="Calibri"/>
        <family val="2"/>
        <scheme val="minor"/>
      </rPr>
      <t xml:space="preserve"> lower coverage and increased inequity</t>
    </r>
  </si>
  <si>
    <r>
      <t xml:space="preserve">Shortages of supplies and reagents </t>
    </r>
    <r>
      <rPr>
        <sz val="11"/>
        <color theme="1"/>
        <rFont val="Calibri (Body)"/>
      </rPr>
      <t>→</t>
    </r>
    <r>
      <rPr>
        <sz val="11"/>
        <color theme="1"/>
        <rFont val="Calibri"/>
        <family val="2"/>
        <scheme val="minor"/>
      </rPr>
      <t xml:space="preserve"> failure to detect outbreak </t>
    </r>
    <r>
      <rPr>
        <sz val="11"/>
        <color theme="1"/>
        <rFont val="Calibri (Body)"/>
      </rPr>
      <t>→</t>
    </r>
    <r>
      <rPr>
        <sz val="11"/>
        <color theme="1"/>
        <rFont val="Calibri"/>
        <family val="2"/>
        <scheme val="minor"/>
      </rPr>
      <t xml:space="preserve"> vaccines not given </t>
    </r>
  </si>
  <si>
    <t>The Service Availability and Readiness Assessment (SARA) is a health facility assessment tool designed to assess and monitor the service availability and readiness of the health sector and to generate evidence to support the planning and managing of a health system. SARA is designed as a systematic survey to generate a set of tracer indicators of service availability (physical presence of services) and readiness (capacity to deliver services). The survey objective is to generate reliable and regular information on service delivery (such as the availability of key human and infrastructure resources), on the availability of basic equipment, basic amenities, essential medicines, and diagnostic capacities, and on the readiness of health facilities to provide basic health-care interventions relating to family planning, child health services, basic and comprehensive emergency obstetric care, HIV, TB, malaria, and non-communicable diseases. These tracer indicators can be used: detect change and measure progress in health system strengthening over time; plan and monitor the scale-up of interventions that are key to achieving the SDGs; generate the evidence base to feed into country annual health reviews; support national planners in planning and managing health systems.</t>
  </si>
  <si>
    <r>
      <t xml:space="preserve">Complete the coverage overview form using the latest available WUENIC data. We recommend that the </t>
    </r>
    <r>
      <rPr>
        <sz val="11"/>
        <color theme="1"/>
        <rFont val="Calibri (Body)"/>
      </rPr>
      <t>country</t>
    </r>
    <r>
      <rPr>
        <sz val="11"/>
        <color theme="1"/>
        <rFont val="Calibri"/>
        <family val="2"/>
        <scheme val="minor"/>
      </rPr>
      <t xml:space="preserve"> uses the latest WUENIC coverage. </t>
    </r>
    <r>
      <rPr>
        <sz val="11"/>
        <color theme="1"/>
        <rFont val="Calibri (Body)"/>
      </rPr>
      <t xml:space="preserve">Alternately, you can </t>
    </r>
    <r>
      <rPr>
        <sz val="11"/>
        <color theme="1"/>
        <rFont val="Calibri"/>
        <family val="2"/>
        <scheme val="minor"/>
      </rPr>
      <t xml:space="preserve">use administrative data to report the coverage </t>
    </r>
    <r>
      <rPr>
        <sz val="11"/>
        <color theme="1"/>
        <rFont val="Calibri (Body)"/>
      </rPr>
      <t>to collect the information</t>
    </r>
    <r>
      <rPr>
        <sz val="11"/>
        <color theme="1"/>
        <rFont val="Calibri"/>
        <family val="2"/>
        <scheme val="minor"/>
      </rPr>
      <t>.</t>
    </r>
  </si>
  <si>
    <r>
      <t xml:space="preserve">Population reached- </t>
    </r>
    <r>
      <rPr>
        <b/>
        <sz val="11"/>
        <color theme="1"/>
        <rFont val="Calibri"/>
        <family val="2"/>
        <scheme val="minor"/>
      </rPr>
      <t>This example is for country X</t>
    </r>
  </si>
  <si>
    <r>
      <rPr>
        <sz val="11"/>
        <color theme="1"/>
        <rFont val="Calibri (Body)"/>
      </rPr>
      <t>This exercise</t>
    </r>
    <r>
      <rPr>
        <sz val="11"/>
        <color theme="1"/>
        <rFont val="Calibri"/>
        <family val="2"/>
        <scheme val="minor"/>
      </rPr>
      <t xml:space="preserve"> is intended to be an overview, not a detailed coverage assessment of all antigens. The indicators do not explain the reason for the low coverage. </t>
    </r>
    <r>
      <rPr>
        <sz val="11"/>
        <color theme="1"/>
        <rFont val="Calibri (Body)"/>
      </rPr>
      <t>Rather, they</t>
    </r>
    <r>
      <rPr>
        <sz val="11"/>
        <color theme="1"/>
        <rFont val="Calibri"/>
        <family val="2"/>
        <scheme val="minor"/>
      </rPr>
      <t xml:space="preserve"> suggest that barriers exist. </t>
    </r>
    <r>
      <rPr>
        <sz val="11"/>
        <color theme="1"/>
        <rFont val="Calibri (Body)"/>
      </rPr>
      <t xml:space="preserve">If </t>
    </r>
    <r>
      <rPr>
        <sz val="11"/>
        <color theme="1"/>
        <rFont val="Calibri"/>
        <family val="2"/>
        <scheme val="minor"/>
      </rPr>
      <t xml:space="preserve">barriers are suggested by the indicator, search for explanations in the information sources. 
</t>
    </r>
  </si>
  <si>
    <r>
      <t xml:space="preserve">Complete the equity </t>
    </r>
    <r>
      <rPr>
        <sz val="11"/>
        <color theme="1"/>
        <rFont val="Calibri (Body)"/>
      </rPr>
      <t>analysis</t>
    </r>
    <r>
      <rPr>
        <sz val="11"/>
        <color theme="1"/>
        <rFont val="Calibri"/>
        <family val="2"/>
        <scheme val="minor"/>
      </rPr>
      <t xml:space="preserve"> (coverage comparisons by economic quintile, </t>
    </r>
    <r>
      <rPr>
        <sz val="11"/>
        <color theme="1"/>
        <rFont val="Calibri (Body)"/>
      </rPr>
      <t>subnational</t>
    </r>
    <r>
      <rPr>
        <sz val="11"/>
        <color theme="1"/>
        <rFont val="Calibri"/>
        <family val="2"/>
        <scheme val="minor"/>
      </rPr>
      <t xml:space="preserve"> unit, rural vs urban). When DHS/MICS </t>
    </r>
    <r>
      <rPr>
        <sz val="11"/>
        <color theme="1"/>
        <rFont val="Calibri (Body)"/>
      </rPr>
      <t>exist</t>
    </r>
    <r>
      <rPr>
        <sz val="11"/>
        <color theme="1"/>
        <rFont val="Calibri"/>
        <family val="2"/>
        <scheme val="minor"/>
      </rPr>
      <t xml:space="preserve"> for the country, use </t>
    </r>
    <r>
      <rPr>
        <sz val="11"/>
        <color theme="1"/>
        <rFont val="Calibri (Body)"/>
      </rPr>
      <t xml:space="preserve">the </t>
    </r>
    <r>
      <rPr>
        <sz val="11"/>
        <color theme="1"/>
        <rFont val="Calibri"/>
        <family val="2"/>
        <scheme val="minor"/>
      </rPr>
      <t xml:space="preserve">most recent survey </t>
    </r>
    <r>
      <rPr>
        <sz val="11"/>
        <color theme="1"/>
        <rFont val="Calibri (Body)"/>
      </rPr>
      <t>for the information needed</t>
    </r>
    <r>
      <rPr>
        <sz val="11"/>
        <color theme="1"/>
        <rFont val="Calibri"/>
        <family val="2"/>
        <scheme val="minor"/>
      </rPr>
      <t xml:space="preserve">. If DHS/MICS are not available, then use other existing country data that </t>
    </r>
    <r>
      <rPr>
        <sz val="11"/>
        <color theme="1"/>
        <rFont val="Calibri (Body)"/>
      </rPr>
      <t>show</t>
    </r>
    <r>
      <rPr>
        <sz val="11"/>
        <color theme="1"/>
        <rFont val="Calibri"/>
        <family val="2"/>
        <scheme val="minor"/>
      </rPr>
      <t xml:space="preserve"> coverage of DTP3 disaggregated by background characteristics (wealth quintiles, place of residence and subnational units). </t>
    </r>
    <r>
      <rPr>
        <sz val="11"/>
        <color theme="1"/>
        <rFont val="Calibri (Body)"/>
      </rPr>
      <t>The completed table below</t>
    </r>
    <r>
      <rPr>
        <sz val="11"/>
        <color theme="1"/>
        <rFont val="Calibri"/>
        <family val="2"/>
        <scheme val="minor"/>
      </rPr>
      <t xml:space="preserve"> </t>
    </r>
    <r>
      <rPr>
        <sz val="11"/>
        <color theme="1"/>
        <rFont val="Calibri (Body)"/>
      </rPr>
      <t>is an example</t>
    </r>
    <r>
      <rPr>
        <sz val="11"/>
        <color theme="1"/>
        <rFont val="Calibri"/>
        <family val="2"/>
        <scheme val="minor"/>
      </rPr>
      <t xml:space="preserve">.
</t>
    </r>
  </si>
  <si>
    <r>
      <t xml:space="preserve">This workbook has been developed by the World Health Organization </t>
    </r>
    <r>
      <rPr>
        <sz val="11"/>
        <color theme="1"/>
        <rFont val="Calibri (Body)"/>
      </rPr>
      <t>(</t>
    </r>
    <r>
      <rPr>
        <sz val="11"/>
        <color theme="1"/>
        <rFont val="Calibri"/>
        <family val="2"/>
        <scheme val="minor"/>
      </rPr>
      <t>WHO</t>
    </r>
    <r>
      <rPr>
        <sz val="11"/>
        <color theme="1"/>
        <rFont val="Calibri (Body)"/>
      </rPr>
      <t>)</t>
    </r>
    <r>
      <rPr>
        <sz val="11"/>
        <color theme="1"/>
        <rFont val="Calibri"/>
        <family val="2"/>
        <scheme val="minor"/>
      </rPr>
      <t>. For support using this workbook, please contact:</t>
    </r>
  </si>
  <si>
    <t>Notes: Identifying priority decision questions</t>
  </si>
  <si>
    <t>HIGH PRIORITY</t>
  </si>
  <si>
    <t>MEDIUM PRIORITY</t>
  </si>
  <si>
    <t>LOW PRIORITY</t>
  </si>
  <si>
    <t>Automatically generated list of identified barriers to immunisation</t>
  </si>
  <si>
    <t>Who is responsible to address this question?</t>
  </si>
  <si>
    <r>
      <rPr>
        <sz val="16"/>
        <color theme="1"/>
        <rFont val="Calibri"/>
        <family val="2"/>
        <scheme val="minor"/>
      </rPr>
      <t xml:space="preserve">•This sheet lists the barriers based on their priority level as identified in Step 4. It provides space for documenting priority decision questions that need to be addressed in order to minimise or eliminate the identified barriers. This sheet can be completed following the review or at any time after the completion of the workbook. 
</t>
    </r>
    <r>
      <rPr>
        <i/>
        <sz val="16"/>
        <color theme="1"/>
        <rFont val="Calibri"/>
        <family val="2"/>
        <scheme val="minor"/>
      </rPr>
      <t>•Below are automatically populated tables based on your responses to the questions in Step 4. They show the lines of enquiry which were identified as barriers and the prioritisation outcomes. Please answer two additional questions by identifying any decision questions that need to be considered when addressing the barrier and who would be responsible for addressing the decision question (for example, NITAG , EPI technical working group, etc.).</t>
    </r>
  </si>
  <si>
    <r>
      <rPr>
        <b/>
        <i/>
        <sz val="12"/>
        <color theme="1"/>
        <rFont val="Calibri"/>
        <family val="2"/>
        <scheme val="minor"/>
      </rPr>
      <t>Notes - Decision questions:</t>
    </r>
    <r>
      <rPr>
        <i/>
        <sz val="12"/>
        <color theme="1"/>
        <rFont val="Calibri"/>
        <family val="2"/>
        <scheme val="minor"/>
      </rPr>
      <t xml:space="preserve"> </t>
    </r>
    <r>
      <rPr>
        <sz val="12"/>
        <color theme="1"/>
        <rFont val="Calibri"/>
        <family val="2"/>
        <scheme val="minor"/>
      </rPr>
      <t xml:space="preserve">This sheet lists the barriers based on their priority level as identified in Step 4. It provides space for documenting priority decision questions that need to be addressed in order to minimise or eliminate the identified barriers. This sheet can be completed following the review or at any time after the completion of the workbook. </t>
    </r>
  </si>
  <si>
    <t>3.6.5. Measles surveillance: Dysfunctional measles surveillance system</t>
  </si>
  <si>
    <t>3.6.6.Polio surveillance: Dysfunctional polio surveillance system</t>
  </si>
  <si>
    <t>Inadequate surveillance system → failure to recognize outbreak → failure to respond early → ongoing low coverage or inequitable coverage (outbreak in underserved population)</t>
  </si>
  <si>
    <t>3.5.5. AEFI monitoring: Lack of functional immunisation safety surveillance system</t>
  </si>
  <si>
    <r>
      <rPr>
        <i/>
        <u/>
        <sz val="11"/>
        <color theme="1"/>
        <rFont val="Calibri"/>
        <family val="2"/>
        <scheme val="minor"/>
      </rPr>
      <t>Guiding questions</t>
    </r>
    <r>
      <rPr>
        <sz val="11"/>
        <color theme="1"/>
        <rFont val="Calibri"/>
        <family val="2"/>
        <scheme val="minor"/>
      </rPr>
      <t xml:space="preserve">
•Does an immunisation safety surveillance system for detection and analysis of AEFI exist?
•Are forms and registers required for reporting and monitoring supplied and completed on a timely basis?
•Do vaccinators have a clear understanding about how to conduct AEFI reporting?
•Is there an expert committee for the assessment of causality of AEFI and does it meet regularly?</t>
    </r>
  </si>
  <si>
    <t>3.5.6. AEFI monitoring: Poor AEFI reporting, monitoring and response</t>
  </si>
  <si>
    <r>
      <rPr>
        <i/>
        <u/>
        <sz val="11"/>
        <color theme="1"/>
        <rFont val="Calibri"/>
        <family val="2"/>
        <scheme val="minor"/>
      </rPr>
      <t>Guiding questions</t>
    </r>
    <r>
      <rPr>
        <sz val="11"/>
        <color theme="1"/>
        <rFont val="Calibri"/>
        <family val="2"/>
        <scheme val="minor"/>
      </rPr>
      <t xml:space="preserve">
•Is there hesitancy by health workers to report AEFI (eg., due to fear that it will lead to personal consequences, lack of confidence about diagnosis, procrastination, lack of interest, etc)?
•Where appropriate, are investigations carried out?
•Are there feedback mechanisms that ensure the results are communicated and disseminated?
•Are there adequate media communication plans to counteract rumours or false reports about AEFI?</t>
    </r>
  </si>
  <si>
    <t>3.5.7. Coverage monitoring &amp; use: Private (profit/not for profit) providers pose challenges to immunization delivery or interpretation</t>
  </si>
  <si>
    <t>4. Prioritizing Barriers</t>
  </si>
  <si>
    <t>Step 3: Determining barriers and collecting evidence is presented in 8 different sheets. Each sheet is a category of potential barriers (7 categories in total); the 8th sheet provides space for the addition of any other barriers that might have been identified in the country but are not included within the 7 categories. Please click 'Next' to start with the first category, or select the desired category from the list below.</t>
  </si>
  <si>
    <r>
      <rPr>
        <b/>
        <sz val="14"/>
        <color theme="0"/>
        <rFont val="Calibri (Body)"/>
      </rPr>
      <t>Category 4</t>
    </r>
    <r>
      <rPr>
        <b/>
        <sz val="14"/>
        <color theme="0"/>
        <rFont val="Calibri"/>
        <family val="2"/>
        <scheme val="minor"/>
      </rPr>
      <t>: Service delivery</t>
    </r>
  </si>
  <si>
    <r>
      <rPr>
        <b/>
        <i/>
        <sz val="12"/>
        <color theme="1"/>
        <rFont val="Calibri"/>
        <family val="2"/>
        <scheme val="minor"/>
      </rPr>
      <t>Notes - Futher research:</t>
    </r>
    <r>
      <rPr>
        <i/>
        <sz val="12"/>
        <color theme="1"/>
        <rFont val="Calibri"/>
        <family val="2"/>
        <scheme val="minor"/>
      </rPr>
      <t xml:space="preserve"> </t>
    </r>
    <r>
      <rPr>
        <sz val="12"/>
        <color theme="1"/>
        <rFont val="Calibri"/>
        <family val="2"/>
        <scheme val="minor"/>
      </rPr>
      <t>This sheet documents the</t>
    </r>
    <r>
      <rPr>
        <i/>
        <sz val="12"/>
        <color theme="1"/>
        <rFont val="Calibri"/>
        <family val="2"/>
        <scheme val="minor"/>
      </rPr>
      <t xml:space="preserve"> </t>
    </r>
    <r>
      <rPr>
        <sz val="12"/>
        <color theme="1"/>
        <rFont val="Calibri"/>
        <family val="2"/>
        <scheme val="minor"/>
      </rPr>
      <t xml:space="preserve">lines of enquiry from Step 3 for which information is not availabile in existing sources. Write comments about what needs to be done to collect the evidence, and to prioritise the importance of generating evidence for the given line of enquiry. </t>
    </r>
  </si>
  <si>
    <r>
      <rPr>
        <b/>
        <i/>
        <sz val="12"/>
        <color theme="1"/>
        <rFont val="Calibri"/>
        <family val="2"/>
        <scheme val="minor"/>
      </rPr>
      <t>Notes - Identifying strengths:</t>
    </r>
    <r>
      <rPr>
        <i/>
        <sz val="12"/>
        <color theme="1"/>
        <rFont val="Calibri"/>
        <family val="2"/>
        <scheme val="minor"/>
      </rPr>
      <t xml:space="preserve"> </t>
    </r>
    <r>
      <rPr>
        <sz val="12"/>
        <color theme="1"/>
        <rFont val="Calibri"/>
        <family val="2"/>
        <scheme val="minor"/>
      </rPr>
      <t>This sheet documents the lines of enquiry from Step 3 which were identified as non-barriers based on the evidence available. Identify any non-barriers as potential strengths, and document any important lessons that can be applied to other settings.</t>
    </r>
  </si>
  <si>
    <r>
      <t xml:space="preserve">The WHO and UNICEF jointly collect information on immunization coverage through a standard Joint Reporting Form (JRF) sent to all Member States. The JRF includes estimates of national immunization coverage, reported cases of vaccine-preventable diseases (VPDs), immunization schedules, as well as indicators of immunization system </t>
    </r>
    <r>
      <rPr>
        <sz val="11"/>
        <color theme="1"/>
        <rFont val="Calibri"/>
        <family val="2"/>
        <scheme val="minor"/>
      </rPr>
      <t>performance. It is completed by national immunization programme staff in collaboration with the WHO and UNICEF country office. The completed forms are returned to the WHO/UNICEF HQs where data are extracted, reviewed for completeness and consistency; queries could be send to countries about missing information and to clarify inconsistences. The nationally reported immunization coverage data (official, administrative) and survey data are used to calculate the WHO UNICEF Estimated National Immunization Coverage (WUENIC) estimates.  The WHO/IVB website lists information by WHO Member State, as well as summarized by WHO region.  The information collected in the JRF is a critical resource for tracking implementation of the GVAP and RVAPs.</t>
    </r>
  </si>
  <si>
    <r>
      <t>•	The Demographic Health Survey (DHS) is a nationally-representative household survey that provides data for a wide range of monitoring and impact evaluation indicators in the areas of population, health, and nutrition. The standard DHS has a large sample size and is conducted usually every 5 years, so country comparisons over time are possible. The DHS survey topics include child health, education, environmental health, family planning, gender/domestic violence, HIV prevalence, maternal health, nutrition, etc.  
•	The Multiple Indicator Cluster Survey (MICS) is a large-scale, nationally representative household survey that collects data through standardized, face-to-face interviews with women aged 15-49 years in LMICs. 
•	The survey tools used by DHS and MICS permit direct comparisons between surveys and it is assumed that the survey design and implementation quality are sufficiently similar across countries and over time. 
•	Some of the differences between the DHS and MICS include: the construction of the household rosters; information on children under 5 in the DHS comes only from biological mothers, while in MICS comes also from other caregivers, meaning MICS include orphans and foster children; the reference period for some maternal, newborn and child health, coverage indicators in DHS is the past 5 years, while in MICS</t>
    </r>
    <r>
      <rPr>
        <sz val="11"/>
        <color theme="1"/>
        <rFont val="Calibri"/>
        <family val="2"/>
        <scheme val="minor"/>
      </rPr>
      <t xml:space="preserve"> it is the past 2 years.</t>
    </r>
  </si>
  <si>
    <r>
      <t xml:space="preserve">Countries may conduct national </t>
    </r>
    <r>
      <rPr>
        <sz val="11"/>
        <color theme="1"/>
        <rFont val="Calibri"/>
        <family val="2"/>
        <scheme val="minor"/>
      </rPr>
      <t xml:space="preserve">coverage surveys. They are not conducted at a regular interval nor available for all countries. As the format is not standard across countries, the questionnaires might not have been validated by a social scientist, and the methodology is not standard, the results of the surveys cannot be compared. However, some of the surveys might provide more context about the coverage rates. 
</t>
    </r>
    <r>
      <rPr>
        <u/>
        <sz val="11"/>
        <color theme="1"/>
        <rFont val="Calibri"/>
        <family val="2"/>
        <scheme val="minor"/>
      </rPr>
      <t>Example</t>
    </r>
    <r>
      <rPr>
        <sz val="11"/>
        <color theme="1"/>
        <rFont val="Calibri"/>
        <family val="2"/>
        <scheme val="minor"/>
      </rPr>
      <t xml:space="preserve">
Some surveys include a question about the reasons why the child was not vaccinated. The answers can be grouped as follows: acceptance (agency, complacency, confidence, norms/social context, trust); awareness (access to information, basic awareness, practical knowledge); seeking (child/caregiver unavailable, complacency, contraindications, convenience, cost); and, succeeding (HCW effectiveness, MOV, service availability). Answers to these questions can provide more context on the reasons for lower coverage which can be identified as barriers to immunization. 
</t>
    </r>
  </si>
  <si>
    <r>
      <t xml:space="preserve">The Effective Vaccine Management (EVM) </t>
    </r>
    <r>
      <rPr>
        <sz val="11"/>
        <color theme="1"/>
        <rFont val="Calibri"/>
        <family val="2"/>
        <scheme val="minor"/>
      </rPr>
      <t xml:space="preserve">assesses the immunization supply chain strengths and bottlenecks. The standardized assessment package enables countries to review the supply chain at four levels: primary (national and regional stores receiving vaccines from manufacturers); sub-national (provincial and large district stores); lowest delivery level (stores which supply health facilities directly); and, service point (health facilities with or without refrigerators). Each level is assessed based on nine different criteria. The assessment reports include standardized quantitative data visualizations (“spider graphs”) on several parameters. The assessment sets minimum standards covering: vaccine and supplies management; quality and layout of sites and buildings; physical capacity of storage and transport; quality of fixed equipment and vehicles; repairs and maintenance; and training.
</t>
    </r>
  </si>
  <si>
    <r>
      <t xml:space="preserve">Missed opportunities for vaccination (MOV) are defined as any contact made with health services by a child (or adult) who is eligible for vaccination, but which does not result in the individual receiving all vaccine doses for which he or she is eligible. The </t>
    </r>
    <r>
      <rPr>
        <sz val="11"/>
        <color theme="1"/>
        <rFont val="Calibri"/>
        <family val="2"/>
        <scheme val="minor"/>
      </rPr>
      <t xml:space="preserve">WHO MOV methodology aims to capture both quantitative and qualitative components and to link and translate the findings of the MOV assessment into actionable solutions to reduce missed opportunities. The core principle of the MOV strategy are that it is a bottom-up approach that gathers information on the reasons for MOV from service providers and the users of health services. The MOV strategy is conceived as a health system-wide service improvement effort targeted at vaccination as well as other health services. It is complementary to existing microplanning and programme improvement approaches such as the Reaching Every District (RED) assessment.
The MOV strategy answers three important questions:
1. How many opportunities are missed? Assessed through: exit interviews with mothers/caregivers
2. Why are these opportunities being missed? Assessed through: Health worker KAP questionnaires, focus group discussions (mothers/caregivers and health workers)
3. What can be adjusted or done differently? Assessed through: In-depth interviews, brainstorming sessions.
</t>
    </r>
  </si>
  <si>
    <r>
      <t xml:space="preserve">Vaccine wastage is the sum of vaccines discarded, lost, damaged or destroyed. Currently, the availability of wastage information per country is very scarce because many countries do not collect information on wastage rates. </t>
    </r>
    <r>
      <rPr>
        <sz val="11"/>
        <color theme="1"/>
        <rFont val="Calibri"/>
        <family val="2"/>
        <scheme val="minor"/>
      </rPr>
      <t xml:space="preserve">The WHO is launching a new WHO Vaccine Wastage Rates Calculator, which will enable immunization programme managers and global partners to estimate tailored wastage rates according to their vaccine delivery context and for all WHO prequalified vaccines. In absence of data at the country level, the tool will also give the option of generating wastage rates, based on the WHO normative immunization targets. The WHO calculator will help to estimate the total wastage rate, which includes the unavoidable open vial wastage rate, the closed vial wastage rate per storage facility and the avoidable opened vial wastage rates. Understanding and accurately calculate the wastage rate is essential for reducing stock out and over stock outs, as well as choosing the most appropriate vaccine presentation and immunization session size, as well as sizing supply chain infrastructure at country level. 
</t>
    </r>
  </si>
  <si>
    <r>
      <t xml:space="preserve">The UNICEF CEA assists the UNICEF Regional and Country Offices to support and guide National Immunization Programs (NIP) when they conduct Coverage and Equity Assessments (CEA) of their vaccination services. The primary focus of a CEA is to inform the Gavi Full Portfolio Plan process and the development of Gavi grant applications under the Health System and Immunization Strengthening window.
The CEA assessment could be conducted either through </t>
    </r>
    <r>
      <rPr>
        <sz val="11"/>
        <color theme="1"/>
        <rFont val="Calibri"/>
        <family val="2"/>
        <scheme val="minor"/>
      </rPr>
      <t>a rapid assessment at the national level, which includes national level stakeholders only and supported by UNICEF and WHO country office. It will be done as a desk review, followed by validation of the findings by a small working meeting. Alternatively, it can be a detailed and comprehensive assessment involving field visits within the country, workshops at district and service delivery levels; it requires substantial time and budget, often requiring external support by UNICEF regional and headquarter levels and other immunization partner, and a technical assistance by a consultant.
The assessment might provide information on:
•	Under-served communities: looking not only at geographic disparities and districts, but also at the socio-economic determinants of vaccination, recognizing the mobility of those populations.
•	Selection and prioritization of pro-equity strategies: focus on specific strategies with potential to overcome social barriers across the country.
•	Monitoring pro-equity strategies, interventions and outcomes: monitoring of progress in equity.
This assessment is relatively new and it would have been conducted in very few countries. It is not very clear where the reports will be stored, but since it is led by UNICEF, so the reports and data might be stored at the UNICEF country office data base.</t>
    </r>
  </si>
  <si>
    <r>
      <t xml:space="preserve">Countdown to 2030 for </t>
    </r>
    <r>
      <rPr>
        <sz val="11"/>
        <color theme="1"/>
        <rFont val="Calibri"/>
        <family val="2"/>
        <scheme val="minor"/>
      </rPr>
      <t xml:space="preserve">Women, Children and Adolescents: The initiative aims to accelerate the momentum to achieve the SDG targets for ending preventable maternal, newborn, and child deaths. It aims to improve the use of data to accelerate attention, accountability and action for scaling up equitable coverage of priority Reproductive, Maternal, Newborn, Child Health, and Nutrition (RMNCHN) interventions. It focuses on: the coverage and equity of cost effective interventions against the main causes of maternal and child deaths; the reproductive, maternal, newborn and adolescent health (RMNAH) continuum of care, including a focus on nutrition; monitoring and accountability at country and global levels; cutting-edge research on measurement of coverage, equity, and key drivers of intervention coverage; capacity strengthening at regional and country level with special attention to sub-Saharan Africa and countries in conflict situations; providing UN agencies, the Independent Accountability Panel, the Global Nutrition Report, and other accountability efforts with specific analyses and technical input. The report tracks the 81 countries were 90% of child deaths and 95% of maternal deaths occur. In the results it looks at pre-pregnancy, pregnancy, birth, postnatal, infancy (here immunization is included), childhood environment. The report relies primarily on survey data to track numerous coverage indicators, using data from DHS or MICS to get the data on intervention coverage and some recall the content of care received.
</t>
    </r>
  </si>
  <si>
    <r>
      <t>The two reports State of Inequality (2016) and Explorations of Inequality</t>
    </r>
    <r>
      <rPr>
        <sz val="11"/>
        <color theme="1"/>
        <rFont val="Calibri"/>
        <family val="2"/>
        <scheme val="minor"/>
      </rPr>
      <t xml:space="preserve"> (2018), published by the WHO, examine the inequalities in immunization coverage in LMICs. The reports draw on data for five childhood immunization indicators, disaggregated by four dimensions. The 2016 report uses 23 priority countries for the individual country analysis, whereas the 2018 report focuses on the 10 Gavi priority countries. The 2018 report is more detailed and runs a multiple regression analysis where the coverage is regressed on the different demographic characteristics. 
</t>
    </r>
  </si>
  <si>
    <r>
      <t xml:space="preserve">There are many organizations/research institutions/individuals/etc. that have published papers </t>
    </r>
    <r>
      <rPr>
        <sz val="11"/>
        <color theme="1"/>
        <rFont val="Calibri"/>
        <family val="2"/>
        <scheme val="minor"/>
      </rPr>
      <t xml:space="preserve">about immunization barriers.  The reports cover a variety of topics, they can be country specific, antigen specific, or can combine many countries in one analysis. They might provide invaluable insight into the barriers.
</t>
    </r>
    <r>
      <rPr>
        <u/>
        <sz val="11"/>
        <color theme="1"/>
        <rFont val="Calibri"/>
        <family val="2"/>
        <scheme val="minor"/>
      </rPr>
      <t>To access the information</t>
    </r>
    <r>
      <rPr>
        <sz val="11"/>
        <color theme="1"/>
        <rFont val="Calibri"/>
        <family val="2"/>
        <scheme val="minor"/>
      </rPr>
      <t xml:space="preserve">
Go to: https://www.ncbi.nlm.nih.gov/pubmed/ and use the following settings to limit the number of papers and to increase the likelihood of finding relevant papers. The number of articles retrieved will vary depending on country size, immunization issues, and publication's focus, etc.
Filters should be set to limit the search results to human studies undertaken over the last 5 years. 
In the search box use the following key words:
(Country name [Title] AND (Immunization [Title/Abstract] OR Immunisation [Title/Abstract]))
Note that only the country name should be changed, to the name of the relevant country.</t>
    </r>
  </si>
  <si>
    <r>
      <t xml:space="preserve">The Root </t>
    </r>
    <r>
      <rPr>
        <sz val="11"/>
        <color theme="1"/>
        <rFont val="Calibri"/>
        <family val="2"/>
        <scheme val="minor"/>
      </rPr>
      <t xml:space="preserve">Cause Analysis is a method proposed by the WHO and UNICEF that could be used for situational analysis. 
The root cause analysis for immunization encompasses three steps:
•	Building a problem tree: development of a logical scheme with the primary problem and underlying causes presented as assumptions.
•	Collection of evidence: collection of information to substantiate each cause of the problem, accompanied with the assessment of evidence and the relative importance of the cause.
•	Finalization of the root cause analysis diagram through validation with stakeholders followed by respective narrative.
If countries have conducted a RCA analysis they can find there information on issues in the immunization programme, root causes of those issues, and constraints (issues that are beyond the control of the immunization system or of the planners). The information can be divided in issues relating to governance and leadership; service delivery; health workforce; access to vaccines (vaccine supply and logistics); financing; information systems; demand. 
</t>
    </r>
  </si>
  <si>
    <r>
      <t xml:space="preserve">During FGD </t>
    </r>
    <r>
      <rPr>
        <sz val="11"/>
        <color theme="1"/>
        <rFont val="Calibri"/>
        <family val="2"/>
        <scheme val="minor"/>
      </rPr>
      <t xml:space="preserve">a selected group of people discusses a given topic or issue in-depth, facilitated by a professional, external moderator. This method serves to solicit participants’ attitudes and perceptions, knowledge and experiences and practices, shared in the course of interaction with different people. It allows the investigator to solicit both the participants’ shared narrative as well as their differences in terms of experiences, opinions and views. The groups can be either expert groups or a natural group (multiple participants who belong to a pre-existing informal or formal group). The purpose of the conducted FGD could be for exploration, monitoring evaluation, gathering and assessing outcomes. 
Example
In the case of barriers to immunization relevant FGDs would be those including health care workers working on immunization, as well as mothers/caregivers.
</t>
    </r>
  </si>
  <si>
    <r>
      <t>The purpose and topics of the interviews, as well as the person interviewed</t>
    </r>
    <r>
      <rPr>
        <sz val="11"/>
        <color theme="1"/>
        <rFont val="Calibri"/>
        <family val="2"/>
        <scheme val="minor"/>
      </rPr>
      <t xml:space="preserve">, will vary. In the case of barriers, a relevant person could be a senior member of staff in a health facility, or healthcare administrator. There could be many local studies and the topic of the individual studies will decide if they are likely to have information of value for vaccine selection.
</t>
    </r>
  </si>
  <si>
    <t xml:space="preserve">What are the priority decision questions (if any) that need to be addressed in order to minimise or eliminate this barrier? </t>
  </si>
  <si>
    <t>What are the priority decision questions (if any) that need to be addressed in order to minimise or eliminate this barrier?</t>
  </si>
  <si>
    <t>Lines of enquiry</t>
  </si>
  <si>
    <r>
      <rPr>
        <b/>
        <i/>
        <sz val="14"/>
        <rFont val="Calibri (Body)"/>
      </rPr>
      <t>Information sources</t>
    </r>
    <r>
      <rPr>
        <b/>
        <i/>
        <sz val="16"/>
        <rFont val="Calibri"/>
        <family val="2"/>
        <scheme val="minor"/>
      </rPr>
      <t xml:space="preserve">
</t>
    </r>
    <r>
      <rPr>
        <i/>
        <sz val="11"/>
        <rFont val="Calibri"/>
        <family val="2"/>
        <scheme val="minor"/>
      </rPr>
      <t xml:space="preserve">Suggested keywords for search in document: </t>
    </r>
    <r>
      <rPr>
        <b/>
        <i/>
        <sz val="11"/>
        <rFont val="Calibri"/>
        <family val="2"/>
        <scheme val="minor"/>
      </rPr>
      <t>funding, national policy, vial</t>
    </r>
  </si>
  <si>
    <t xml:space="preserve">Information sources
</t>
  </si>
  <si>
    <r>
      <t xml:space="preserve">NOTES: Barriers requiring </t>
    </r>
    <r>
      <rPr>
        <b/>
        <sz val="16"/>
        <color theme="1"/>
        <rFont val="Calibri (Body)"/>
      </rPr>
      <t>additional</t>
    </r>
    <r>
      <rPr>
        <b/>
        <sz val="16"/>
        <color theme="1"/>
        <rFont val="Calibri"/>
        <family val="2"/>
        <scheme val="minor"/>
      </rPr>
      <t xml:space="preserve"> research</t>
    </r>
  </si>
  <si>
    <t>A. Barriers requiring additional research</t>
  </si>
  <si>
    <t>B. Identifying potential strengths of the immunization programme</t>
  </si>
  <si>
    <t>C.  Identifying priority decision questions</t>
  </si>
  <si>
    <r>
      <t xml:space="preserve">Minimal: The difference gap is </t>
    </r>
    <r>
      <rPr>
        <u/>
        <sz val="11"/>
        <color theme="1"/>
        <rFont val="Calibri"/>
        <family val="2"/>
        <scheme val="minor"/>
      </rPr>
      <t>&lt;</t>
    </r>
    <r>
      <rPr>
        <sz val="11"/>
        <color theme="1"/>
        <rFont val="Calibri"/>
        <family val="2"/>
        <scheme val="minor"/>
      </rPr>
      <t>10%</t>
    </r>
  </si>
  <si>
    <t>NOTES</t>
  </si>
  <si>
    <t>Workbook for conducting a situation analysis of immunization programme performance</t>
  </si>
  <si>
    <r>
      <rPr>
        <b/>
        <sz val="11"/>
        <color theme="1"/>
        <rFont val="Calibri"/>
        <family val="2"/>
        <scheme val="minor"/>
      </rPr>
      <t>Background</t>
    </r>
    <r>
      <rPr>
        <sz val="11"/>
        <color theme="1"/>
        <rFont val="Calibri"/>
        <family val="2"/>
        <scheme val="minor"/>
      </rPr>
      <t xml:space="preserve">
</t>
    </r>
    <r>
      <rPr>
        <sz val="11"/>
        <color theme="1"/>
        <rFont val="Calibri (Body)"/>
      </rPr>
      <t xml:space="preserve">This guide aims to enable national immunization programmes to use existing information sources to identify and prioritise critical programme barriers, while also highlighting programme successes. It also identifies evidence gaps which must be addressed before implementing programme improvements. 
Collecting and systematically documenting evidence during a situation analysis is a valuable investment of time. Once completed, the review reduces the time needed to report on successes and barriers. In the Expanded Programme on Immunization (EPI) Review, these results can be used to guide data collection efforts across the country and facilitate gathering evidence in strategic subject areas for which information is missing. The results of this type of assessment can also be used for other purposes determined by the country or partner organizations. For example, it can be used to inform the situation analysis phase of the National Immunization Strategy (NIS), which replaces the comprehensive Multi-Year Planning (cMYP), and the evaluations conducted in the context of the CAPACITI initiative which supports EPI decision-making. </t>
    </r>
  </si>
  <si>
    <t>You have successfully completed the four essential steps of the situation analysis for the immunization programme performance. This workbook gives you the opportunity to fill out three additional worksheets in which you can write notes about the need to collect missing evidence, to identify potential strengths of the immunization programme and to document potential decision questions that need to be addressed.</t>
  </si>
  <si>
    <r>
      <rPr>
        <sz val="12"/>
        <color theme="1"/>
        <rFont val="Calibri (Body)"/>
      </rPr>
      <t>3.7</t>
    </r>
    <r>
      <rPr>
        <sz val="12"/>
        <color theme="1"/>
        <rFont val="Calibri"/>
        <family val="2"/>
        <scheme val="minor"/>
      </rPr>
      <t xml:space="preserve"> Demand Generation</t>
    </r>
  </si>
  <si>
    <t xml:space="preserve">               3.7 Demand Generation</t>
  </si>
  <si>
    <t>Other coverage survey data</t>
  </si>
  <si>
    <t>Periodic Intensification of Routine Immunization (PIRI) reports</t>
  </si>
  <si>
    <t>Costing and economic studies</t>
  </si>
  <si>
    <t>Post-vaccine introduction evaluations (PIEs)</t>
  </si>
  <si>
    <t>Data quality assessment/data quality survey (DQA/DQS)</t>
  </si>
  <si>
    <t>Health Sector policy, strategies, plans, reviews and organograms</t>
  </si>
  <si>
    <t>ICC reports</t>
  </si>
  <si>
    <t>Maternal and Child Health Assessment and development plan</t>
  </si>
  <si>
    <t>NITAG reports</t>
  </si>
  <si>
    <t>Operational plans</t>
  </si>
  <si>
    <t>Partner assessments, i.e. Gavi Joint Appraisal, full country evaluations, etc.</t>
  </si>
  <si>
    <t>Surveillance reviews</t>
  </si>
  <si>
    <t>Universal Health Coverage National Strategy</t>
  </si>
  <si>
    <t>Workload Indicators of Staffing Needs (WINS) report</t>
  </si>
  <si>
    <t>Provides an overview of the health worker's workload. The approach is based on a health worker’s workload, with activity (time) standards applied for each workload component. Using the WISN approach allows health managers to: determine how many health workers are required to cope with actual workload in a given facility; estimate staffing required to deliver expected services of a facility based on workload; calculate workload and time required to accomplish tasks of individual staff categories; compare staffing between health facilities and administrative areas; understand workload of staff at a given facility; establish fair workload distribution among staff; assess the workload pressure of the health workers in that facility. The WISN method is realistic in providing practical targets for budgeting and resource allocation.</t>
  </si>
  <si>
    <t>Universal Health Coverage is defined as ensuring that all people have access to needed health services (including prevention, promotion, treatment, rehabilitation and palliation) of sufficient quality to be effective while also ensuring that the use of these services does not expose the suer the financial hardship. Universal health coverage has therefore become a major goal for health reform in many countries and a priority objective of WHO. Good health is essential to sustained economic and social development and poverty reduction. Access to needed health services is crucial for maintaining and improving health. At the same time, people need to be protected from being pushed into poverty because of the cost of health care. Review the country strategic lines and challenges for advancing towards universal access to health and universal health coverage.</t>
  </si>
  <si>
    <t>The aim of the New Vaccine Post Introduction Evaluation reports is to understand the impact of the vaccine introduction on the immunisation system. The evaluation focuses on a range of programmatic aspects, such as pre-introduction planning, vaccine storage and wastage, logistics of administering the vaccine, and community receptiveness to teh vaccine. It can rapidly identify problem areas needing correction within the immunization programme either pre-existing or resulting from the introduction of a new vaccine, and provide valuable lessons for future vaccine introductions.</t>
  </si>
  <si>
    <t xml:space="preserve">The Vaccine Preventable Disease Surveillance Reviews provide vital information to help countries understand disease burden and epidemiology to inform vaccine policy and strategy. The country reviews may be based on the WHO-recommended standards, but adapted based on local epidemiology, policy, disease control objectives and strategies.  There are different types of surveillance for a particular disease depending on the attributes of that disease and the immunization programme's objectives. Sentinel surveillance involves notifications from a limited number of carefully selected reporting site, with high probability of seeing cases of the disease in question, good laboratory facilities and experienced well-qualified staff. Active surveillance (Accelerated Disease Control) involves visiting health facilities, talking to health-care providers and reviewing medical records to identify suspected cases of the disease under surveillance. This method is usually used when a disease is targeted for eradicaton or elimination, when every possible case must be found and investigated. National passive surveillance involves passive notification through regular reporting of disease data by all facilities that see patients or test specimens. </t>
  </si>
  <si>
    <t>The Interagency Coordinating Committee (ICC) brings together domestic agencies and international donors/advisors to coordinate efficient and effective use of resources, support immunization programs and control of vaccine-preventable diseases. The elements of collaboration for the functionality of the ICC may include broad-based agency representation, support and commitment (financial and technical); leadership and active participation from the MoH, including a technically qualified and well-defined EPI unit; clearly defined and jointly agreed terms of reference for providing support to immunization activities; mutual respect and acknowledgement of each agency and individual's roles and commitment; collective monitoring and evaluation of activities. Reviewing documents and reports by the ICC is relevant to the desk review.</t>
  </si>
  <si>
    <t>To gain a better understanding of the potential impact on health benefits and costs of vaccine interventions, estimation on the future impact on health gains and costs is evaluated. Health-economic evaluations may be cost-benefit and cost-effectiveness. If there are any relevant costing and economic studies are conducted those can be reviewed.</t>
  </si>
  <si>
    <t xml:space="preserve">Maternal vaccines given to pregnant women are important to address vaccine preventable diseases, providing protection to the newborn through the transfer of maternal transplacental antibodies with the maternal and neonatal tetanus elimination (MNTE) initiative demonstrating 94% reduction in tetanus-related neonatal mortality in the last 30 years. Future vaccines targeted at pregnant women such as RSV (Respiratory syncytial virus) and GBS (group B streptococcus) vaccine are under development why there is a need to better understand optimal ways to deliver vaccines and the value of using antenatal care services as a delivery platform. Despite progress made in antenatal care utilization, WHO estimates that in 2014, half of the women globally do not receive the minimum recommended four antenatal care visits . It is improtant to understand what are the national plans, as well as strenghts and challenges for Maternal and Child Health. </t>
  </si>
  <si>
    <t>Operational plans may include past, present and future action of  recommended activities, and can provide information on the action taken.</t>
  </si>
  <si>
    <t>Primary Health Care (PHC) development plan</t>
  </si>
  <si>
    <t>Some examples of partner assessments are Gavi Joint Appraisal and full country evaluations. Gavi Joint Appraisal is an annual, in-country multi-stakeholder review of the implementation progress and performance of Gavi support to the country, and of its contribution to improved immunisation outcomes1. While some of the analysis required for this appraisal may be available from recent reviews of the immunisation programme, it should not be viewed as a review of the national immunisation programme. The full country evaluations collect real-time data on immunisation programmes, vaccine related issues and the contribution of Alliance support in four countries (Bangladesh, Mozambique, Uganda and Zambia).</t>
  </si>
  <si>
    <t>Commitment to orienting health systems towards primary health care (PHC) can accelerate progres on universal health coverage and the health-related Sustainable Development Goals (SDGs). The primary health care components include itnegrated health services with an emphasis on primary care and public health functions; multisectoral policy and action; empowered people and communities. By looking at the country PHC development plans, one can understand better what are the priorities in the upcoming period, and this information can be used to inform the prioritisation process in Step 4 to align the prioritised barriers with the goals the country wants to achieve.</t>
  </si>
  <si>
    <t xml:space="preserve">National Immunization Technical Advisory Groups (NITAGs) are multidisciplinary groups of national experts responsible for providing independent, evidence-informed advice to policy makers and programmemanagers on policy issues related to immunization and vaccines. Therefore, reports and recommendations produced by the NITAG are very important to understanding the immunization programme. These are also important for the prioritisation process in order to align the prioritised barriers. Reports can be requested from the NITAG. </t>
  </si>
  <si>
    <t>These documents can help the user to understand better barriers related to programme management and health workforce.</t>
  </si>
  <si>
    <r>
      <t xml:space="preserve">Analysing data quality assessment enables identification of strenghts and weaknesses of the reporting systems which need to be corrected, as well as weaknesses in data management. There are different types of tools availble for this purpose, for example the </t>
    </r>
    <r>
      <rPr>
        <i/>
        <sz val="11"/>
        <color theme="1"/>
        <rFont val="Calibri"/>
        <family val="2"/>
        <scheme val="minor"/>
      </rPr>
      <t xml:space="preserve">Data Quality Self-Assessment Tool or Data Quality Review tool. </t>
    </r>
  </si>
  <si>
    <t>Estimated number of zero-dose children</t>
  </si>
  <si>
    <t>Target population (number)</t>
  </si>
  <si>
    <t>Estimated Number of Zero-dose Children</t>
  </si>
  <si>
    <t>Zero dose children % (based on DTP1 coverage)</t>
  </si>
  <si>
    <r>
      <rPr>
        <u/>
        <sz val="11"/>
        <color theme="1"/>
        <rFont val="Calibri"/>
        <family val="2"/>
        <scheme val="minor"/>
      </rPr>
      <t>Guiding questions</t>
    </r>
    <r>
      <rPr>
        <sz val="11"/>
        <color theme="1"/>
        <rFont val="Calibri"/>
        <family val="2"/>
        <scheme val="minor"/>
      </rPr>
      <t xml:space="preserve">
• Are there refugee or displaced populations?
• Are there migrant or transient populations?
• Are services planned to reach them inadequate and inappropriate?</t>
    </r>
  </si>
  <si>
    <t>The data available is of poor quality → not targeting zero-dose children → lower coverage and increased inequity</t>
  </si>
  <si>
    <t>Lack of knowledge of benefits; fear of AEFI → low confidence in immunization → low coverage. Inconvenient services, inadequate quality → poor uptake → low coverage</t>
  </si>
  <si>
    <r>
      <t>This exercise gives a brief snapshot of the latest immunization coverage data. This coverage exercise is intended to be an overview rather than a detailed coverage assessment for all antigens. Whilst the indicators do not explain the reason for the low coverage, they might suggest that barriers exist. Thus, if barriers are suggested by the indicator, search for explanations within the information sources. In addition, the information from this step can be used to contextualize the barriers identified in Step 3.</t>
    </r>
    <r>
      <rPr>
        <b/>
        <i/>
        <sz val="11"/>
        <color theme="1"/>
        <rFont val="Calibri (Body)"/>
      </rPr>
      <t xml:space="preserve"> </t>
    </r>
    <r>
      <rPr>
        <b/>
        <i/>
        <u/>
        <sz val="11"/>
        <color theme="1"/>
        <rFont val="Calibri (Body)"/>
      </rPr>
      <t>Please do not input information in the blue boxes they are automatic calculations.</t>
    </r>
  </si>
  <si>
    <t>HPV coverage</t>
  </si>
  <si>
    <t>Region name</t>
  </si>
  <si>
    <t>Number of zero-dose children</t>
  </si>
  <si>
    <t>DTP1 coverage in %</t>
  </si>
  <si>
    <t>Top 5 regions with lowest DTP1 coverage in %</t>
  </si>
  <si>
    <t xml:space="preserve">Target population </t>
  </si>
  <si>
    <t>MCV2 coverage</t>
  </si>
  <si>
    <t>Drop out  ((DTP1-DTP3)/DTP1)</t>
  </si>
  <si>
    <r>
      <rPr>
        <b/>
        <i/>
        <sz val="11"/>
        <color theme="1"/>
        <rFont val="Calibri"/>
        <family val="2"/>
        <scheme val="minor"/>
      </rPr>
      <t>Empty table</t>
    </r>
    <r>
      <rPr>
        <i/>
        <sz val="11"/>
        <color theme="1"/>
        <rFont val="Calibri"/>
        <family val="2"/>
        <scheme val="minor"/>
      </rPr>
      <t>- use the table below ONLY if you want to capture any additional zero-dose indicators that might be relevant. If there is a large discrepancy between administrative and survey data you can document the data from both in the separate tables.</t>
    </r>
  </si>
  <si>
    <t xml:space="preserve">Lack of DTP1 is the global indicator for zero dose in Immunization Agenda 2030 and Gavi 5.0. If the % or number of zero-dose children is high, barriers may include supply side or service delivery issues (e.g. vaccine stockouts, health worker shortages, poor microplanning, etc), community concerns and needs (e.g. lack of knowledge of benefits of vaccination, poor quality of services, inconvenience of when and where services are offered, fear of AEFI, etc).  Gender-related barriers, particularly related to caregiver and the health worker, should also be carefully considered. </t>
  </si>
  <si>
    <t>Sub-national analysis</t>
  </si>
  <si>
    <t xml:space="preserve">Top 5 regions with highest number of zero-dose children based on lack of DTP1 </t>
  </si>
  <si>
    <t>click here</t>
  </si>
  <si>
    <t>For more guidance on data triangulation</t>
  </si>
  <si>
    <r>
      <rPr>
        <b/>
        <sz val="11"/>
        <color theme="1"/>
        <rFont val="Calibri"/>
        <family val="2"/>
        <scheme val="minor"/>
      </rPr>
      <t xml:space="preserve">Using the right data source
</t>
    </r>
    <r>
      <rPr>
        <i/>
        <sz val="11"/>
        <color theme="1"/>
        <rFont val="Calibri"/>
        <family val="2"/>
        <scheme val="minor"/>
      </rPr>
      <t>At subnational level, there may be limitations to the utility of DTP1 administrative data, and you may want to triangulate the data with other data sources, for instance survey data or other estimates.</t>
    </r>
  </si>
  <si>
    <t>Document the data source</t>
  </si>
  <si>
    <t>Any additional comments on data quality</t>
  </si>
  <si>
    <t>Inappropriate context specific strategies for outreach → failure to vaccinate →low or inequitable coverage</t>
  </si>
  <si>
    <t>3.6.7. Zero dose communities: Barriers relevant to disease surveillance affecting the zero dose communities</t>
  </si>
  <si>
    <t>Inadequate surveillance data → failure to recognize zero-dose communities →ongoing low coverage and/or inequitable coverage</t>
  </si>
  <si>
    <r>
      <t xml:space="preserve">Guiding questions
</t>
    </r>
    <r>
      <rPr>
        <sz val="11"/>
        <color theme="1"/>
        <rFont val="Calibri"/>
        <family val="2"/>
        <scheme val="minor"/>
      </rPr>
      <t>•Does the system lead to ineffective detection, investigation and characterisation of sporadic cases and/or outbreaks?
•Does it lead to slow and inappropriate public health response?
•Is the laboratory based surveillance insufficient to meet system needs (eg. sample collection, transport, processing and reporting)?
•Is data collected not on a timely basis and of inadequate quality?</t>
    </r>
  </si>
  <si>
    <r>
      <rPr>
        <i/>
        <u/>
        <sz val="11"/>
        <color theme="1"/>
        <rFont val="Calibri"/>
        <family val="2"/>
        <scheme val="minor"/>
      </rPr>
      <t xml:space="preserve">Guiding questions
</t>
    </r>
    <r>
      <rPr>
        <sz val="11"/>
        <color theme="1"/>
        <rFont val="Calibri"/>
        <family val="2"/>
        <scheme val="minor"/>
      </rPr>
      <t xml:space="preserve">• Are supplies and reagents for surveillance activities unavailable </t>
    </r>
    <r>
      <rPr>
        <sz val="11"/>
        <color theme="1"/>
        <rFont val="Calibri (Body)"/>
      </rPr>
      <t xml:space="preserve">at </t>
    </r>
    <r>
      <rPr>
        <sz val="11"/>
        <color theme="1"/>
        <rFont val="Calibri"/>
        <family val="2"/>
        <scheme val="minor"/>
      </rPr>
      <t>all levels?</t>
    </r>
  </si>
  <si>
    <r>
      <rPr>
        <i/>
        <u/>
        <sz val="11"/>
        <color theme="1"/>
        <rFont val="Calibri"/>
        <family val="2"/>
        <scheme val="minor"/>
      </rPr>
      <t>Guiding questions</t>
    </r>
    <r>
      <rPr>
        <sz val="11"/>
        <color theme="1"/>
        <rFont val="Calibri"/>
        <family val="2"/>
        <scheme val="minor"/>
      </rPr>
      <t xml:space="preserve">
• Are surveillance targets not met (e.g. AFP, measles, neonatal tetanus surveillance)?
•  Is surveillance data inadequate but not available or not used for planning? </t>
    </r>
  </si>
  <si>
    <r>
      <t xml:space="preserve">Guiding questions
</t>
    </r>
    <r>
      <rPr>
        <sz val="11"/>
        <color theme="1"/>
        <rFont val="Calibri"/>
        <family val="2"/>
        <scheme val="minor"/>
      </rPr>
      <t>• Does the laboratory not  have the necessary resources for its regular functioning?</t>
    </r>
  </si>
  <si>
    <t>3.5.8. Zero dose communities: Insufficient or inappropriate data used to identify zero-dose communities</t>
  </si>
  <si>
    <r>
      <rPr>
        <i/>
        <u/>
        <sz val="11"/>
        <color theme="1"/>
        <rFont val="Calibri"/>
        <family val="2"/>
        <scheme val="minor"/>
      </rPr>
      <t xml:space="preserve">Guiding questions
</t>
    </r>
    <r>
      <rPr>
        <sz val="11"/>
        <color theme="1"/>
        <rFont val="Calibri"/>
        <family val="2"/>
        <scheme val="minor"/>
      </rPr>
      <t>• Is there inadequate guidance for waste management?
• Are there inadequate infrastructure and supplies for waste management?</t>
    </r>
  </si>
  <si>
    <t xml:space="preserve">Inadequate supply of vaccines → cancelled sessions or failure to vaccinate → low or inequitable coverage </t>
  </si>
  <si>
    <t>3.3.11. Zero dose communities: Barriers relevant to vaccine supply, quality and logistics affecting the zero dose communities</t>
  </si>
  <si>
    <t>Too few vaccinators → fewer sessions (fixed and outreach) → lower coverage. Lack of understanding of policies → missed opportunity to vaccinate a child → no vacciantion → low and inequitable coverage</t>
  </si>
  <si>
    <t xml:space="preserve">Vaccinator reluctance to open vial → missed opportunity to vaccinate a child → delayed vaccination, no vaccination → lower coverage </t>
  </si>
  <si>
    <t>Policies and plans not up-to date → misalignment with the current programmatic situation → could lead to lack of funds, inaccurate forecasting, inaccurate distribution of HCW, etc. → fewer session held → low and inequitable coverage</t>
  </si>
  <si>
    <t>3.1.14 Zero dose communities:  Barriers relevant to programme management and financing affecting the zero dose communities</t>
  </si>
  <si>
    <r>
      <rPr>
        <b/>
        <sz val="14"/>
        <color theme="0"/>
        <rFont val="Calibri (Body)"/>
      </rPr>
      <t>Category 8</t>
    </r>
    <r>
      <rPr>
        <b/>
        <sz val="14"/>
        <color theme="0"/>
        <rFont val="Calibri"/>
        <family val="2"/>
        <scheme val="minor"/>
      </rPr>
      <t>: Any other barriers</t>
    </r>
  </si>
  <si>
    <t xml:space="preserve">               3.8 Any other barriers</t>
  </si>
  <si>
    <t>3.8 Other barriers</t>
  </si>
  <si>
    <r>
      <t xml:space="preserve">Guiding questions
</t>
    </r>
    <r>
      <rPr>
        <sz val="11"/>
        <color theme="1"/>
        <rFont val="Calibri (Body)"/>
      </rPr>
      <t>•Do any of the barriers in this sheet, relevant to disease surveillance, apply to the zero dose communities?</t>
    </r>
    <r>
      <rPr>
        <i/>
        <u/>
        <sz val="11"/>
        <color theme="1"/>
        <rFont val="Calibri"/>
        <family val="2"/>
        <scheme val="minor"/>
      </rPr>
      <t xml:space="preserve">
</t>
    </r>
    <r>
      <rPr>
        <sz val="11"/>
        <color theme="1"/>
        <rFont val="Calibri (Body)"/>
      </rPr>
      <t>• Is measles surveillance of cases and outbreaks not used as a tracer to find zero dose communities?</t>
    </r>
  </si>
  <si>
    <r>
      <rPr>
        <i/>
        <u/>
        <sz val="11"/>
        <color theme="1"/>
        <rFont val="Calibri (Body)"/>
      </rPr>
      <t>Guiding questions</t>
    </r>
    <r>
      <rPr>
        <sz val="11"/>
        <color theme="1"/>
        <rFont val="Calibri"/>
        <family val="2"/>
        <scheme val="minor"/>
      </rPr>
      <t xml:space="preserve">
•Do any of the barriers in this sheet, relevant to immunization coverage and AEFI monitoring, apply to the zero-dose communities?
•Is the DTP1 administrative data of insufficient quality to identify the zero dose communities at sub-national level?
• Is there inadequate effort to triangulate with other data sources to find the zero dose communities (e.g. measles surveillance of cases and outbreak; low proportion of antenatal care (ANC), skilled birth attendance (SBA) and institutional delivery; etc.)?</t>
    </r>
  </si>
  <si>
    <r>
      <t xml:space="preserve">Guiding questions
</t>
    </r>
    <r>
      <rPr>
        <sz val="11"/>
        <color theme="1"/>
        <rFont val="Calibri (Body)"/>
      </rPr>
      <t>•Do any of the barriers in this sheet, relevant to service delivery, apply to the zero dose communities?
 •Are zero dose children clustered within the country (e.g. rural, urban, poor, conflict affected areas, etc.)?
• Is there an inadequate number of outreach services planned and held for the zero dose community?
• Is the quality of services planned to reach the zero dose communities inadequate and/or inappropriate?</t>
    </r>
  </si>
  <si>
    <r>
      <t xml:space="preserve">Guiding questions
</t>
    </r>
    <r>
      <rPr>
        <sz val="11"/>
        <color theme="1"/>
        <rFont val="Calibri (Body)"/>
      </rPr>
      <t>•</t>
    </r>
    <r>
      <rPr>
        <sz val="11"/>
        <color theme="1"/>
        <rFont val="Calibri"/>
        <family val="2"/>
        <scheme val="minor"/>
      </rPr>
      <t>Do any of the barriers in this sheet, relevant to vaccine supply, quality and logistics, apply to the zero dose communities?</t>
    </r>
    <r>
      <rPr>
        <i/>
        <u/>
        <sz val="11"/>
        <color theme="1"/>
        <rFont val="Calibri"/>
        <family val="2"/>
        <scheme val="minor"/>
      </rPr>
      <t xml:space="preserve">
</t>
    </r>
  </si>
  <si>
    <r>
      <t xml:space="preserve">1. To find information about the potential barriers in this category start by reviewing the suggested sources documented in Step 1. To make the navigation through the documents easier, use the suggested search words (open the document, use </t>
    </r>
    <r>
      <rPr>
        <b/>
        <i/>
        <sz val="11"/>
        <color theme="1"/>
        <rFont val="Calibri"/>
        <family val="2"/>
        <scheme val="minor"/>
      </rPr>
      <t>Ctrl+F</t>
    </r>
    <r>
      <rPr>
        <i/>
        <sz val="11"/>
        <color theme="1"/>
        <rFont val="Calibri"/>
        <family val="2"/>
        <scheme val="minor"/>
      </rPr>
      <t xml:space="preserve"> and type the word). </t>
    </r>
    <r>
      <rPr>
        <i/>
        <sz val="11"/>
        <color theme="1"/>
        <rFont val="Calibri (Body)"/>
      </rPr>
      <t>The l</t>
    </r>
    <r>
      <rPr>
        <i/>
        <sz val="11"/>
        <color theme="1"/>
        <rFont val="Calibri"/>
        <family val="2"/>
        <scheme val="minor"/>
      </rPr>
      <t xml:space="preserve">ikelihood of finding information in the source is indicated on a scale from 1-3, where 1 is most likely. N/A indicates that the source is not available in your country based on the answers you have provided in Step 1.
2. Record the date when this table was completed. 
3. Collect and document the evidence for each of the lines of enquiry in order to determine whether a barrier is present. When information is not available, a suggestion can be made on how to collect information in the future.
4. Click on the            symbol next to each </t>
    </r>
    <r>
      <rPr>
        <i/>
        <sz val="11"/>
        <color theme="1"/>
        <rFont val="Calibri (Body)"/>
      </rPr>
      <t>line</t>
    </r>
    <r>
      <rPr>
        <i/>
        <sz val="11"/>
        <color theme="1"/>
        <rFont val="Calibri"/>
        <family val="2"/>
        <scheme val="minor"/>
      </rPr>
      <t xml:space="preserve"> of enquiry to see an explanation of how a barrier could potentially affect immunization coverage and equity.
5. The guiding questions provide an overview of the different aspects that need to be considered when determining if there is a barrier. They should be used to guide the thinking, and not as a quantitative checklist.</t>
    </r>
  </si>
  <si>
    <r>
      <t xml:space="preserve">1. To find information about the potential barriers in this category start by reviewing the suggested sources documented in Step 1. To make the navigation through the documents easier, use the suggested search words (open the document, use Ctrl+F and type the word). </t>
    </r>
    <r>
      <rPr>
        <i/>
        <sz val="11"/>
        <color theme="1"/>
        <rFont val="Calibri (Body)"/>
      </rPr>
      <t>The l</t>
    </r>
    <r>
      <rPr>
        <i/>
        <sz val="11"/>
        <color theme="1"/>
        <rFont val="Calibri"/>
        <family val="2"/>
        <scheme val="minor"/>
      </rPr>
      <t xml:space="preserve">ikelihood of finding information in the source is indicated on a scale from 1-3, where 1 is most likely. N/A indicates that the source is not available in your country based on the answers you have provided in Step 1.
2. Record the date when this table was completed. 
3. Collect and document the evidence for each of the lines of enquiry in order to determine whether a barrier is present. When information a is not available, a suggestion can be made on how to collect information in the future.
4. Click on the            symbol next to each </t>
    </r>
    <r>
      <rPr>
        <i/>
        <sz val="11"/>
        <color theme="1"/>
        <rFont val="Calibri (Body)"/>
      </rPr>
      <t>line</t>
    </r>
    <r>
      <rPr>
        <i/>
        <sz val="11"/>
        <color theme="1"/>
        <rFont val="Calibri"/>
        <family val="2"/>
        <scheme val="minor"/>
      </rPr>
      <t xml:space="preserve"> of enquiry to see an explanation of how a barrier could potentially affect immunization coverage and equity.
5. The guiding questions provide an overview of the different aspects that need to be considered when determining if there is a barrier. They should be used to guide the thinking, and not as a quantitative checklist.</t>
    </r>
  </si>
  <si>
    <r>
      <t>1. To find information about the potential barriers in this category start by reviewing the suggested sources documented in Step 1. To make the navigation through the documents easier, use the suggested search words (open the document, use Ctrl+F and type the word).</t>
    </r>
    <r>
      <rPr>
        <i/>
        <sz val="11"/>
        <color theme="1"/>
        <rFont val="Calibri (Body)"/>
      </rPr>
      <t xml:space="preserve"> The l</t>
    </r>
    <r>
      <rPr>
        <i/>
        <sz val="11"/>
        <color theme="1"/>
        <rFont val="Calibri"/>
        <family val="2"/>
        <scheme val="minor"/>
      </rPr>
      <t xml:space="preserve">ikelihood of finding information in the source is indicated on a scale from 1-3, where 1 is most likely. N/A indicates that the source is not available in your country based on the answers you have provided in Step 1.
2. Record the date when this table was completed. 
3. Collect and document the evidence for each of the lines of enquiry in order to determine whether a barrier is present. When information a is not available, a suggestion can be made on how to collect information in the future.
4. Click on the            symbol next to each </t>
    </r>
    <r>
      <rPr>
        <i/>
        <sz val="11"/>
        <color theme="1"/>
        <rFont val="Calibri (Body)"/>
      </rPr>
      <t>line</t>
    </r>
    <r>
      <rPr>
        <i/>
        <sz val="11"/>
        <color theme="1"/>
        <rFont val="Calibri"/>
        <family val="2"/>
        <scheme val="minor"/>
      </rPr>
      <t xml:space="preserve"> of enquiry to see an explanation of how a barrier could potentially affect immunization coverage and equity.
5. The guiding questions provide an overview of the different aspects that need to be considered when determining if there is a barrier. They should be used to guide the thinking, and not as a quantitative checklist.</t>
    </r>
  </si>
  <si>
    <r>
      <t>1. To find information about the potential barriers in this category start by reviewing the suggested sources documented in Step 1. To make the navigation through the documents easier, use the suggested search words (open the document, use Ctrl+F and type the word).</t>
    </r>
    <r>
      <rPr>
        <i/>
        <sz val="11"/>
        <color theme="1"/>
        <rFont val="Calibri (Body)"/>
      </rPr>
      <t xml:space="preserve"> The li</t>
    </r>
    <r>
      <rPr>
        <i/>
        <sz val="11"/>
        <color theme="1"/>
        <rFont val="Calibri"/>
        <family val="2"/>
        <scheme val="minor"/>
      </rPr>
      <t>kelihood of finding information in the source is indicated on a scale from 1-3, where 1 is most likely. N/A indicates that the source is not available in your country based on the answers you have provided in Step 1.
2. Record the date when this table was completed. 
3. Collect and document the evidence for each of the lines of enquiry in order to determine whether a barrier is present. When information a is not available, a suggestion can be made on how to collect information in the future.
4. Click on the            symbol next to each</t>
    </r>
    <r>
      <rPr>
        <i/>
        <sz val="11"/>
        <color theme="1"/>
        <rFont val="Calibri (Body)"/>
      </rPr>
      <t xml:space="preserve"> line </t>
    </r>
    <r>
      <rPr>
        <i/>
        <sz val="11"/>
        <color theme="1"/>
        <rFont val="Calibri"/>
        <family val="2"/>
        <scheme val="minor"/>
      </rPr>
      <t>of enquiry to see an explanation of how a barrier could potentially affect immunization coverage and equity.
5. The guiding questions provide an overview of the different aspects that need to be considered when determining if there is a barrier. They should be used to guide the thinking, and not as a quantitative checklist.</t>
    </r>
  </si>
  <si>
    <r>
      <t xml:space="preserve">1. To find information about the potential barriers in this category start by reviewing the suggested sources documented in Step 1. To make the navigation through the documents easier, use the suggested search words (open the document, use Ctrl+F and type the word). </t>
    </r>
    <r>
      <rPr>
        <i/>
        <sz val="11"/>
        <color theme="1"/>
        <rFont val="Calibri (Body)"/>
      </rPr>
      <t>The li</t>
    </r>
    <r>
      <rPr>
        <i/>
        <sz val="11"/>
        <color theme="1"/>
        <rFont val="Calibri"/>
        <family val="2"/>
        <scheme val="minor"/>
      </rPr>
      <t xml:space="preserve">kelihood of finding information in the source is indicated on a scale from 1-3, where 1 is most likely. N/A indicates that the source is not available in your country based on the answers you have provided in Step 1.
2. Record the date when this table was completed. 
3. Collect and document the evidence for each of the lines of enquiry in order to determine whether a barrier is present. When information a is not available, a suggestion can be made on how to collect information in the future.
4. Click on the            symbol next to each </t>
    </r>
    <r>
      <rPr>
        <i/>
        <sz val="11"/>
        <color theme="1"/>
        <rFont val="Calibri (Body)"/>
      </rPr>
      <t xml:space="preserve">line </t>
    </r>
    <r>
      <rPr>
        <i/>
        <sz val="11"/>
        <color theme="1"/>
        <rFont val="Calibri"/>
        <family val="2"/>
        <scheme val="minor"/>
      </rPr>
      <t>of enquiry to see an explanation of how a barrier could potentially affect immunization coverage and equity.
5. The guiding questions provide an overview of the different aspects that need to be considered when determining if there is a barrier. They should be used to guide the thinking, and not as a quantitative checklist.</t>
    </r>
  </si>
  <si>
    <r>
      <t xml:space="preserve">1. To find information about the potential barriers in this category start by reviewing the suggested sources documented in Step 1. To make the navigation through the documents easier, use the suggested search words (open the document, use Ctrl+F and type the word). </t>
    </r>
    <r>
      <rPr>
        <i/>
        <sz val="11"/>
        <color theme="1"/>
        <rFont val="Calibri (Body)"/>
      </rPr>
      <t>The l</t>
    </r>
    <r>
      <rPr>
        <i/>
        <sz val="11"/>
        <color theme="1"/>
        <rFont val="Calibri"/>
        <family val="2"/>
        <scheme val="minor"/>
      </rPr>
      <t xml:space="preserve">ikelihood of finding information in the source is indicated on a scale from 1-3, where 1 is most likely. N/A indicates that the source is not available in your country based on the answers you have provided in Step 1.
2. Record the date when this table was completed. 
3. Collect and document the evidence for each of the lines of enquiry in order to determine whether a barrier is present. When information a is not available, a suggestion can be made on how to collect information in the future.
4. Click on the            symbol next to each </t>
    </r>
    <r>
      <rPr>
        <i/>
        <sz val="11"/>
        <color theme="1"/>
        <rFont val="Calibri (Body)"/>
      </rPr>
      <t xml:space="preserve">line </t>
    </r>
    <r>
      <rPr>
        <i/>
        <sz val="11"/>
        <color theme="1"/>
        <rFont val="Calibri"/>
        <family val="2"/>
        <scheme val="minor"/>
      </rPr>
      <t>of enquiry to see an explanation of how a barrier could potentially affect immunization coverage and equity.
5. The guiding questions provide an overview of the different aspects that need to be considered when determining if there is a barrier. They should be used to guide the thinking, and not as a quantitative checklist.</t>
    </r>
  </si>
  <si>
    <r>
      <t xml:space="preserve">1. To find information about the potential barriers in this category start by reviewing the suggested sources documented in Step 1. To make the navigation through the documents easier, use the suggested search words (open the document, use Ctrl+F and type the word). </t>
    </r>
    <r>
      <rPr>
        <i/>
        <sz val="11"/>
        <color theme="1"/>
        <rFont val="Calibri (Body)"/>
      </rPr>
      <t>The li</t>
    </r>
    <r>
      <rPr>
        <i/>
        <sz val="11"/>
        <color theme="1"/>
        <rFont val="Calibri"/>
        <family val="2"/>
        <scheme val="minor"/>
      </rPr>
      <t>kelihood of finding information in the source is indicated on a scale from 1-3, where 1 is most likely. N/A indicates that the source is not available in your country based on the answers you have provided in Step 1.
2. Record the date when this table was completed. 
3. Collect and document the evidence for each of the lines of enquiry in order to determine whether a barrier is present. When information a is not available, a suggestion can be made on how to collect information in the future.
4. Click on the            symbol next to each</t>
    </r>
    <r>
      <rPr>
        <i/>
        <sz val="11"/>
        <color theme="1"/>
        <rFont val="Calibri (Body)"/>
      </rPr>
      <t xml:space="preserve"> line</t>
    </r>
    <r>
      <rPr>
        <i/>
        <sz val="11"/>
        <color theme="1"/>
        <rFont val="Calibri"/>
        <family val="2"/>
        <scheme val="minor"/>
      </rPr>
      <t xml:space="preserve"> of enquiry to see an explanation of how a barrier could potentially affect immunization coverage and equity.
5. The guiding questions provide an overview of the different aspects that need to be considered when determining if there is a barrier. They should be used to guide the thinking, and not as a quantitative checklist.</t>
    </r>
  </si>
  <si>
    <r>
      <rPr>
        <i/>
        <u/>
        <sz val="11"/>
        <color theme="1"/>
        <rFont val="Calibri (Body)"/>
      </rPr>
      <t>Guiding questions</t>
    </r>
    <r>
      <rPr>
        <sz val="11"/>
        <color theme="1"/>
        <rFont val="Calibri"/>
        <family val="2"/>
        <scheme val="minor"/>
      </rPr>
      <t xml:space="preserve">
•Do any of the barriers in this sheet, relevant to programme management and financing, apply to the zero dose communities?
•Are zero dose communities specifically considered when discussing the budgeting and financing?</t>
    </r>
  </si>
  <si>
    <t>HPV1 coverage</t>
  </si>
  <si>
    <t>You have completed the situation analysis of immunization programme performance!</t>
  </si>
  <si>
    <r>
      <t>Guiding questions</t>
    </r>
    <r>
      <rPr>
        <sz val="11"/>
        <color theme="1"/>
        <rFont val="Calibri"/>
        <family val="2"/>
        <scheme val="minor"/>
      </rPr>
      <t xml:space="preserve">
• Are the committees fully functional?
• What is the frequency of the committee meetings?
• Are committees' recommendations well documented?
• Is there gender-balanced representation on such committees?</t>
    </r>
  </si>
  <si>
    <r>
      <t xml:space="preserve">Guiding questions
</t>
    </r>
    <r>
      <rPr>
        <sz val="11"/>
        <color theme="1"/>
        <rFont val="Calibri"/>
        <family val="2"/>
        <scheme val="minor"/>
      </rPr>
      <t>• Is there an HR plan?
• Is there an HR</t>
    </r>
    <r>
      <rPr>
        <sz val="11"/>
        <color rgb="FFFF0000"/>
        <rFont val="Calibri (Body)"/>
      </rPr>
      <t xml:space="preserve"> </t>
    </r>
    <r>
      <rPr>
        <sz val="11"/>
        <color theme="1"/>
        <rFont val="Calibri (Body)"/>
      </rPr>
      <t>organigram</t>
    </r>
    <r>
      <rPr>
        <sz val="11"/>
        <color theme="1"/>
        <rFont val="Calibri"/>
        <family val="2"/>
        <scheme val="minor"/>
      </rPr>
      <t>?
• Are there adequate job descriptions/functions?
• Are there adequate HR numbers?</t>
    </r>
    <r>
      <rPr>
        <i/>
        <u/>
        <sz val="11"/>
        <color theme="1"/>
        <rFont val="Calibri"/>
        <family val="2"/>
        <scheme val="minor"/>
      </rPr>
      <t xml:space="preserve">
</t>
    </r>
    <r>
      <rPr>
        <i/>
        <sz val="11"/>
        <color theme="1"/>
        <rFont val="Calibri (Body)"/>
      </rPr>
      <t xml:space="preserve">• </t>
    </r>
    <r>
      <rPr>
        <sz val="11"/>
        <color theme="1"/>
        <rFont val="Calibri (Body)"/>
      </rPr>
      <t>Are there policies and/or practices to ensure gender equality in the health workforce (e.g. equal remuneration for men and women, representation of women at all levels of decision-making)?</t>
    </r>
  </si>
  <si>
    <r>
      <t xml:space="preserve">Guiding questions
</t>
    </r>
    <r>
      <rPr>
        <sz val="11"/>
        <color theme="1"/>
        <rFont val="Calibri (Body)"/>
      </rPr>
      <t>•</t>
    </r>
    <r>
      <rPr>
        <sz val="11"/>
        <color theme="1"/>
        <rFont val="Calibri"/>
        <family val="2"/>
        <scheme val="minor"/>
      </rPr>
      <t xml:space="preserve">Do any of the barriers in this sheet, relevant to HR management, apply to the zero dose communities?
•Does shortage of vaccinators affect service delivery in zero dose communities?
• Does shortage of female vaccinators, specifically, affect service delivery in zero dose communities?
•Do missed opportunities in the zero dose communities arrise due to vaccinators' misunderstanding of policies? </t>
    </r>
    <r>
      <rPr>
        <i/>
        <u/>
        <sz val="11"/>
        <color theme="1"/>
        <rFont val="Calibri"/>
        <family val="2"/>
        <scheme val="minor"/>
      </rPr>
      <t xml:space="preserve">
</t>
    </r>
  </si>
  <si>
    <r>
      <rPr>
        <i/>
        <u/>
        <sz val="11"/>
        <color theme="1"/>
        <rFont val="Calibri"/>
        <family val="2"/>
        <scheme val="minor"/>
      </rPr>
      <t>Guiding questions</t>
    </r>
    <r>
      <rPr>
        <sz val="11"/>
        <color theme="1"/>
        <rFont val="Calibri"/>
        <family val="2"/>
        <scheme val="minor"/>
      </rPr>
      <t xml:space="preserve">
• Are there long distances or difficult terrain that </t>
    </r>
    <r>
      <rPr>
        <sz val="11"/>
        <color theme="1"/>
        <rFont val="Calibri (Body)"/>
      </rPr>
      <t>affect</t>
    </r>
    <r>
      <rPr>
        <sz val="11"/>
        <color theme="1"/>
        <rFont val="Calibri"/>
        <family val="2"/>
        <scheme val="minor"/>
      </rPr>
      <t xml:space="preserve"> access to health services?
• Is mobility restricted by safety and security concerns?</t>
    </r>
  </si>
  <si>
    <t>3.4.3. HR &amp; strategies: Lack of consideration for gender-based needs</t>
  </si>
  <si>
    <r>
      <rPr>
        <u/>
        <sz val="11"/>
        <color theme="1"/>
        <rFont val="Calibri"/>
        <family val="2"/>
        <scheme val="minor"/>
      </rPr>
      <t>Guiding questions</t>
    </r>
    <r>
      <rPr>
        <sz val="11"/>
        <color theme="1"/>
        <rFont val="Calibri"/>
        <family val="2"/>
        <scheme val="minor"/>
      </rPr>
      <t xml:space="preserve">
• Is there lack of training for health workers to be empathetic to the needs and experiences of women, men and youth, and those who may be stigmatized and marginalized?
• Is there lack of safeguarding mechanisms against sexual harassment and gender based violence for immunization service providers and clients?</t>
    </r>
  </si>
  <si>
    <t>3.4.4. HR &amp; strategies: Migrant/displaced/transient populations create challenges in service delivery</t>
  </si>
  <si>
    <t>3.4.5. HR &amp; strategies: Fragile or conflict settings disrupt immunization service delivery</t>
  </si>
  <si>
    <t>3.4.6. HR &amp; strategies: Too few functioning health facilities limits service delivery</t>
  </si>
  <si>
    <t>3.4.12. Zero dose communities: Large percentage or number of zero-dose children linked to challenges in service delivery</t>
  </si>
  <si>
    <t>Lack of consideration for gender-based needs →caregiver might not bring their child back for vaccination →low or inequitable coverage</t>
  </si>
  <si>
    <t>3.7.9. Zero dose communities: Poor demand among zero dose community</t>
  </si>
  <si>
    <t>Uninformed community → failure to mobilize community to attend immunisation sessions → low coverage</t>
  </si>
  <si>
    <t>Notes: Identifying priority actions</t>
  </si>
  <si>
    <t xml:space="preserve">Who is responsible to take the lead on this action? </t>
  </si>
  <si>
    <t>If applicable, how would you measure success in the reduction or elimination of the barrier?</t>
  </si>
  <si>
    <r>
      <rPr>
        <sz val="16"/>
        <color theme="1"/>
        <rFont val="Calibri"/>
        <family val="2"/>
        <scheme val="minor"/>
      </rPr>
      <t xml:space="preserve">•This sheet lists the barriers based on their priority level as identified in Step 4. It provides space for documenting actions that need to be addressed in order to minimise or eliminate the identified barriers. This sheet can be completed following the review or at any time after the completion of the workbook. 
</t>
    </r>
    <r>
      <rPr>
        <i/>
        <sz val="16"/>
        <color theme="1"/>
        <rFont val="Calibri"/>
        <family val="2"/>
        <scheme val="minor"/>
      </rPr>
      <t>•Below are automatically populated tables based on your responses to the questions in Step 4. They show the lines of enquiry which were identified as barriers and the prioritisation outcomes. Please answer  additional questions by identifying any action that need to be considered when addressing the barrier and who would be responsible for the activities (for example, NITAG , EPI technical working group, etc.).</t>
    </r>
  </si>
  <si>
    <t>What needs to be addressed to effect change and reduce or eliminate the barrier?</t>
  </si>
  <si>
    <t xml:space="preserve">What are the priority actions/activities (if any) that need to be undertaken in order to achieve the objective? </t>
  </si>
  <si>
    <t>Should these actitivities and actions be part of your long term strategy (e.g. NIS)?</t>
  </si>
  <si>
    <r>
      <t xml:space="preserve">STEP 2: </t>
    </r>
    <r>
      <rPr>
        <b/>
        <sz val="16"/>
        <color theme="0"/>
        <rFont val="Calibri (Body)"/>
      </rPr>
      <t>Immunization programme overview</t>
    </r>
  </si>
  <si>
    <t>2.1 Immunization Coverage and Equity Overview</t>
  </si>
  <si>
    <t xml:space="preserve">VPD Surveillance </t>
  </si>
  <si>
    <t>Confirmed Measles cases</t>
  </si>
  <si>
    <t xml:space="preserve">Suspected Measles cases </t>
  </si>
  <si>
    <t>Acute Flaccid Paralysis (polio)</t>
  </si>
  <si>
    <t>Congenital Rubella Syndrome (CRS)</t>
  </si>
  <si>
    <t>Rotavirus</t>
  </si>
  <si>
    <t>Diphteria</t>
  </si>
  <si>
    <t>Hepatitis A</t>
  </si>
  <si>
    <t>Hepatitis B</t>
  </si>
  <si>
    <t>Japanese encephalitis</t>
  </si>
  <si>
    <t>Mumps</t>
  </si>
  <si>
    <t>Neonatal Tetanus</t>
  </si>
  <si>
    <t>Non-neonatal Tetanus</t>
  </si>
  <si>
    <t>Pertussis</t>
  </si>
  <si>
    <t>Rubella</t>
  </si>
  <si>
    <t>Typhoid</t>
  </si>
  <si>
    <t>Varicella</t>
  </si>
  <si>
    <t>Yellow fever</t>
  </si>
  <si>
    <t>Total number of cases</t>
  </si>
  <si>
    <t>VPD</t>
  </si>
  <si>
    <t xml:space="preserve">2.2 VPD Surveillance </t>
  </si>
  <si>
    <r>
      <t>This exercise gives a brief snapshot of the latest data on total number of cases due to vaccine preventable diseases (VPDs). This sheet is intended to be an overview rather than a detailed assessment of VPD prevalence. Whilst the total number of cases does not directly explain barriers to immunization, they might suggest that barriers exist or that some populations are not reached. Thus, prompting a search for explanations within the information sources. In addition, the information from this step can be used to contextualize the barriers identified in Step 3.</t>
    </r>
    <r>
      <rPr>
        <b/>
        <i/>
        <sz val="11"/>
        <color theme="1"/>
        <rFont val="Calibri (Body)"/>
      </rPr>
      <t xml:space="preserve"> </t>
    </r>
    <r>
      <rPr>
        <b/>
        <i/>
        <u/>
        <sz val="11"/>
        <color theme="1"/>
        <rFont val="Calibri (Body)"/>
      </rPr>
      <t>Please do not input information in the blue boxes they are automatic calculations.</t>
    </r>
  </si>
  <si>
    <r>
      <rPr>
        <b/>
        <i/>
        <sz val="11"/>
        <color theme="1"/>
        <rFont val="Calibri"/>
        <family val="2"/>
        <scheme val="minor"/>
      </rPr>
      <t>Empty table</t>
    </r>
    <r>
      <rPr>
        <i/>
        <sz val="11"/>
        <color theme="1"/>
        <rFont val="Calibri"/>
        <family val="2"/>
        <scheme val="minor"/>
      </rPr>
      <t>- use the table below ONLY if you want to capture any additional data. If there is a large discrepancy between two data sources you can document the data from both in the separate tables.</t>
    </r>
  </si>
  <si>
    <t>VPD Surveillance Tool</t>
  </si>
  <si>
    <t>Congenital Rubella Syndrome</t>
  </si>
  <si>
    <t>Meningitis/enecephalitis</t>
  </si>
  <si>
    <t>Respiratory Diseases</t>
  </si>
  <si>
    <t>Diarrhoea</t>
  </si>
  <si>
    <t>Tetanus</t>
  </si>
  <si>
    <t>Yellow Fever</t>
  </si>
  <si>
    <t>Other</t>
  </si>
  <si>
    <t>Acute Fever Rash  (measles/rubella)</t>
  </si>
  <si>
    <t>Is there a functional surveillance system? (Yes/No)</t>
  </si>
  <si>
    <t>Is surveillance national (N), subnational (SN) and/or sentinel (S)?</t>
  </si>
  <si>
    <t>Review case definitions: Are they reasonable within country context?</t>
  </si>
  <si>
    <t>Are standard operating procedures available for review?</t>
  </si>
  <si>
    <t>Are they adequate? (Who should report, what, when, how, to whom)?</t>
  </si>
  <si>
    <t>Are &gt;80% of reporting units reporting?</t>
  </si>
  <si>
    <t>Is data complete?</t>
  </si>
  <si>
    <t>Is data timely?</t>
  </si>
  <si>
    <t>Are cases laboratory confirmed? (Yes/No/Partial)</t>
  </si>
  <si>
    <t>Is sensitivity of surveillance sufficient?</t>
  </si>
  <si>
    <t>This table can be used to provide a snapshot of the different areas of VPD surveillance. Findings can be used to contextualise the review of the evidence in Step 3, or the prioritisation in Step 4. Moreover, beyond this situation analysis it can be used to identify areas which need more in-depth review, either as part of the EPI review or as part of a separate surveillance review, which would evaluate functionality, timliness, representativeness, sensitivity, data quality and sustainability.</t>
  </si>
  <si>
    <t>Potential barriers</t>
  </si>
  <si>
    <t>DTP1</t>
  </si>
  <si>
    <t>DTP3</t>
  </si>
  <si>
    <t>DTP1-MCV1</t>
  </si>
  <si>
    <t>MCV2</t>
  </si>
  <si>
    <t>HPV1</t>
  </si>
  <si>
    <t>% OF DTP3</t>
  </si>
  <si>
    <t>Does recent external quality assessment of laboratory performing testing/laboratory network doing testing meet minimum standards?</t>
  </si>
  <si>
    <t>2.2 VPD Surveillance</t>
  </si>
  <si>
    <t>Please add the years in the table accordingly. Start with the current year, and go backwards. The graphs are self-generated based on the data from table 1.</t>
  </si>
  <si>
    <t>Table 1</t>
  </si>
  <si>
    <t>_Year_</t>
  </si>
  <si>
    <t>_Current Year_</t>
  </si>
  <si>
    <t xml:space="preserve">If coverage is &lt;90%  -barriers relative to access </t>
  </si>
  <si>
    <t xml:space="preserve">If coverage is &lt;85% - barriers relative to access or utilization of services/system functioning </t>
  </si>
  <si>
    <t xml:space="preserve">If coverage of MCV1 is &gt;10% lower than DTP1 - barriers relative to utilization of services/system functioning </t>
  </si>
  <si>
    <t xml:space="preserve">If coverage of MCV2 is &gt;10% lower than DTP3 - barriers relative to utilization of services/system functioning </t>
  </si>
  <si>
    <t>If the coverage is &lt;90%- barriers relative to access to vaccines or to system functioning, or may signal existence of stigmatization/misinformation related to HPV vaccine and/or sexual and reproductive health.</t>
  </si>
  <si>
    <t>If the drop out is &gt;10% (calculated: (DTP1-DTP3)/DTP1) - barriers relative to utlization of services/system functioning</t>
  </si>
  <si>
    <t>If the percentage of districts where DTP3 &lt;50% is &gt;0% - possible inequity could potentially exist.</t>
  </si>
  <si>
    <t xml:space="preserve">If the percentage of districts where DTP3 is &lt;80% is &gt;20% - possible inequity could potentially exist. </t>
  </si>
  <si>
    <t>3.7.1. Thinking and Feeling: Lack of confidence and/or trust in vaccines, vaccinators or health care systems undermines intention to vaccinate</t>
  </si>
  <si>
    <r>
      <rPr>
        <i/>
        <u/>
        <sz val="11"/>
        <color theme="1"/>
        <rFont val="Calibri"/>
        <family val="2"/>
        <scheme val="minor"/>
      </rPr>
      <t>Guiding questions</t>
    </r>
    <r>
      <rPr>
        <sz val="11"/>
        <color theme="1"/>
        <rFont val="Calibri"/>
        <family val="2"/>
        <scheme val="minor"/>
      </rPr>
      <t xml:space="preserve">
• Is there a lack of confidence in the importance of vaccination among caregivers, those eligible for vaccination, or health care workers?
• Is there a lack of confidence in the safety of vaccines among caregivers, those eligible for vaccination, or health care workers?
•  Is there a lack of trust in healthcare workers or the health system among caregivers or persons eligible for vaccination?
</t>
    </r>
  </si>
  <si>
    <t xml:space="preserve">3.7.2. Social processes: Inadequate social processes to encourage vaccination among caregivers, those eligible for vaccination, or health care workers </t>
  </si>
  <si>
    <r>
      <rPr>
        <i/>
        <u/>
        <sz val="11"/>
        <color theme="1"/>
        <rFont val="Calibri"/>
        <family val="2"/>
        <scheme val="minor"/>
      </rPr>
      <t>Guiding questions</t>
    </r>
    <r>
      <rPr>
        <sz val="11"/>
        <color theme="1"/>
        <rFont val="Calibri"/>
        <family val="2"/>
        <scheme val="minor"/>
      </rPr>
      <t xml:space="preserve">
• Do caregivers or those eligible for vaccination believe that most of their close family and friends want them to get vaccinated/get their child vaccinated?
• Do caregivers or those eligible for vaccination believe that their religious leaders or community leaders want them to get vaccinated/get their child vaccinated?
• Is there a lack of immunization materials, messages and interventions that challenge harmful gender norms, roles and stereotypes?
• Does stigma prevent men to take an active role as caregivers?
• Do women have limited household decision-making power/autonomy?
• Have caregivers or those eligible for vaccination received a recommendation to vaccinate from a health care worker?</t>
    </r>
  </si>
  <si>
    <t xml:space="preserve">3.7.3. Practical issues: Immunization services are inconvenient to clients </t>
  </si>
  <si>
    <r>
      <rPr>
        <i/>
        <u/>
        <sz val="11"/>
        <color theme="1"/>
        <rFont val="Calibri"/>
        <family val="2"/>
        <scheme val="minor"/>
      </rPr>
      <t>Guiding questions</t>
    </r>
    <r>
      <rPr>
        <sz val="11"/>
        <color theme="1"/>
        <rFont val="Calibri"/>
        <family val="2"/>
        <scheme val="minor"/>
      </rPr>
      <t xml:space="preserve">
• Do caregivers or those eligible for vaccination know where to go to get vaccinated?
• Do caregivers or those eligible for vaccination find it difficult to get vaccination services (e.g. been turned away, long waiting time, inconvenient hours, inconvenient or inaccessible location, costs barriers)?
• Are caregivers or those eligible for vaccination dissatisfied with vaccination services?</t>
    </r>
  </si>
  <si>
    <t>3.7.4. Knowledge and attitudes: Poor communication between health workers and clients</t>
  </si>
  <si>
    <r>
      <rPr>
        <i/>
        <u/>
        <sz val="11"/>
        <color theme="1"/>
        <rFont val="Calibri"/>
        <family val="2"/>
        <scheme val="minor"/>
      </rPr>
      <t>Guiding questions</t>
    </r>
    <r>
      <rPr>
        <sz val="11"/>
        <color theme="1"/>
        <rFont val="Calibri"/>
        <family val="2"/>
        <scheme val="minor"/>
      </rPr>
      <t xml:space="preserve">
• Is there poor interpersonal communication between health personnel and clients about immunization?
• Is there low confidence in health workers?
• Are health care equipped to implement interpersonal communication or motivational interviewing techniques to address concerns and encourage vaccination?
• Do health care workers contact caregivers or those eligible for vaccination when the child/person eligible is due for vaccination?</t>
    </r>
  </si>
  <si>
    <r>
      <rPr>
        <i/>
        <u/>
        <sz val="11"/>
        <color theme="1"/>
        <rFont val="Calibri"/>
        <family val="2"/>
        <scheme val="minor"/>
      </rPr>
      <t>Guiding questions</t>
    </r>
    <r>
      <rPr>
        <sz val="11"/>
        <color theme="1"/>
        <rFont val="Calibri"/>
        <family val="2"/>
        <scheme val="minor"/>
      </rPr>
      <t xml:space="preserve">
• Do caregivers or persons eligible for vaccination express a motivation to get vaccinated?</t>
    </r>
  </si>
  <si>
    <t>3.7.6. Vaccine hesitancy exists, driven by fear of injections/needles, concerns about side effects (e.g. pain, swelling, discomfort after injection) or concerns about multiple injections)</t>
  </si>
  <si>
    <r>
      <rPr>
        <i/>
        <u/>
        <sz val="11"/>
        <color theme="1"/>
        <rFont val="Calibri"/>
        <family val="2"/>
        <scheme val="minor"/>
      </rPr>
      <t>Guiding questions</t>
    </r>
    <r>
      <rPr>
        <sz val="11"/>
        <color theme="1"/>
        <rFont val="Calibri"/>
        <family val="2"/>
        <scheme val="minor"/>
      </rPr>
      <t xml:space="preserve">
• Do caregivers express concerns about injections, side effects? 
• Are caregivers or persons eligible for vaccination concerned about multiple injections on the same day?
• Are vaccinators hesitant to give multiple injections?
• Do vaccinators adequately address caregiver concerns?</t>
    </r>
  </si>
  <si>
    <t xml:space="preserve">3.7.7. Vaccine hesitancy exists, driven by false contraindications (e.g. child with mild illness) </t>
  </si>
  <si>
    <r>
      <t xml:space="preserve">Guiding questions
</t>
    </r>
    <r>
      <rPr>
        <sz val="11"/>
        <color theme="1"/>
        <rFont val="Calibri"/>
        <family val="2"/>
        <scheme val="minor"/>
      </rPr>
      <t>• Are caregivers or those eligible for vaccination concerned about getting vaccinated with mild illness?
• Do vaccinators adequately address caregiver or individual concerns?
• Are vaccinators hesitant to vaccinate if the eligible person has mild illness?</t>
    </r>
  </si>
  <si>
    <t>3.7.8. The reporting or rumors from vaccine-related events contribute to a lack of confidence in vaccine safety</t>
  </si>
  <si>
    <r>
      <t xml:space="preserve">Guiding questions
</t>
    </r>
    <r>
      <rPr>
        <sz val="11"/>
        <color theme="1"/>
        <rFont val="Calibri"/>
        <family val="2"/>
        <scheme val="minor"/>
      </rPr>
      <t>• Are national/subnational plans for vaccine related event or crisis communications not yet developed?
• Have the press reports of vaccine-related events or rumors regarding vaccine-related events contributed to a lack of confidence in vaccine safety?
•  Is there an unmet need to train members of the press or community leaders on vaccine-related events?
•  Is there an unmet need to create/strengthen a social listening system ?</t>
    </r>
  </si>
  <si>
    <r>
      <rPr>
        <i/>
        <u/>
        <sz val="11"/>
        <color theme="1"/>
        <rFont val="Calibri (Body)"/>
      </rPr>
      <t xml:space="preserve">Guiding questions
</t>
    </r>
    <r>
      <rPr>
        <sz val="11"/>
        <color theme="1"/>
        <rFont val="Calibri (Body)"/>
      </rPr>
      <t>•Do any of the barriers in this sheet, relevant to demand generation, apply to the zero dose communities?</t>
    </r>
    <r>
      <rPr>
        <sz val="11"/>
        <color theme="1"/>
        <rFont val="Calibri"/>
        <family val="2"/>
        <scheme val="minor"/>
      </rPr>
      <t xml:space="preserve">
• Is there a lack of knowledge of benefits of vaccination among zero dose communities?
• Do long waiting times, inconvenient hours, inadequate quality of services discourage attendance of sessions by the zero dose communities?
• Does fear of vaccine-related events cause reluctance  among the zero dose communities to vaccinate?</t>
    </r>
  </si>
  <si>
    <t>Caregiver concerns about vaccine side effects → delay or failure to vaccinate → low coverage. Failure to give multiple scheduled vaccinations → missed opportunity → delayed or no vaccination → low coverage</t>
  </si>
  <si>
    <t>Low motivation to vaccinate → failure to mobilize community to attend immunisation sessions → low coverage</t>
  </si>
  <si>
    <t>Inconvenient services→ poor uptake → low coverage</t>
  </si>
  <si>
    <t>Lack of confidence or trust → failure to mobilize community to attend immunisation sessions → low coverage</t>
  </si>
  <si>
    <t>Comprehensive multi-year plan (cMYP) or National Immunization Strategy (NIS)</t>
  </si>
  <si>
    <t xml:space="preserve">Comprehensive Multi Year Plan (cMYP): a strategic plan for the national immunization programme based on a country's situation analysis that outlines objectives, strategies and activities for a 5 year period. Moreover, it includes costing and financial analysis and monitoring and evaluation frameworks. The cMYP consists of two parts: programme planning and costing. Costing is calculated using a costing and financing tool that helps countries assess current and future programme costs. The cMYP guidelines are currently under revision. As the cMYP is required for Gavi countries, a large number of countries have the document. 
The NIS builds on the experience of cMYP (in use by countries since 2005). It is a streamlined planning document that focuses on a strategic period of 5 years. WHO and partners have developed a new strategic framework with the National Immunization Strategy (NIS) project, following adoption of the Immunization Agenda 2030 (IA2030) to guide immunization stakeholders action over the next decade. IA2030 emphasizes the need to consider immunization as an entry point for strengthening Primary Health Care (PHC). Consequently the NIS is designed for better integration of immunization with other health interventions, UHC targets and national planning cycles; focus on long term goals with intermediary objectives and prioritized strategies; country ownership with inclusive design processes; tailored approach to local and national context; and increasing reliance on domestic sources in funding negotiations. 
</t>
  </si>
  <si>
    <t>Standard EPI core information sources</t>
  </si>
  <si>
    <t>Key potential complementary sources</t>
  </si>
  <si>
    <r>
      <t xml:space="preserve">Step 1 of the desk review component of the situation analysis calls for gathering available information. Figure 1 shows a list of potentially useful sources. Please note that this review does not require any primary data collection. Thus if the information source is not available for your country, simply select NO in the first column, and fill out the rest of the spreadsheet using the other sources that you have identified. The first group of information sources are standard EPI core documents and data points. </t>
    </r>
    <r>
      <rPr>
        <i/>
        <sz val="12"/>
        <color theme="1"/>
        <rFont val="Calibri (Body)"/>
      </rPr>
      <t>T</t>
    </r>
    <r>
      <rPr>
        <i/>
        <sz val="12"/>
        <color theme="1"/>
        <rFont val="Calibri"/>
        <family val="2"/>
        <scheme val="minor"/>
      </rPr>
      <t xml:space="preserve">hey are more commonly available, generally standardized and are generated regularly. The second group are potentially complementary sources, </t>
    </r>
    <r>
      <rPr>
        <i/>
        <sz val="12"/>
        <color theme="1"/>
        <rFont val="Calibri (Body)"/>
      </rPr>
      <t>although</t>
    </r>
    <r>
      <rPr>
        <i/>
        <sz val="12"/>
        <color rgb="FFFF0000"/>
        <rFont val="Calibri (Body)"/>
      </rPr>
      <t xml:space="preserve"> </t>
    </r>
    <r>
      <rPr>
        <i/>
        <sz val="12"/>
        <color theme="1"/>
        <rFont val="Calibri"/>
        <family val="2"/>
        <scheme val="minor"/>
      </rPr>
      <t xml:space="preserve">their format might be less standardized, or they may be produced less often.The classification of information sources into </t>
    </r>
    <r>
      <rPr>
        <i/>
        <sz val="12"/>
        <color theme="1"/>
        <rFont val="Calibri (Body)"/>
      </rPr>
      <t xml:space="preserve">the two groups </t>
    </r>
    <r>
      <rPr>
        <i/>
        <sz val="12"/>
        <color theme="1"/>
        <rFont val="Calibri"/>
        <family val="2"/>
        <scheme val="minor"/>
      </rPr>
      <t xml:space="preserve"> for the purposes of this exercise </t>
    </r>
    <r>
      <rPr>
        <i/>
        <sz val="12"/>
        <color theme="1"/>
        <rFont val="Calibri (Body)"/>
      </rPr>
      <t>does</t>
    </r>
    <r>
      <rPr>
        <i/>
        <sz val="12"/>
        <color theme="1"/>
        <rFont val="Calibri"/>
        <family val="2"/>
        <scheme val="minor"/>
      </rPr>
      <t xml:space="preserve"> not reflect the importance of the listed documents. For each of the 7 categories, the sources in the first group constitute the</t>
    </r>
    <r>
      <rPr>
        <i/>
        <sz val="12"/>
        <color rgb="FFFF0000"/>
        <rFont val="Calibri (Body)"/>
      </rPr>
      <t xml:space="preserve"> </t>
    </r>
    <r>
      <rPr>
        <i/>
        <sz val="12"/>
        <color theme="1"/>
        <rFont val="Calibri (Body)"/>
      </rPr>
      <t>front line</t>
    </r>
    <r>
      <rPr>
        <i/>
        <sz val="12"/>
        <color theme="1"/>
        <rFont val="Calibri"/>
        <family val="2"/>
        <scheme val="minor"/>
      </rPr>
      <t xml:space="preserve"> sources because they are expected to provide the bulk of evidence required to rapidly assess immunization barriers. If a reviewers is still unable to pinpoint the needed evidence for a given category of barriers, then he or she may seek out alternative potential sources, such as the proposed list in the second group, or other information sources that might be available at the country level.</t>
    </r>
  </si>
  <si>
    <t>Behavioural and social drivers of vaccination (BeSD)</t>
  </si>
  <si>
    <t>This guidebook supports the use of the tools on understanding and addressing behavioural and social drivers (BeSD) of vaccine uptake. It guides programmes, partners and researchers to understand the reasons for low uptake, using globally field tested and validated tools for childhood vaccination and COVID-19 vaccination. It helps to reduce coverage inequities by gathering and using data to systematically design, implement and evaluate tailored interventions. The information from the BeSD surveys is particularly relevant to barriers relating to 3.7 Demand generation.</t>
  </si>
  <si>
    <r>
      <rPr>
        <i/>
        <u/>
        <sz val="11"/>
        <color theme="1"/>
        <rFont val="Calibri"/>
        <family val="2"/>
        <scheme val="minor"/>
      </rPr>
      <t>Guiding questions</t>
    </r>
    <r>
      <rPr>
        <sz val="11"/>
        <color theme="1"/>
        <rFont val="Calibri"/>
        <family val="2"/>
        <scheme val="minor"/>
      </rPr>
      <t xml:space="preserve">
• Are there policy restrictions to health workers or non-health workers to address unmet vaccination needs as vaccinators?</t>
    </r>
  </si>
  <si>
    <r>
      <rPr>
        <u/>
        <sz val="11"/>
        <color theme="1"/>
        <rFont val="Calibri"/>
        <family val="2"/>
        <scheme val="minor"/>
      </rPr>
      <t>Guiding questions</t>
    </r>
    <r>
      <rPr>
        <sz val="11"/>
        <color theme="1"/>
        <rFont val="Calibri"/>
        <family val="2"/>
        <scheme val="minor"/>
      </rPr>
      <t xml:space="preserve">
• Is </t>
    </r>
    <r>
      <rPr>
        <sz val="11"/>
        <color theme="1"/>
        <rFont val="Calibri (Body)"/>
      </rPr>
      <t>staff motivation affected by</t>
    </r>
    <r>
      <rPr>
        <sz val="11"/>
        <color theme="1"/>
        <rFont val="Calibri"/>
        <family val="2"/>
        <scheme val="minor"/>
      </rPr>
      <t xml:space="preserve"> low pay or delayed payments  (salary, allowances, incentives)?
• Is </t>
    </r>
    <r>
      <rPr>
        <sz val="11"/>
        <color theme="1"/>
        <rFont val="Calibri (Body)"/>
      </rPr>
      <t>staff motivation affected by poor working conditions</t>
    </r>
    <r>
      <rPr>
        <sz val="11"/>
        <color theme="1"/>
        <rFont val="Calibri"/>
        <family val="2"/>
        <scheme val="minor"/>
      </rPr>
      <t xml:space="preserve">/environment (e.g. discrimination, bullying, sexual harassment)?
</t>
    </r>
  </si>
  <si>
    <t>3.3.6. Supply management : Wastage calculations inaccurate or not done, resulting in over or under supply/maldistribution of vaccines at national and/or sub-national level</t>
  </si>
  <si>
    <t>3.4.7. HR &amp; strategies: Inadequate strategies used to reach underserved or underimmunized populations</t>
  </si>
  <si>
    <r>
      <rPr>
        <i/>
        <u/>
        <sz val="11"/>
        <color theme="1"/>
        <rFont val="Calibri"/>
        <family val="2"/>
        <scheme val="minor"/>
      </rPr>
      <t>Guiding questions</t>
    </r>
    <r>
      <rPr>
        <sz val="11"/>
        <color theme="1"/>
        <rFont val="Calibri"/>
        <family val="2"/>
        <scheme val="minor"/>
      </rPr>
      <t xml:space="preserve">
• Are underserved populations adequately identified?
•  How are under vaccinated or unvaccinated children and their communities distributed? 
•Are there specific social, cultural, political, geographic, or gender-related barriers that prevent these communities from being vaccinated?
• Are the strategies to used to reach them are inadequately planned  or implemented?</t>
    </r>
  </si>
  <si>
    <t>Step 2: This steps asks you to document the latest available data on immunization coverage and equity and VPD surveillance.This  exercise is intended to be an overview rather than a detailed assessment. Whilst the indicators do not explain the reason for the low coverage, or high number of VPD cases, they might suggest that barriers exist. Thus, if barriers are suggested by the indicator, search for explanations within the information sources identified in Step 1 and document the evidence in Step 3.</t>
  </si>
  <si>
    <t>2.1 Immunization Coverage and Equity</t>
  </si>
  <si>
    <t>D. Identifying priority actions</t>
  </si>
  <si>
    <t xml:space="preserve"> Key potential complementary sources</t>
  </si>
  <si>
    <t>DTP3-MCV2</t>
  </si>
  <si>
    <r>
      <rPr>
        <b/>
        <i/>
        <sz val="12"/>
        <color theme="1"/>
        <rFont val="Calibri"/>
        <family val="2"/>
        <scheme val="minor"/>
      </rPr>
      <t>Notes - Priority actions:</t>
    </r>
    <r>
      <rPr>
        <i/>
        <sz val="12"/>
        <color theme="1"/>
        <rFont val="Calibri"/>
        <family val="2"/>
        <scheme val="minor"/>
      </rPr>
      <t xml:space="preserve"> </t>
    </r>
    <r>
      <rPr>
        <sz val="12"/>
        <color theme="1"/>
        <rFont val="Calibri"/>
        <family val="2"/>
        <scheme val="minor"/>
      </rPr>
      <t xml:space="preserve">This sheet lists the barriers based on their priority level as identified in Step 4. It provides space for documenting actions that need to be addressed in order to minimise or eliminate the identified barriers. This sheet can be completed following the review or at any time after the completion of the workbook. </t>
    </r>
  </si>
  <si>
    <r>
      <rPr>
        <i/>
        <u/>
        <sz val="11"/>
        <color theme="1"/>
        <rFont val="Calibri"/>
        <family val="2"/>
        <scheme val="minor"/>
      </rPr>
      <t>Guiding questions</t>
    </r>
    <r>
      <rPr>
        <sz val="11"/>
        <color theme="1"/>
        <rFont val="Calibri"/>
        <family val="2"/>
        <scheme val="minor"/>
      </rPr>
      <t xml:space="preserve">
• Are vaccinators aware of the appropriate vaccination schedule, including catch-up schedule for delayed vaccination?
• Do vaccinators fail to administer multiple vaccines at a visit?
• Do HCW understand and implement the catch-up vaccination policy (if it exisits in the country)?
</t>
    </r>
  </si>
  <si>
    <r>
      <rPr>
        <i/>
        <u/>
        <sz val="11"/>
        <color theme="1"/>
        <rFont val="Calibri"/>
        <family val="2"/>
        <scheme val="minor"/>
      </rPr>
      <t xml:space="preserve">Guiding questions
</t>
    </r>
    <r>
      <rPr>
        <sz val="11"/>
        <color theme="1"/>
        <rFont val="Calibri"/>
        <family val="2"/>
        <scheme val="minor"/>
      </rPr>
      <t>• Are recording and reporting tools, such as registry, tally sheets, reporting forms and immunization cards, available and consistent?
• Are home-based records available?</t>
    </r>
    <r>
      <rPr>
        <sz val="11"/>
        <color theme="1"/>
        <rFont val="Calibri (Body)"/>
      </rPr>
      <t xml:space="preserve"> If so, are they complete?
• Do reporting tools allow for tracking of children who are vaccinated late?</t>
    </r>
    <r>
      <rPr>
        <sz val="11"/>
        <color theme="1"/>
        <rFont val="Calibri"/>
        <family val="2"/>
        <scheme val="minor"/>
      </rPr>
      <t xml:space="preserve">
</t>
    </r>
  </si>
  <si>
    <t>4. Does the barrier affect the country's ability to catch up children with missed RI vaccination?</t>
  </si>
  <si>
    <t>5. Has the barrier already been addressed by other programme interventions that appear to be working to improve coverage and equity?</t>
  </si>
  <si>
    <t>6. Is the barrier modifiable by immunization programme modifications?</t>
  </si>
  <si>
    <t>7. How feasible are activities to address this barrier?</t>
  </si>
  <si>
    <t>8. Are changes in vaccine product presentation or technological innovations likely to impact this barrier?</t>
  </si>
  <si>
    <t>9. What is the history of and progress made to date on decreasing the barriers?</t>
  </si>
  <si>
    <t>10. Are there other more pressing barriers that are having a greater impact on coverage and equity?</t>
  </si>
  <si>
    <t>2. Completing immunization programme overview</t>
  </si>
  <si>
    <t>STEP 2: Completing immunization programme overeview</t>
  </si>
  <si>
    <t>DTP &lt;50%</t>
  </si>
  <si>
    <t>DTP &lt;80%</t>
  </si>
  <si>
    <t xml:space="preserve">3.7.5 .Lack of intention to vaccinate  </t>
  </si>
  <si>
    <t>STEP 2.1 Example: Immunization coverage and equity overview</t>
  </si>
  <si>
    <t>3.1.6. Planning &amp; procurement: Strategic and operational plans are not up-to-date, and there is lack of strategies for hard-to-reach areas or children who missed their RI doses</t>
  </si>
  <si>
    <t>3.1.7. Partner coordination: Level of functioning of Inter-Agency Coordination Committee (ICC) is inadequate</t>
  </si>
  <si>
    <t>3.2.2. HR planning: EPI organizational structure does not meet needs  for immunization services</t>
  </si>
  <si>
    <t>3.3.1. Cold chain: Inadequate number of functioning refrigerators/cold chain equipment</t>
  </si>
  <si>
    <t>3.3.10. Waste management challenges</t>
  </si>
  <si>
    <t>3.4.8. HR &amp; strategies: Inadequate policies to track defaulters</t>
  </si>
  <si>
    <t>3.4.9. HR &amp; strategies: Inadequate standard operating procedures and practices to vaccinate a late child</t>
  </si>
  <si>
    <t>3.5.3. Data quality: Mechanisms and funding are not in place for regular data quality review</t>
  </si>
  <si>
    <t>3.6.3. Reporting &amp; response: Unavailability of surveillance supplies</t>
  </si>
  <si>
    <t>3.6.4. Reporting &amp; response: Laboratories for vaccine-preventable diseases (VPD) surveillance are inadequate</t>
  </si>
  <si>
    <t>Aaron Wallace (wallacea@who.int)</t>
  </si>
  <si>
    <t xml:space="preserve">3.1.1. Policy &amp; guidance: Inadequate national immunization laws and policies regarding immunization practices (e.g. opening multi-dose vials, catch-up vaccination, discarding vaccine wastage, policies not aligned with national health strategies and plans)
</t>
  </si>
  <si>
    <r>
      <rPr>
        <i/>
        <u/>
        <sz val="11"/>
        <color theme="1"/>
        <rFont val="Calibri"/>
        <family val="2"/>
        <scheme val="minor"/>
      </rPr>
      <t xml:space="preserve">Guiding questions
</t>
    </r>
    <r>
      <rPr>
        <sz val="11"/>
        <color theme="1"/>
        <rFont val="Calibri"/>
        <family val="2"/>
        <scheme val="minor"/>
      </rPr>
      <t>• Are there national policies regarding immunization practices?
• Are they clearly stated?
• Are these policies aligned with national health strategic plans?
• Are health workers aware of the policies?
• Do health workers have clear understanding of policy?
• Are health workers aware of the policy, but concerned about wastage criticisms?
• Do catch-up vaccination policies allow for HCW to vaccinate children beyond 1 year of age?</t>
    </r>
    <r>
      <rPr>
        <i/>
        <u/>
        <sz val="11"/>
        <color theme="1"/>
        <rFont val="Calibri"/>
        <family val="2"/>
        <scheme val="minor"/>
      </rPr>
      <t xml:space="preserve">
</t>
    </r>
  </si>
  <si>
    <r>
      <rPr>
        <i/>
        <u/>
        <sz val="11"/>
        <color theme="1"/>
        <rFont val="Calibri"/>
        <family val="2"/>
        <scheme val="minor"/>
      </rPr>
      <t>Guiding questions</t>
    </r>
    <r>
      <rPr>
        <sz val="11"/>
        <color theme="1"/>
        <rFont val="Calibri"/>
        <family val="2"/>
        <scheme val="minor"/>
      </rPr>
      <t xml:space="preserve">
• Is there confusion about roles and responsibilities of different levels regarding immunization policies and decision-making?
• Does communication break down between central, subnational and local levels?
• Does communication break down between different departments (e.g. EPI department and nutrition department)?</t>
    </r>
  </si>
  <si>
    <r>
      <rPr>
        <i/>
        <u/>
        <sz val="11"/>
        <color theme="1"/>
        <rFont val="Calibri"/>
        <family val="2"/>
        <scheme val="minor"/>
      </rPr>
      <t xml:space="preserve">Guiding questions
</t>
    </r>
    <r>
      <rPr>
        <sz val="11"/>
        <color theme="1"/>
        <rFont val="Calibri"/>
        <family val="2"/>
        <scheme val="minor"/>
      </rPr>
      <t>• Are strategic and operational plans up-to date?
• Are there detailed plans that include strategies for hard-to-reach areas and/or populations?
• Are there written plans to vaccinate children up to at least 4-5 years who missed their RI doses?</t>
    </r>
  </si>
  <si>
    <r>
      <t xml:space="preserve">Guiding questions
</t>
    </r>
    <r>
      <rPr>
        <sz val="11"/>
        <color theme="1"/>
        <rFont val="Calibri"/>
        <family val="2"/>
        <scheme val="minor"/>
      </rPr>
      <t>• Are the terms and responsibilities clearly defined?
• What is the frequency of meetings?
• Are ICC recommendations communicated?
• Does the ICC include health systems focal points?</t>
    </r>
  </si>
  <si>
    <t>3.1.3. Governance &amp; accountability: Level of functioning of the NITAG and related national-level immunization committees is inadequate</t>
  </si>
  <si>
    <t>3.1.5. Planning &amp; procurement: Inefficient planning processes, not aligned with other planning processes and not linked to financial planning</t>
  </si>
  <si>
    <r>
      <t xml:space="preserve">Guiding questions
</t>
    </r>
    <r>
      <rPr>
        <sz val="11"/>
        <color theme="1"/>
        <rFont val="Calibri"/>
        <family val="2"/>
        <scheme val="minor"/>
      </rPr>
      <t>• Are funds allocated for immunization controlled by non-health sector (e.g. Ministry of Finance)?
• If yes, are immunization funding needs adequately communicated to the funding ministry?</t>
    </r>
    <r>
      <rPr>
        <i/>
        <u/>
        <sz val="11"/>
        <color theme="1"/>
        <rFont val="Calibri"/>
        <family val="2"/>
        <scheme val="minor"/>
      </rPr>
      <t xml:space="preserve">
</t>
    </r>
    <r>
      <rPr>
        <i/>
        <sz val="11"/>
        <color theme="1"/>
        <rFont val="Calibri (Body)"/>
      </rPr>
      <t xml:space="preserve">• </t>
    </r>
    <r>
      <rPr>
        <sz val="11"/>
        <color theme="1"/>
        <rFont val="Calibri (Body)"/>
      </rPr>
      <t>Are sufficient funds allocated for the health sector to enable immunization service delivery?</t>
    </r>
  </si>
  <si>
    <r>
      <t xml:space="preserve">Guiding question
</t>
    </r>
    <r>
      <rPr>
        <sz val="11"/>
        <color theme="1"/>
        <rFont val="Calibri"/>
        <family val="2"/>
        <scheme val="minor"/>
      </rPr>
      <t>• Is the country graduating from Gavi and are there concerns about country-financing?</t>
    </r>
    <r>
      <rPr>
        <i/>
        <u/>
        <sz val="11"/>
        <color theme="1"/>
        <rFont val="Calibri"/>
        <family val="2"/>
        <scheme val="minor"/>
      </rPr>
      <t xml:space="preserve">
</t>
    </r>
    <r>
      <rPr>
        <i/>
        <sz val="11"/>
        <color theme="1"/>
        <rFont val="Calibri (Body)"/>
      </rPr>
      <t xml:space="preserve">• </t>
    </r>
    <r>
      <rPr>
        <sz val="11"/>
        <color theme="1"/>
        <rFont val="Calibri (Body)"/>
      </rPr>
      <t>Are there challenges in aligning partner and donor support?
• Is donor support for immunization integrated into domestic health financing?</t>
    </r>
  </si>
  <si>
    <r>
      <rPr>
        <i/>
        <u/>
        <sz val="11"/>
        <color theme="1"/>
        <rFont val="Calibri"/>
        <family val="2"/>
        <scheme val="minor"/>
      </rPr>
      <t>Guiding questions</t>
    </r>
    <r>
      <rPr>
        <sz val="11"/>
        <color theme="1"/>
        <rFont val="Calibri"/>
        <family val="2"/>
        <scheme val="minor"/>
      </rPr>
      <t xml:space="preserve">
• If new vaccines have been introduced, is there dedicated domestic funding to sustain vaccination programmes?</t>
    </r>
  </si>
  <si>
    <r>
      <t>Is there a reason to believe there is a barrier? (</t>
    </r>
    <r>
      <rPr>
        <i/>
        <sz val="11"/>
        <rFont val="Calibri"/>
        <family val="2"/>
        <scheme val="minor"/>
      </rPr>
      <t xml:space="preserve"> Yes/No</t>
    </r>
    <r>
      <rPr>
        <sz val="11"/>
        <rFont val="Calibri"/>
        <family val="2"/>
        <scheme val="minor"/>
      </rPr>
      <t>)</t>
    </r>
  </si>
  <si>
    <r>
      <t xml:space="preserve">Guiding questions
</t>
    </r>
    <r>
      <rPr>
        <sz val="11"/>
        <color theme="1"/>
        <rFont val="Calibri (Body)"/>
      </rPr>
      <t>• Do CHWs receive salaries?
• Are CHWs included in organziational structures?
• Are CHWs included in operational plans?</t>
    </r>
  </si>
  <si>
    <t>3.2.3. HR planning: Community Health Workers are not institutionalized within the immunization and broader health system</t>
  </si>
  <si>
    <r>
      <t xml:space="preserve">3.2.4. Motivation: Poor </t>
    </r>
    <r>
      <rPr>
        <b/>
        <sz val="11"/>
        <color theme="1"/>
        <rFont val="Calibri (Body)"/>
      </rPr>
      <t xml:space="preserve">Staff </t>
    </r>
    <r>
      <rPr>
        <b/>
        <sz val="11"/>
        <color theme="1"/>
        <rFont val="Calibri"/>
        <family val="2"/>
        <scheme val="minor"/>
      </rPr>
      <t>motivation</t>
    </r>
  </si>
  <si>
    <t>3.2.5. Capacity building: Missed opportunity due to vaccinator hesitancy to administer multiple vaccines at a visit or misunderstanding of policies</t>
  </si>
  <si>
    <t>3.2.6. Capacity building: Missed opportunity due to health worker misunderstanding of wastage policy/fear of criticism, resulting in not opening the vial</t>
  </si>
  <si>
    <t>3.2.7. Supervision &amp; performance monitoring: Suboptimal number and quality of supervisory visits</t>
  </si>
  <si>
    <t>3.2.8. Training: Inadequate training to prepare health staff in immunization or new vaccines</t>
  </si>
  <si>
    <t>3.2.9. Training: Many (often uncoordinated) in-service trainings pull staff away from service delivery</t>
  </si>
  <si>
    <t>3.2.10. Zero dose communities:  Barriers relevant to HR management affecting the zero dose communities</t>
  </si>
  <si>
    <t>Too few CHWs and/or unmotivated CHWs → lower outreach and/or community mobilization → delayed or non-vaccination → lower coverage delayed or non-vaccination → lower coverage</t>
  </si>
  <si>
    <r>
      <rPr>
        <i/>
        <u/>
        <sz val="11"/>
        <color theme="1"/>
        <rFont val="Calibri (Body)"/>
      </rPr>
      <t>Guiding questions</t>
    </r>
    <r>
      <rPr>
        <sz val="11"/>
        <color theme="1"/>
        <rFont val="Calibri"/>
        <family val="2"/>
        <scheme val="minor"/>
      </rPr>
      <t xml:space="preserve">
• Does inadequate forecasting result in under- or over-supply of vaccine?
• Does inadequate forecasting result in maldistribution of vaccine?</t>
    </r>
  </si>
  <si>
    <r>
      <rPr>
        <i/>
        <u/>
        <sz val="11"/>
        <color theme="1"/>
        <rFont val="Calibri (Body)"/>
      </rPr>
      <t>Guiding questions</t>
    </r>
    <r>
      <rPr>
        <sz val="11"/>
        <color theme="1"/>
        <rFont val="Calibri"/>
        <family val="2"/>
        <scheme val="minor"/>
      </rPr>
      <t xml:space="preserve">
• Do shortages of vaccine or delays exist at the national level due to procurement system problems?
• Is procurement of vaccines integrated within other procurement mechanisms for essentail medicines?</t>
    </r>
  </si>
  <si>
    <t>3.4.2. HR &amp; strategies: Special populations (ethnic/religious groups, orphans, single mothers) requiring more outreach efforts/resources</t>
  </si>
  <si>
    <t>3.4.10. Inadequate session quality</t>
  </si>
  <si>
    <r>
      <t xml:space="preserve">Guiding questions
</t>
    </r>
    <r>
      <rPr>
        <i/>
        <sz val="11"/>
        <color theme="1"/>
        <rFont val="Calibri (Body)"/>
      </rPr>
      <t xml:space="preserve">• </t>
    </r>
    <r>
      <rPr>
        <sz val="11"/>
        <color theme="1"/>
        <rFont val="Calibri (Body)"/>
      </rPr>
      <t>Is session quality poor?
• Are there adequate systems to report on the quality of services?</t>
    </r>
    <r>
      <rPr>
        <i/>
        <u/>
        <sz val="11"/>
        <color theme="1"/>
        <rFont val="Calibri"/>
        <family val="2"/>
        <scheme val="minor"/>
      </rPr>
      <t xml:space="preserve">
</t>
    </r>
    <r>
      <rPr>
        <sz val="11"/>
        <color theme="1"/>
        <rFont val="Calibri"/>
        <family val="2"/>
        <scheme val="minor"/>
      </rPr>
      <t>• Are caregivers turned away?
• Are caregivers informed about possible vaccine side-effects?
• Are caregivers told when to bring the child for the next vaccination?
• Are caregivers and/or patients experiencing disrespectful and/or discriminatory treatment ?
• Is the discrimination based on gender and/or sexual orientation?</t>
    </r>
  </si>
  <si>
    <t>3.4.11. Integration: Low level of integrating EPI strategies with other primary  care services</t>
  </si>
  <si>
    <r>
      <t xml:space="preserve">Guiding questions
</t>
    </r>
    <r>
      <rPr>
        <sz val="11"/>
        <color theme="1"/>
        <rFont val="Calibri"/>
        <family val="2"/>
        <scheme val="minor"/>
      </rPr>
      <t>• Are immunization strategies integrated with other primary care services?
• What are the challenges and opportunities for integrated service delivery? Do the opportunities outweigh the challenges?</t>
    </r>
  </si>
  <si>
    <r>
      <rPr>
        <i/>
        <u/>
        <sz val="11"/>
        <color theme="1"/>
        <rFont val="Calibri"/>
        <family val="2"/>
        <scheme val="minor"/>
      </rPr>
      <t>Guiding questions</t>
    </r>
    <r>
      <rPr>
        <sz val="11"/>
        <color theme="1"/>
        <rFont val="Calibri"/>
        <family val="2"/>
        <scheme val="minor"/>
      </rPr>
      <t xml:space="preserve">
• </t>
    </r>
    <r>
      <rPr>
        <sz val="11"/>
        <color theme="1"/>
        <rFont val="Calibri (Body)"/>
      </rPr>
      <t>Is the quality of service utilization (coverage, equity) data poor</t>
    </r>
    <r>
      <rPr>
        <sz val="11"/>
        <color theme="1"/>
        <rFont val="Calibri"/>
        <family val="2"/>
        <scheme val="minor"/>
      </rPr>
      <t xml:space="preserve">?
• Is there lack of immunization data disaggregated by sex and additional factors (e.g. age, ethnicity, socioeconomic background and disabilities)?
• Do data and tools to assess immunization coverage </t>
    </r>
    <r>
      <rPr>
        <sz val="11"/>
        <color theme="1"/>
        <rFont val="Calibri (Body)"/>
      </rPr>
      <t>exist? Are they used</t>
    </r>
    <r>
      <rPr>
        <sz val="11"/>
        <color theme="1"/>
        <rFont val="Calibri"/>
        <family val="2"/>
        <scheme val="minor"/>
      </rPr>
      <t>?
• Are data for service utilization used at central, district or service delivery levels for the purpose to allocate staff or for session planning? Are they used inadequately?
• Are data for lack of access to primary care services used to identify adn reach underserved populations?</t>
    </r>
  </si>
  <si>
    <t>3.5.4. Recording and reporting: Recording and reporting tools are not up-to-date, unavailable and inconsistent (registry, tally sheets, reporting forms, home-based records, immunization cards)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</si>
</sst>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4"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11"/>
      <name val="Calibri"/>
      <family val="2"/>
      <scheme val="minor"/>
    </font>
    <font>
      <b/>
      <sz val="24"/>
      <color theme="0"/>
      <name val="Calibri"/>
      <family val="2"/>
      <scheme val="minor"/>
    </font>
    <font>
      <u/>
      <sz val="11"/>
      <color theme="10"/>
      <name val="Calibri"/>
      <family val="2"/>
      <scheme val="minor"/>
    </font>
    <font>
      <sz val="14"/>
      <color theme="1"/>
      <name val="Calibri"/>
      <family val="2"/>
      <scheme val="minor"/>
    </font>
    <font>
      <b/>
      <u/>
      <sz val="11"/>
      <color theme="1"/>
      <name val="Calibri"/>
      <family val="2"/>
      <scheme val="minor"/>
    </font>
    <font>
      <sz val="11"/>
      <color theme="1"/>
      <name val="Calibri"/>
      <family val="2"/>
    </font>
    <font>
      <b/>
      <sz val="16"/>
      <color theme="0"/>
      <name val="Calibri"/>
      <family val="2"/>
      <scheme val="minor"/>
    </font>
    <font>
      <i/>
      <sz val="11"/>
      <color theme="1"/>
      <name val="Calibri"/>
      <family val="2"/>
      <scheme val="minor"/>
    </font>
    <font>
      <b/>
      <sz val="11"/>
      <color theme="0"/>
      <name val="Calibri"/>
      <family val="2"/>
      <scheme val="minor"/>
    </font>
    <font>
      <b/>
      <i/>
      <sz val="11"/>
      <color theme="1"/>
      <name val="Calibri"/>
      <family val="2"/>
      <scheme val="minor"/>
    </font>
    <font>
      <i/>
      <sz val="11"/>
      <name val="Calibri"/>
      <family val="2"/>
      <scheme val="minor"/>
    </font>
    <font>
      <b/>
      <sz val="11"/>
      <name val="Calibri"/>
      <family val="2"/>
      <scheme val="minor"/>
    </font>
    <font>
      <sz val="16"/>
      <color theme="1"/>
      <name val="Calibri"/>
      <family val="2"/>
      <scheme val="minor"/>
    </font>
    <font>
      <sz val="11"/>
      <color theme="0"/>
      <name val="Calibri"/>
      <family val="2"/>
      <scheme val="minor"/>
    </font>
    <font>
      <b/>
      <sz val="16"/>
      <name val="Calibri"/>
      <family val="2"/>
      <scheme val="minor"/>
    </font>
    <font>
      <b/>
      <sz val="16"/>
      <color theme="4" tint="-0.499984740745262"/>
      <name val="Calibri"/>
      <family val="2"/>
      <scheme val="minor"/>
    </font>
    <font>
      <b/>
      <sz val="12"/>
      <color theme="1"/>
      <name val="Calibri"/>
      <family val="2"/>
      <scheme val="minor"/>
    </font>
    <font>
      <i/>
      <u/>
      <sz val="11"/>
      <color theme="1"/>
      <name val="Calibri"/>
      <family val="2"/>
      <scheme val="minor"/>
    </font>
    <font>
      <u/>
      <sz val="11"/>
      <color theme="1"/>
      <name val="Calibri"/>
      <family val="2"/>
      <scheme val="minor"/>
    </font>
    <font>
      <b/>
      <sz val="14"/>
      <color theme="0"/>
      <name val="Calibri"/>
      <family val="2"/>
      <scheme val="minor"/>
    </font>
    <font>
      <b/>
      <sz val="14"/>
      <name val="Calibri"/>
      <family val="2"/>
      <scheme val="minor"/>
    </font>
    <font>
      <b/>
      <sz val="14"/>
      <color theme="1"/>
      <name val="Calibri"/>
      <family val="2"/>
      <scheme val="minor"/>
    </font>
    <font>
      <b/>
      <sz val="16"/>
      <color theme="1"/>
      <name val="Calibri"/>
      <family val="2"/>
      <scheme val="minor"/>
    </font>
    <font>
      <i/>
      <sz val="12"/>
      <color theme="1"/>
      <name val="Calibri"/>
      <family val="2"/>
      <scheme val="minor"/>
    </font>
    <font>
      <sz val="13"/>
      <name val="Calibri"/>
      <family val="2"/>
      <scheme val="minor"/>
    </font>
    <font>
      <u/>
      <sz val="13"/>
      <name val="Calibri"/>
      <family val="2"/>
      <scheme val="minor"/>
    </font>
    <font>
      <b/>
      <sz val="13"/>
      <color theme="0"/>
      <name val="Calibri"/>
      <family val="2"/>
      <scheme val="minor"/>
    </font>
    <font>
      <b/>
      <sz val="11.5"/>
      <name val="Calibri"/>
      <family val="2"/>
      <scheme val="minor"/>
    </font>
    <font>
      <b/>
      <i/>
      <sz val="11"/>
      <name val="Calibri"/>
      <family val="2"/>
      <scheme val="minor"/>
    </font>
    <font>
      <b/>
      <sz val="12"/>
      <color theme="0"/>
      <name val="Calibri"/>
      <family val="2"/>
      <scheme val="minor"/>
    </font>
    <font>
      <b/>
      <sz val="10"/>
      <name val="Calibri"/>
      <family val="2"/>
      <scheme val="minor"/>
    </font>
    <font>
      <b/>
      <sz val="10"/>
      <color theme="1"/>
      <name val="Calibri"/>
      <family val="2"/>
      <scheme val="minor"/>
    </font>
    <font>
      <u/>
      <sz val="11"/>
      <color theme="1"/>
      <name val="Calibri (Body)"/>
    </font>
    <font>
      <b/>
      <sz val="16"/>
      <color rgb="FFFF0000"/>
      <name val="Calibri (Body)"/>
    </font>
    <font>
      <b/>
      <sz val="36"/>
      <color theme="0"/>
      <name val="Calibri"/>
      <family val="2"/>
      <scheme val="minor"/>
    </font>
    <font>
      <u/>
      <sz val="18"/>
      <color theme="10"/>
      <name val="Calibri"/>
      <family val="2"/>
      <scheme val="minor"/>
    </font>
    <font>
      <sz val="14"/>
      <color theme="0"/>
      <name val="Calibri"/>
      <family val="2"/>
      <scheme val="minor"/>
    </font>
    <font>
      <b/>
      <i/>
      <sz val="12"/>
      <color theme="1"/>
      <name val="Calibri (Body)"/>
    </font>
    <font>
      <b/>
      <i/>
      <sz val="12"/>
      <color theme="1"/>
      <name val="Calibri"/>
      <family val="2"/>
      <scheme val="minor"/>
    </font>
    <font>
      <b/>
      <i/>
      <sz val="13"/>
      <color theme="1"/>
      <name val="Calibri"/>
      <family val="2"/>
      <scheme val="minor"/>
    </font>
    <font>
      <i/>
      <u/>
      <sz val="13"/>
      <color theme="1"/>
      <name val="Calibri"/>
      <family val="2"/>
      <scheme val="minor"/>
    </font>
    <font>
      <i/>
      <sz val="13"/>
      <color theme="1"/>
      <name val="Calibri (Body)"/>
    </font>
    <font>
      <sz val="11"/>
      <color rgb="FFFF0000"/>
      <name val="Calibri (Body)"/>
    </font>
    <font>
      <i/>
      <sz val="12"/>
      <color rgb="FFFF0000"/>
      <name val="Calibri (Body)"/>
    </font>
    <font>
      <sz val="14"/>
      <color theme="5"/>
      <name val="Calibri"/>
      <family val="2"/>
      <scheme val="minor"/>
    </font>
    <font>
      <sz val="11"/>
      <color theme="5"/>
      <name val="Calibri"/>
      <family val="2"/>
      <scheme val="minor"/>
    </font>
    <font>
      <sz val="11"/>
      <color theme="1"/>
      <name val="Calibri (Body)"/>
    </font>
    <font>
      <b/>
      <sz val="11"/>
      <color theme="1"/>
      <name val="Calibri (Body)"/>
    </font>
    <font>
      <i/>
      <sz val="12"/>
      <color theme="1"/>
      <name val="Calibri (Body)"/>
    </font>
    <font>
      <b/>
      <sz val="16"/>
      <color theme="0"/>
      <name val="Calibri (Body)"/>
    </font>
    <font>
      <i/>
      <sz val="11"/>
      <color theme="1"/>
      <name val="Calibri (Body)"/>
    </font>
    <font>
      <sz val="11"/>
      <color rgb="FF222A35"/>
      <name val="Calibri"/>
      <family val="2"/>
      <scheme val="minor"/>
    </font>
    <font>
      <sz val="14"/>
      <color theme="0"/>
      <name val="Calibri (Body)"/>
    </font>
    <font>
      <sz val="12"/>
      <color theme="1"/>
      <name val="Calibri (Body)"/>
    </font>
    <font>
      <b/>
      <sz val="14"/>
      <color theme="0"/>
      <name val="Calibri (Body)"/>
    </font>
    <font>
      <b/>
      <sz val="16"/>
      <color theme="1"/>
      <name val="Calibri (Body)"/>
    </font>
    <font>
      <b/>
      <i/>
      <sz val="11"/>
      <color theme="1"/>
      <name val="Calibri (Body)"/>
    </font>
    <font>
      <i/>
      <sz val="16"/>
      <color theme="1"/>
      <name val="Calibri"/>
      <family val="2"/>
      <scheme val="minor"/>
    </font>
    <font>
      <b/>
      <sz val="14"/>
      <color rgb="FFC00000"/>
      <name val="Calibri (Body)"/>
    </font>
    <font>
      <b/>
      <i/>
      <sz val="11"/>
      <color rgb="FFC00000"/>
      <name val="Calibri"/>
      <family val="2"/>
      <scheme val="minor"/>
    </font>
    <font>
      <b/>
      <sz val="14"/>
      <color theme="7" tint="-0.249977111117893"/>
      <name val="Calibri (Body)"/>
    </font>
    <font>
      <b/>
      <i/>
      <sz val="11"/>
      <color theme="7" tint="-0.249977111117893"/>
      <name val="Calibri"/>
      <family val="2"/>
      <scheme val="minor"/>
    </font>
    <font>
      <b/>
      <i/>
      <sz val="16"/>
      <color theme="1"/>
      <name val="Calibri"/>
      <family val="2"/>
      <scheme val="minor"/>
    </font>
    <font>
      <b/>
      <i/>
      <sz val="16"/>
      <name val="Calibri"/>
      <family val="2"/>
      <scheme val="minor"/>
    </font>
    <font>
      <b/>
      <i/>
      <sz val="14"/>
      <name val="Calibri (Body)"/>
    </font>
    <font>
      <b/>
      <i/>
      <sz val="16"/>
      <color rgb="FF000000"/>
      <name val="Calibri"/>
      <family val="2"/>
      <scheme val="minor"/>
    </font>
    <font>
      <i/>
      <u/>
      <sz val="11"/>
      <color theme="1"/>
      <name val="Calibri (Body)"/>
    </font>
    <font>
      <b/>
      <i/>
      <u/>
      <sz val="11"/>
      <color theme="1"/>
      <name val="Calibri (Body)"/>
    </font>
    <font>
      <sz val="11"/>
      <color theme="1"/>
      <name val="Calibri"/>
      <family val="2"/>
      <scheme val="minor"/>
    </font>
    <font>
      <i/>
      <sz val="11"/>
      <color theme="0" tint="-0.249977111117893"/>
      <name val="Calibri"/>
      <family val="2"/>
      <scheme val="minor"/>
    </font>
    <font>
      <i/>
      <sz val="11"/>
      <color theme="0" tint="-0.249977111117893"/>
      <name val="Calibri (Body)"/>
    </font>
    <font>
      <sz val="10"/>
      <color theme="1"/>
      <name val="Calibri"/>
      <family val="2"/>
      <scheme val="minor"/>
    </font>
    <font>
      <sz val="14"/>
      <color theme="1"/>
      <name val="Calibri (Body)"/>
    </font>
    <font>
      <b/>
      <i/>
      <sz val="11"/>
      <color theme="0" tint="-0.14999847407452621"/>
      <name val="Calibri"/>
      <family val="2"/>
      <scheme val="minor"/>
    </font>
  </fonts>
  <fills count="50">
    <fill>
      <patternFill patternType="none"/>
    </fill>
    <fill>
      <patternFill patternType="gray125"/>
    </fill>
    <fill>
      <patternFill patternType="solid">
        <fgColor theme="4" tint="-0.499984740745262"/>
        <bgColor indexed="64"/>
      </patternFill>
    </fill>
    <fill>
      <patternFill patternType="solid">
        <fgColor rgb="FF002060"/>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rgb="FFC00000"/>
        <bgColor indexed="64"/>
      </patternFill>
    </fill>
    <fill>
      <patternFill patternType="solid">
        <fgColor theme="7" tint="-0.249977111117893"/>
        <bgColor indexed="64"/>
      </patternFill>
    </fill>
    <fill>
      <patternFill patternType="solid">
        <fgColor theme="9" tint="-0.249977111117893"/>
        <bgColor indexed="64"/>
      </patternFill>
    </fill>
    <fill>
      <patternFill patternType="solid">
        <fgColor rgb="FF7030A0"/>
        <bgColor indexed="64"/>
      </patternFill>
    </fill>
    <fill>
      <patternFill patternType="solid">
        <fgColor rgb="FFEFF6FB"/>
        <bgColor indexed="64"/>
      </patternFill>
    </fill>
    <fill>
      <patternFill patternType="solid">
        <fgColor theme="5"/>
        <bgColor indexed="64"/>
      </patternFill>
    </fill>
    <fill>
      <patternFill patternType="solid">
        <fgColor rgb="FFFDECE3"/>
        <bgColor indexed="64"/>
      </patternFill>
    </fill>
    <fill>
      <patternFill patternType="solid">
        <fgColor rgb="FFECF5E7"/>
        <bgColor indexed="64"/>
      </patternFill>
    </fill>
    <fill>
      <patternFill patternType="solid">
        <fgColor rgb="FFF3EBF9"/>
        <bgColor indexed="64"/>
      </patternFill>
    </fill>
    <fill>
      <patternFill patternType="solid">
        <fgColor rgb="FFFFC9C9"/>
        <bgColor indexed="64"/>
      </patternFill>
    </fill>
    <fill>
      <patternFill patternType="solid">
        <fgColor rgb="FFECECEC"/>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EDF0F3"/>
        <bgColor indexed="64"/>
      </patternFill>
    </fill>
    <fill>
      <patternFill patternType="solid">
        <fgColor theme="8" tint="-0.499984740745262"/>
        <bgColor indexed="64"/>
      </patternFill>
    </fill>
    <fill>
      <patternFill patternType="solid">
        <fgColor theme="8" tint="0.39997558519241921"/>
        <bgColor indexed="64"/>
      </patternFill>
    </fill>
    <fill>
      <patternFill patternType="solid">
        <fgColor rgb="FF0070C0"/>
        <bgColor indexed="64"/>
      </patternFill>
    </fill>
    <fill>
      <patternFill patternType="solid">
        <fgColor rgb="FFD6DCE4"/>
        <bgColor indexed="64"/>
      </patternFill>
    </fill>
    <fill>
      <patternFill patternType="solid">
        <fgColor theme="8" tint="0.59999389629810485"/>
        <bgColor indexed="64"/>
      </patternFill>
    </fill>
    <fill>
      <patternFill patternType="solid">
        <fgColor rgb="FFE9F3FF"/>
        <bgColor indexed="64"/>
      </patternFill>
    </fill>
    <fill>
      <patternFill patternType="solid">
        <fgColor theme="7"/>
        <bgColor indexed="64"/>
      </patternFill>
    </fill>
    <fill>
      <patternFill patternType="solid">
        <fgColor rgb="FF95C6D9"/>
        <bgColor indexed="64"/>
      </patternFill>
    </fill>
    <fill>
      <patternFill patternType="solid">
        <fgColor rgb="FFF0F7FB"/>
        <bgColor indexed="64"/>
      </patternFill>
    </fill>
    <fill>
      <patternFill patternType="solid">
        <fgColor rgb="FF222A35"/>
        <bgColor indexed="64"/>
      </patternFill>
    </fill>
    <fill>
      <patternFill patternType="solid">
        <fgColor rgb="FFFFC7CE"/>
        <bgColor indexed="64"/>
      </patternFill>
    </fill>
    <fill>
      <patternFill patternType="solid">
        <fgColor rgb="FFFFCAC9"/>
        <bgColor indexed="64"/>
      </patternFill>
    </fill>
    <fill>
      <patternFill patternType="solid">
        <fgColor rgb="FFFFFFFF"/>
        <bgColor rgb="FF000000"/>
      </patternFill>
    </fill>
    <fill>
      <patternFill patternType="solid">
        <fgColor rgb="FF00205F"/>
        <bgColor indexed="64"/>
      </patternFill>
    </fill>
    <fill>
      <patternFill patternType="solid">
        <fgColor rgb="FFDAE2F2"/>
        <bgColor indexed="64"/>
      </patternFill>
    </fill>
    <fill>
      <patternFill patternType="solid">
        <fgColor rgb="FFDBE3F2"/>
        <bgColor indexed="64"/>
      </patternFill>
    </fill>
    <fill>
      <patternFill patternType="solid">
        <fgColor theme="8" tint="0.79998168889431442"/>
        <bgColor indexed="64"/>
      </patternFill>
    </fill>
    <fill>
      <patternFill patternType="solid">
        <fgColor rgb="FF212A35"/>
        <bgColor indexed="64"/>
      </patternFill>
    </fill>
    <fill>
      <patternFill patternType="solid">
        <fgColor rgb="FFDDEBF7"/>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4EBFA"/>
        <bgColor indexed="64"/>
      </patternFill>
    </fill>
    <fill>
      <patternFill patternType="solid">
        <fgColor rgb="FF94C5D8"/>
        <bgColor indexed="64"/>
      </patternFill>
    </fill>
    <fill>
      <patternFill patternType="solid">
        <fgColor rgb="FFC7DDFB"/>
        <bgColor indexed="64"/>
      </patternFill>
    </fill>
    <fill>
      <patternFill patternType="solid">
        <fgColor rgb="FFE5F3FF"/>
        <bgColor indexed="64"/>
      </patternFill>
    </fill>
    <fill>
      <patternFill patternType="solid">
        <fgColor theme="8" tint="-0.249977111117893"/>
        <bgColor indexed="64"/>
      </patternFill>
    </fill>
    <fill>
      <patternFill patternType="solid">
        <fgColor rgb="FFF79199"/>
        <bgColor indexed="64"/>
      </patternFill>
    </fill>
  </fills>
  <borders count="96">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theme="0"/>
      </left>
      <right style="thin">
        <color theme="0"/>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theme="0" tint="-0.34998626667073579"/>
      </right>
      <top style="thin">
        <color indexed="64"/>
      </top>
      <bottom style="thin">
        <color theme="0" tint="-0.34998626667073579"/>
      </bottom>
      <diagonal/>
    </border>
    <border>
      <left style="thin">
        <color indexed="64"/>
      </left>
      <right style="thin">
        <color theme="0" tint="-0.34998626667073579"/>
      </right>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theme="0"/>
      </left>
      <right/>
      <top style="thin">
        <color indexed="64"/>
      </top>
      <bottom style="thin">
        <color indexed="64"/>
      </bottom>
      <diagonal/>
    </border>
    <border>
      <left style="thin">
        <color theme="0"/>
      </left>
      <right style="thin">
        <color theme="0"/>
      </right>
      <top style="thin">
        <color indexed="64"/>
      </top>
      <bottom style="thin">
        <color indexed="64"/>
      </bottom>
      <diagonal/>
    </border>
    <border>
      <left/>
      <right/>
      <top style="thin">
        <color indexed="64"/>
      </top>
      <bottom style="thin">
        <color theme="0"/>
      </bottom>
      <diagonal/>
    </border>
    <border>
      <left style="thin">
        <color theme="0"/>
      </left>
      <right style="thin">
        <color theme="0"/>
      </right>
      <top style="thin">
        <color indexed="64"/>
      </top>
      <bottom/>
      <diagonal/>
    </border>
    <border>
      <left style="thin">
        <color theme="0"/>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theme="0"/>
      </left>
      <right style="thin">
        <color theme="0"/>
      </right>
      <top/>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indexed="64"/>
      </top>
      <bottom style="thin">
        <color indexed="64"/>
      </bottom>
      <diagonal/>
    </border>
    <border>
      <left style="thin">
        <color indexed="64"/>
      </left>
      <right style="thin">
        <color theme="0"/>
      </right>
      <top style="thin">
        <color indexed="64"/>
      </top>
      <bottom/>
      <diagonal/>
    </border>
    <border>
      <left style="thin">
        <color theme="0"/>
      </left>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theme="3" tint="-0.499984740745262"/>
      </right>
      <top style="thin">
        <color theme="0"/>
      </top>
      <bottom style="thin">
        <color theme="0"/>
      </bottom>
      <diagonal/>
    </border>
    <border>
      <left/>
      <right style="thin">
        <color theme="3" tint="-0.499984740745262"/>
      </right>
      <top/>
      <bottom/>
      <diagonal/>
    </border>
    <border>
      <left style="thin">
        <color theme="0"/>
      </left>
      <right style="thin">
        <color theme="3" tint="-0.499984740745262"/>
      </right>
      <top style="thin">
        <color theme="0"/>
      </top>
      <bottom/>
      <diagonal/>
    </border>
    <border>
      <left style="thin">
        <color theme="0"/>
      </left>
      <right style="thin">
        <color theme="3" tint="-0.499984740745262"/>
      </right>
      <top/>
      <bottom/>
      <diagonal/>
    </border>
    <border>
      <left/>
      <right style="thin">
        <color theme="3" tint="-0.499984740745262"/>
      </right>
      <top style="thin">
        <color theme="0"/>
      </top>
      <bottom/>
      <diagonal/>
    </border>
    <border>
      <left style="thin">
        <color theme="3" tint="-0.499984740745262"/>
      </left>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right style="thin">
        <color theme="3" tint="-0.499984740745262"/>
      </right>
      <top style="thin">
        <color theme="3" tint="-0.499984740745262"/>
      </top>
      <bottom style="thin">
        <color theme="3" tint="-0.499984740745262"/>
      </bottom>
      <diagonal/>
    </border>
    <border>
      <left style="thin">
        <color theme="0" tint="-0.249977111117893"/>
      </left>
      <right style="thin">
        <color indexed="64"/>
      </right>
      <top style="thin">
        <color theme="0" tint="-0.249977111117893"/>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theme="0" tint="-0.249977111117893"/>
      </right>
      <top style="thin">
        <color indexed="64"/>
      </top>
      <bottom style="thin">
        <color indexed="64"/>
      </bottom>
      <diagonal/>
    </border>
    <border>
      <left style="thin">
        <color theme="0" tint="-0.249977111117893"/>
      </left>
      <right style="thin">
        <color indexed="64"/>
      </right>
      <top style="thin">
        <color indexed="64"/>
      </top>
      <bottom style="thin">
        <color indexed="64"/>
      </bottom>
      <diagonal/>
    </border>
    <border>
      <left style="thin">
        <color theme="3" tint="-0.499984740745262"/>
      </left>
      <right/>
      <top/>
      <bottom/>
      <diagonal/>
    </border>
    <border>
      <left style="thin">
        <color indexed="64"/>
      </left>
      <right style="thin">
        <color theme="0" tint="-0.249977111117893"/>
      </right>
      <top style="thin">
        <color indexed="64"/>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style="thin">
        <color theme="0" tint="-0.249977111117893"/>
      </left>
      <right style="thin">
        <color theme="0" tint="-0.14999847407452621"/>
      </right>
      <top style="thin">
        <color theme="0" tint="-0.249977111117893"/>
      </top>
      <bottom style="thin">
        <color theme="0" tint="-0.249977111117893"/>
      </bottom>
      <diagonal/>
    </border>
    <border>
      <left style="thin">
        <color theme="0"/>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theme="1"/>
      </left>
      <right style="thin">
        <color theme="1"/>
      </right>
      <top style="thin">
        <color theme="1"/>
      </top>
      <bottom style="thin">
        <color theme="1"/>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indexed="64"/>
      </right>
      <top style="thin">
        <color theme="1"/>
      </top>
      <bottom/>
      <diagonal/>
    </border>
    <border>
      <left style="thin">
        <color indexed="64"/>
      </left>
      <right style="thin">
        <color indexed="64"/>
      </right>
      <top style="thin">
        <color theme="1"/>
      </top>
      <bottom/>
      <diagonal/>
    </border>
    <border>
      <left/>
      <right style="thin">
        <color theme="1"/>
      </right>
      <top style="thin">
        <color theme="1"/>
      </top>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theme="1"/>
      </left>
      <right style="thin">
        <color theme="1"/>
      </right>
      <top style="thin">
        <color theme="1"/>
      </top>
      <bottom/>
      <diagonal/>
    </border>
    <border>
      <left/>
      <right style="thin">
        <color theme="0"/>
      </right>
      <top/>
      <bottom style="thin">
        <color indexed="64"/>
      </bottom>
      <diagonal/>
    </border>
    <border>
      <left style="thin">
        <color indexed="64"/>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indexed="64"/>
      </bottom>
      <diagonal/>
    </border>
    <border>
      <left style="thin">
        <color indexed="64"/>
      </left>
      <right style="thin">
        <color indexed="64"/>
      </right>
      <top style="thin">
        <color theme="0"/>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indexed="64"/>
      </right>
      <top style="thin">
        <color indexed="64"/>
      </top>
      <bottom style="thin">
        <color theme="0" tint="-0.249977111117893"/>
      </bottom>
      <diagonal/>
    </border>
    <border>
      <left style="thin">
        <color indexed="64"/>
      </left>
      <right style="thin">
        <color indexed="64"/>
      </right>
      <top style="thin">
        <color indexed="64"/>
      </top>
      <bottom style="thin">
        <color theme="0"/>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theme="0" tint="-0.249977111117893"/>
      </left>
      <right style="thin">
        <color indexed="64"/>
      </right>
      <top/>
      <bottom/>
      <diagonal/>
    </border>
    <border>
      <left style="thin">
        <color theme="0" tint="-0.249977111117893"/>
      </left>
      <right/>
      <top/>
      <bottom/>
      <diagonal/>
    </border>
    <border>
      <left style="thin">
        <color indexed="64"/>
      </left>
      <right/>
      <top/>
      <bottom style="thin">
        <color theme="0" tint="-0.249977111117893"/>
      </bottom>
      <diagonal/>
    </border>
    <border>
      <left style="thin">
        <color indexed="64"/>
      </left>
      <right/>
      <top style="thin">
        <color theme="0" tint="-0.249977111117893"/>
      </top>
      <bottom style="thin">
        <color theme="0" tint="-0.249977111117893"/>
      </bottom>
      <diagonal/>
    </border>
    <border>
      <left style="thin">
        <color indexed="64"/>
      </left>
      <right/>
      <top style="thin">
        <color theme="0" tint="-0.249977111117893"/>
      </top>
      <bottom style="thin">
        <color indexed="64"/>
      </bottom>
      <diagonal/>
    </border>
    <border>
      <left style="thin">
        <color indexed="64"/>
      </left>
      <right/>
      <top style="thin">
        <color indexed="64"/>
      </top>
      <bottom style="thin">
        <color theme="0" tint="-0.249977111117893"/>
      </bottom>
      <diagonal/>
    </border>
    <border>
      <left style="thin">
        <color theme="0" tint="-0.249977111117893"/>
      </left>
      <right/>
      <top/>
      <bottom style="thin">
        <color theme="0" tint="-0.249977111117893"/>
      </bottom>
      <diagonal/>
    </border>
  </borders>
  <cellStyleXfs count="3">
    <xf numFmtId="0" fontId="0" fillId="0" borderId="0"/>
    <xf numFmtId="0" fontId="12" fillId="0" borderId="0" applyNumberFormat="0" applyFill="0" applyBorder="0" applyAlignment="0" applyProtection="0"/>
    <xf numFmtId="9" fontId="78" fillId="0" borderId="0" applyFont="0" applyFill="0" applyBorder="0" applyAlignment="0" applyProtection="0"/>
  </cellStyleXfs>
  <cellXfs count="906">
    <xf numFmtId="0" fontId="0" fillId="0" borderId="0" xfId="0"/>
    <xf numFmtId="0" fontId="0" fillId="0" borderId="1" xfId="0" applyBorder="1" applyProtection="1">
      <protection hidden="1"/>
    </xf>
    <xf numFmtId="0" fontId="14" fillId="0" borderId="1" xfId="0" applyFont="1" applyBorder="1" applyProtection="1">
      <protection hidden="1"/>
    </xf>
    <xf numFmtId="0" fontId="9" fillId="0" borderId="0" xfId="0" applyFont="1" applyProtection="1">
      <protection hidden="1"/>
    </xf>
    <xf numFmtId="0" fontId="12" fillId="0" borderId="1" xfId="1" applyBorder="1" applyProtection="1">
      <protection hidden="1"/>
    </xf>
    <xf numFmtId="0" fontId="0" fillId="0" borderId="21" xfId="0" applyBorder="1" applyProtection="1">
      <protection hidden="1"/>
    </xf>
    <xf numFmtId="0" fontId="0" fillId="0" borderId="10" xfId="0" applyBorder="1" applyProtection="1">
      <protection hidden="1"/>
    </xf>
    <xf numFmtId="0" fontId="0" fillId="0" borderId="22" xfId="0" applyBorder="1" applyProtection="1">
      <protection hidden="1"/>
    </xf>
    <xf numFmtId="0" fontId="0" fillId="0" borderId="12" xfId="0" applyBorder="1" applyProtection="1">
      <protection hidden="1"/>
    </xf>
    <xf numFmtId="0" fontId="0" fillId="0" borderId="18" xfId="0" applyBorder="1" applyProtection="1">
      <protection hidden="1"/>
    </xf>
    <xf numFmtId="0" fontId="0" fillId="0" borderId="21" xfId="0" applyBorder="1" applyAlignment="1" applyProtection="1">
      <alignment horizontal="left" vertical="top" wrapText="1"/>
      <protection hidden="1"/>
    </xf>
    <xf numFmtId="0" fontId="0" fillId="0" borderId="22" xfId="0" applyBorder="1" applyAlignment="1" applyProtection="1">
      <alignment horizontal="left" wrapText="1"/>
      <protection hidden="1"/>
    </xf>
    <xf numFmtId="0" fontId="0" fillId="0" borderId="22" xfId="0" applyBorder="1" applyAlignment="1" applyProtection="1">
      <alignment horizontal="left"/>
      <protection hidden="1"/>
    </xf>
    <xf numFmtId="0" fontId="9" fillId="0" borderId="22" xfId="0" applyFont="1" applyBorder="1" applyProtection="1">
      <protection hidden="1"/>
    </xf>
    <xf numFmtId="0" fontId="0" fillId="0" borderId="22" xfId="0" applyBorder="1" applyAlignment="1" applyProtection="1">
      <alignment horizontal="right"/>
      <protection hidden="1"/>
    </xf>
    <xf numFmtId="0" fontId="9" fillId="0" borderId="22" xfId="0" applyFont="1" applyBorder="1" applyAlignment="1" applyProtection="1">
      <alignment horizontal="left"/>
      <protection hidden="1"/>
    </xf>
    <xf numFmtId="0" fontId="0" fillId="5" borderId="23" xfId="0" applyFill="1" applyBorder="1" applyAlignment="1" applyProtection="1">
      <alignment vertical="center" wrapText="1"/>
      <protection hidden="1"/>
    </xf>
    <xf numFmtId="0" fontId="0" fillId="5" borderId="23" xfId="0" applyFill="1" applyBorder="1" applyAlignment="1" applyProtection="1">
      <alignment vertical="top" wrapText="1"/>
      <protection hidden="1"/>
    </xf>
    <xf numFmtId="0" fontId="0" fillId="5" borderId="19" xfId="0" applyFill="1" applyBorder="1" applyAlignment="1" applyProtection="1">
      <alignment vertical="center" wrapText="1"/>
      <protection hidden="1"/>
    </xf>
    <xf numFmtId="0" fontId="0" fillId="5" borderId="0" xfId="0" applyFill="1" applyAlignment="1" applyProtection="1">
      <alignment horizontal="right" wrapText="1"/>
      <protection hidden="1"/>
    </xf>
    <xf numFmtId="0" fontId="0" fillId="5" borderId="0" xfId="0" applyFill="1" applyProtection="1">
      <protection hidden="1"/>
    </xf>
    <xf numFmtId="0" fontId="0" fillId="5" borderId="0" xfId="0" applyFill="1" applyAlignment="1" applyProtection="1">
      <alignment vertical="center"/>
      <protection hidden="1"/>
    </xf>
    <xf numFmtId="0" fontId="12" fillId="5" borderId="0" xfId="1" applyFill="1" applyAlignment="1" applyProtection="1">
      <alignment horizontal="center" vertical="center"/>
      <protection hidden="1"/>
    </xf>
    <xf numFmtId="0" fontId="0" fillId="5" borderId="0" xfId="0" applyFill="1" applyAlignment="1" applyProtection="1">
      <alignment vertical="top" wrapText="1"/>
      <protection hidden="1"/>
    </xf>
    <xf numFmtId="0" fontId="0" fillId="5" borderId="0" xfId="0" applyFill="1" applyAlignment="1" applyProtection="1">
      <alignment wrapText="1"/>
      <protection hidden="1"/>
    </xf>
    <xf numFmtId="0" fontId="12" fillId="0" borderId="1" xfId="1" quotePrefix="1" applyBorder="1" applyProtection="1">
      <protection hidden="1"/>
    </xf>
    <xf numFmtId="0" fontId="0" fillId="5" borderId="1" xfId="0" applyFill="1" applyBorder="1" applyProtection="1">
      <protection hidden="1"/>
    </xf>
    <xf numFmtId="0" fontId="0" fillId="5" borderId="7" xfId="0" applyFill="1" applyBorder="1" applyProtection="1">
      <protection hidden="1"/>
    </xf>
    <xf numFmtId="0" fontId="0" fillId="5" borderId="8" xfId="0" applyFill="1" applyBorder="1" applyProtection="1">
      <protection hidden="1"/>
    </xf>
    <xf numFmtId="0" fontId="0" fillId="0" borderId="9" xfId="0" applyBorder="1" applyProtection="1">
      <protection hidden="1"/>
    </xf>
    <xf numFmtId="0" fontId="0" fillId="5" borderId="2" xfId="0" applyFill="1" applyBorder="1" applyAlignment="1" applyProtection="1">
      <alignment horizontal="left"/>
      <protection hidden="1"/>
    </xf>
    <xf numFmtId="0" fontId="0" fillId="5" borderId="3" xfId="0" applyFill="1" applyBorder="1" applyAlignment="1" applyProtection="1">
      <alignment horizontal="left"/>
      <protection hidden="1"/>
    </xf>
    <xf numFmtId="0" fontId="0" fillId="5" borderId="9" xfId="0" applyFill="1" applyBorder="1" applyProtection="1">
      <protection hidden="1"/>
    </xf>
    <xf numFmtId="0" fontId="17" fillId="5" borderId="3" xfId="0" applyFont="1" applyFill="1" applyBorder="1" applyAlignment="1" applyProtection="1">
      <alignment vertical="top" wrapText="1"/>
      <protection hidden="1"/>
    </xf>
    <xf numFmtId="0" fontId="17" fillId="5" borderId="4" xfId="0" applyFont="1" applyFill="1" applyBorder="1" applyAlignment="1" applyProtection="1">
      <alignment vertical="top" wrapText="1"/>
      <protection hidden="1"/>
    </xf>
    <xf numFmtId="0" fontId="0" fillId="5" borderId="5" xfId="0" applyFill="1" applyBorder="1" applyProtection="1">
      <protection hidden="1"/>
    </xf>
    <xf numFmtId="0" fontId="17" fillId="5" borderId="0" xfId="0" applyFont="1" applyFill="1" applyAlignment="1" applyProtection="1">
      <alignment vertical="top" wrapText="1"/>
      <protection hidden="1"/>
    </xf>
    <xf numFmtId="0" fontId="17" fillId="5" borderId="6" xfId="0" applyFont="1" applyFill="1" applyBorder="1" applyAlignment="1" applyProtection="1">
      <alignment vertical="top" wrapText="1"/>
      <protection hidden="1"/>
    </xf>
    <xf numFmtId="0" fontId="25" fillId="0" borderId="1" xfId="0" applyFont="1" applyBorder="1" applyAlignment="1" applyProtection="1">
      <alignment horizontal="center"/>
      <protection hidden="1"/>
    </xf>
    <xf numFmtId="0" fontId="0" fillId="5" borderId="8" xfId="0" applyFill="1" applyBorder="1" applyAlignment="1" applyProtection="1">
      <alignment vertical="top"/>
      <protection hidden="1"/>
    </xf>
    <xf numFmtId="0" fontId="0" fillId="5" borderId="9" xfId="0" applyFill="1" applyBorder="1" applyAlignment="1" applyProtection="1">
      <alignment vertical="top"/>
      <protection hidden="1"/>
    </xf>
    <xf numFmtId="0" fontId="17" fillId="5" borderId="7" xfId="0" applyFont="1" applyFill="1" applyBorder="1" applyAlignment="1" applyProtection="1">
      <alignment vertical="top" wrapText="1"/>
      <protection hidden="1"/>
    </xf>
    <xf numFmtId="0" fontId="17" fillId="5" borderId="8" xfId="0" applyFont="1" applyFill="1" applyBorder="1" applyAlignment="1" applyProtection="1">
      <alignment vertical="top" wrapText="1"/>
      <protection hidden="1"/>
    </xf>
    <xf numFmtId="0" fontId="17" fillId="5" borderId="9" xfId="0" applyFont="1" applyFill="1" applyBorder="1" applyAlignment="1" applyProtection="1">
      <alignment vertical="top" wrapText="1"/>
      <protection hidden="1"/>
    </xf>
    <xf numFmtId="0" fontId="9" fillId="0" borderId="1" xfId="0" applyFont="1" applyBorder="1" applyAlignment="1" applyProtection="1">
      <alignment horizontal="right"/>
      <protection hidden="1"/>
    </xf>
    <xf numFmtId="0" fontId="25" fillId="5" borderId="1" xfId="0" applyFont="1" applyFill="1" applyBorder="1" applyAlignment="1" applyProtection="1">
      <alignment horizontal="center"/>
      <protection hidden="1"/>
    </xf>
    <xf numFmtId="0" fontId="9" fillId="5" borderId="7" xfId="0" applyFont="1" applyFill="1" applyBorder="1" applyAlignment="1" applyProtection="1">
      <alignment horizontal="right" vertical="top"/>
      <protection hidden="1"/>
    </xf>
    <xf numFmtId="0" fontId="12" fillId="0" borderId="1" xfId="1" applyBorder="1" applyAlignment="1" applyProtection="1">
      <alignment vertical="top"/>
      <protection hidden="1"/>
    </xf>
    <xf numFmtId="0" fontId="0" fillId="0" borderId="10" xfId="0" applyBorder="1" applyAlignment="1" applyProtection="1">
      <alignment vertical="top" wrapText="1"/>
      <protection hidden="1"/>
    </xf>
    <xf numFmtId="0" fontId="17" fillId="0" borderId="10" xfId="0" applyFont="1" applyBorder="1" applyAlignment="1" applyProtection="1">
      <alignment vertical="top" wrapText="1"/>
      <protection hidden="1"/>
    </xf>
    <xf numFmtId="0" fontId="9" fillId="5" borderId="1" xfId="0" applyFont="1" applyFill="1" applyBorder="1" applyProtection="1">
      <protection hidden="1"/>
    </xf>
    <xf numFmtId="0" fontId="17" fillId="5" borderId="0" xfId="0" applyFont="1" applyFill="1" applyAlignment="1" applyProtection="1">
      <alignment horizontal="center" vertical="center" wrapText="1"/>
      <protection hidden="1"/>
    </xf>
    <xf numFmtId="0" fontId="9" fillId="0" borderId="22" xfId="0" applyFont="1" applyBorder="1" applyAlignment="1" applyProtection="1">
      <alignment horizontal="left" wrapText="1"/>
      <protection hidden="1"/>
    </xf>
    <xf numFmtId="0" fontId="0" fillId="0" borderId="22" xfId="0" applyBorder="1" applyAlignment="1" applyProtection="1">
      <alignment horizontal="right" wrapText="1"/>
      <protection hidden="1"/>
    </xf>
    <xf numFmtId="164" fontId="0" fillId="0" borderId="22" xfId="0" applyNumberFormat="1" applyBorder="1" applyAlignment="1" applyProtection="1">
      <alignment horizontal="right"/>
      <protection hidden="1"/>
    </xf>
    <xf numFmtId="0" fontId="9" fillId="5" borderId="0" xfId="0" applyFont="1" applyFill="1" applyAlignment="1">
      <alignment wrapText="1"/>
    </xf>
    <xf numFmtId="0" fontId="0" fillId="5" borderId="0" xfId="0" applyFill="1"/>
    <xf numFmtId="0" fontId="0" fillId="5" borderId="0" xfId="0" applyFill="1" applyAlignment="1">
      <alignment wrapText="1"/>
    </xf>
    <xf numFmtId="0" fontId="0" fillId="5" borderId="23" xfId="0" applyFill="1" applyBorder="1" applyAlignment="1" applyProtection="1">
      <alignment wrapText="1"/>
      <protection hidden="1"/>
    </xf>
    <xf numFmtId="0" fontId="0" fillId="5" borderId="23" xfId="0" applyFill="1" applyBorder="1" applyAlignment="1">
      <alignment wrapText="1"/>
    </xf>
    <xf numFmtId="0" fontId="13" fillId="5" borderId="0" xfId="0" applyFont="1" applyFill="1"/>
    <xf numFmtId="0" fontId="13" fillId="7" borderId="0" xfId="0" applyFont="1" applyFill="1" applyAlignment="1">
      <alignment horizontal="center" vertical="center" wrapText="1"/>
    </xf>
    <xf numFmtId="0" fontId="13" fillId="7" borderId="0" xfId="0" applyFont="1" applyFill="1" applyAlignment="1">
      <alignment horizontal="center" vertical="center"/>
    </xf>
    <xf numFmtId="0" fontId="21" fillId="5" borderId="23" xfId="0" applyFont="1" applyFill="1" applyBorder="1" applyProtection="1">
      <protection hidden="1"/>
    </xf>
    <xf numFmtId="0" fontId="10" fillId="5" borderId="23" xfId="0" applyFont="1" applyFill="1" applyBorder="1" applyProtection="1">
      <protection hidden="1"/>
    </xf>
    <xf numFmtId="0" fontId="0" fillId="5" borderId="23" xfId="0" applyFill="1" applyBorder="1"/>
    <xf numFmtId="0" fontId="10" fillId="5" borderId="24" xfId="0" applyFont="1" applyFill="1" applyBorder="1" applyProtection="1">
      <protection hidden="1"/>
    </xf>
    <xf numFmtId="0" fontId="0" fillId="5" borderId="0" xfId="0" applyFill="1" applyAlignment="1" applyProtection="1">
      <alignment horizontal="left" wrapText="1"/>
      <protection hidden="1"/>
    </xf>
    <xf numFmtId="0" fontId="27" fillId="5" borderId="19" xfId="0" applyFont="1" applyFill="1" applyBorder="1" applyAlignment="1" applyProtection="1">
      <alignment vertical="center" wrapText="1"/>
      <protection hidden="1"/>
    </xf>
    <xf numFmtId="0" fontId="12" fillId="0" borderId="0" xfId="1" applyFill="1" applyAlignment="1">
      <alignment horizontal="center" vertical="center"/>
    </xf>
    <xf numFmtId="0" fontId="12" fillId="5" borderId="0" xfId="1" applyFill="1" applyAlignment="1">
      <alignment horizontal="center" vertical="center"/>
    </xf>
    <xf numFmtId="0" fontId="12" fillId="5" borderId="0" xfId="1" applyFill="1" applyBorder="1" applyAlignment="1">
      <alignment horizontal="center" vertical="center"/>
    </xf>
    <xf numFmtId="0" fontId="0" fillId="5" borderId="0" xfId="0" applyFill="1" applyAlignment="1" applyProtection="1">
      <alignment wrapText="1"/>
      <protection locked="0" hidden="1"/>
    </xf>
    <xf numFmtId="0" fontId="0" fillId="0" borderId="1" xfId="0" applyBorder="1" applyProtection="1">
      <protection locked="0" hidden="1"/>
    </xf>
    <xf numFmtId="0" fontId="0" fillId="0" borderId="21" xfId="0" applyBorder="1" applyProtection="1">
      <protection locked="0" hidden="1"/>
    </xf>
    <xf numFmtId="0" fontId="0" fillId="0" borderId="10" xfId="0" applyBorder="1" applyProtection="1">
      <protection locked="0" hidden="1"/>
    </xf>
    <xf numFmtId="0" fontId="0" fillId="0" borderId="12" xfId="0" applyBorder="1" applyProtection="1">
      <protection locked="0" hidden="1"/>
    </xf>
    <xf numFmtId="0" fontId="0" fillId="5" borderId="0" xfId="0" applyFill="1" applyProtection="1">
      <protection locked="0" hidden="1"/>
    </xf>
    <xf numFmtId="0" fontId="0" fillId="0" borderId="39" xfId="0" applyBorder="1" applyProtection="1">
      <protection locked="0" hidden="1"/>
    </xf>
    <xf numFmtId="0" fontId="13" fillId="0" borderId="10" xfId="0" applyFont="1" applyBorder="1" applyAlignment="1" applyProtection="1">
      <alignment vertical="center"/>
      <protection locked="0" hidden="1"/>
    </xf>
    <xf numFmtId="0" fontId="0" fillId="0" borderId="1" xfId="0" applyBorder="1" applyAlignment="1" applyProtection="1">
      <alignment vertical="center"/>
      <protection locked="0" hidden="1"/>
    </xf>
    <xf numFmtId="0" fontId="0" fillId="0" borderId="10" xfId="0" applyBorder="1" applyAlignment="1" applyProtection="1">
      <alignment vertical="center"/>
      <protection locked="0" hidden="1"/>
    </xf>
    <xf numFmtId="0" fontId="13" fillId="0" borderId="10" xfId="0" applyFont="1" applyBorder="1" applyProtection="1">
      <protection locked="0" hidden="1"/>
    </xf>
    <xf numFmtId="0" fontId="0" fillId="5" borderId="10" xfId="0" applyFill="1" applyBorder="1" applyAlignment="1" applyProtection="1">
      <alignment wrapText="1"/>
      <protection hidden="1"/>
    </xf>
    <xf numFmtId="0" fontId="0" fillId="5" borderId="11" xfId="0" applyFill="1" applyBorder="1" applyAlignment="1" applyProtection="1">
      <alignment wrapText="1"/>
      <protection hidden="1"/>
    </xf>
    <xf numFmtId="0" fontId="0" fillId="5" borderId="12" xfId="0" applyFill="1" applyBorder="1" applyAlignment="1" applyProtection="1">
      <alignment wrapText="1"/>
      <protection hidden="1"/>
    </xf>
    <xf numFmtId="0" fontId="17" fillId="5" borderId="5" xfId="0" applyFont="1" applyFill="1" applyBorder="1" applyAlignment="1" applyProtection="1">
      <alignment vertical="top" wrapText="1"/>
      <protection hidden="1"/>
    </xf>
    <xf numFmtId="0" fontId="0" fillId="5" borderId="0" xfId="0" applyFill="1" applyAlignment="1" applyProtection="1">
      <alignment horizontal="left"/>
      <protection hidden="1"/>
    </xf>
    <xf numFmtId="0" fontId="0" fillId="0" borderId="2" xfId="0" applyBorder="1" applyProtection="1">
      <protection hidden="1"/>
    </xf>
    <xf numFmtId="0" fontId="0" fillId="5" borderId="21" xfId="0" applyFill="1" applyBorder="1" applyProtection="1">
      <protection hidden="1"/>
    </xf>
    <xf numFmtId="0" fontId="0" fillId="5" borderId="12" xfId="0" applyFill="1" applyBorder="1" applyProtection="1">
      <protection hidden="1"/>
    </xf>
    <xf numFmtId="0" fontId="0" fillId="5" borderId="10" xfId="0" applyFill="1" applyBorder="1" applyProtection="1">
      <protection hidden="1"/>
    </xf>
    <xf numFmtId="0" fontId="0" fillId="5" borderId="11" xfId="0" applyFill="1" applyBorder="1" applyProtection="1">
      <protection hidden="1"/>
    </xf>
    <xf numFmtId="0" fontId="9" fillId="5" borderId="23" xfId="0" applyFont="1" applyFill="1" applyBorder="1" applyAlignment="1" applyProtection="1">
      <alignment vertical="center" wrapText="1"/>
      <protection hidden="1"/>
    </xf>
    <xf numFmtId="0" fontId="0" fillId="5" borderId="0" xfId="0" applyFill="1" applyAlignment="1" applyProtection="1">
      <alignment vertical="center" wrapText="1"/>
      <protection locked="0" hidden="1"/>
    </xf>
    <xf numFmtId="0" fontId="0" fillId="5" borderId="0" xfId="0" applyFill="1" applyAlignment="1" applyProtection="1">
      <alignment wrapText="1"/>
      <protection locked="0"/>
    </xf>
    <xf numFmtId="0" fontId="0" fillId="5" borderId="0" xfId="0" applyFill="1" applyAlignment="1" applyProtection="1">
      <alignment horizontal="center" wrapText="1"/>
      <protection hidden="1"/>
    </xf>
    <xf numFmtId="0" fontId="0" fillId="0" borderId="1" xfId="0" applyBorder="1" applyAlignment="1" applyProtection="1">
      <alignment vertical="top"/>
      <protection locked="0" hidden="1"/>
    </xf>
    <xf numFmtId="0" fontId="0" fillId="5" borderId="0" xfId="0" applyFill="1" applyAlignment="1">
      <alignment vertical="center" wrapText="1"/>
    </xf>
    <xf numFmtId="0" fontId="0" fillId="5" borderId="6" xfId="0" applyFill="1" applyBorder="1" applyAlignment="1">
      <alignment vertical="center" wrapText="1"/>
    </xf>
    <xf numFmtId="0" fontId="0" fillId="5" borderId="8" xfId="0" applyFill="1" applyBorder="1" applyAlignment="1">
      <alignment vertical="center" wrapText="1"/>
    </xf>
    <xf numFmtId="0" fontId="0" fillId="5" borderId="9" xfId="0" applyFill="1" applyBorder="1" applyAlignment="1">
      <alignment vertical="center" wrapText="1"/>
    </xf>
    <xf numFmtId="0" fontId="9" fillId="5" borderId="23" xfId="0" applyFont="1" applyFill="1" applyBorder="1" applyAlignment="1" applyProtection="1">
      <alignment vertical="top" wrapText="1"/>
      <protection hidden="1"/>
    </xf>
    <xf numFmtId="0" fontId="0" fillId="0" borderId="1" xfId="0" applyBorder="1" applyAlignment="1" applyProtection="1">
      <alignment horizontal="left" vertical="top" wrapText="1"/>
      <protection hidden="1"/>
    </xf>
    <xf numFmtId="0" fontId="0" fillId="0" borderId="56" xfId="0" applyBorder="1" applyAlignment="1" applyProtection="1">
      <alignment horizontal="left"/>
      <protection hidden="1"/>
    </xf>
    <xf numFmtId="0" fontId="0" fillId="0" borderId="55" xfId="0" applyBorder="1" applyAlignment="1" applyProtection="1">
      <alignment horizontal="left"/>
      <protection hidden="1"/>
    </xf>
    <xf numFmtId="0" fontId="9" fillId="20" borderId="23" xfId="0" applyFont="1" applyFill="1" applyBorder="1" applyAlignment="1" applyProtection="1">
      <alignment vertical="center" wrapText="1"/>
      <protection hidden="1"/>
    </xf>
    <xf numFmtId="0" fontId="9" fillId="20" borderId="42" xfId="0" applyFont="1" applyFill="1" applyBorder="1" applyAlignment="1" applyProtection="1">
      <alignment vertical="top" wrapText="1"/>
      <protection hidden="1"/>
    </xf>
    <xf numFmtId="0" fontId="0" fillId="0" borderId="41" xfId="0" applyBorder="1" applyAlignment="1" applyProtection="1">
      <alignment vertical="center" wrapText="1"/>
      <protection hidden="1"/>
    </xf>
    <xf numFmtId="0" fontId="9" fillId="20" borderId="23" xfId="0" applyFont="1" applyFill="1" applyBorder="1" applyAlignment="1" applyProtection="1">
      <alignment horizontal="left" vertical="top" wrapText="1"/>
      <protection hidden="1"/>
    </xf>
    <xf numFmtId="0" fontId="27" fillId="5" borderId="23" xfId="0" applyFont="1" applyFill="1" applyBorder="1" applyAlignment="1" applyProtection="1">
      <alignment vertical="center" wrapText="1"/>
      <protection hidden="1"/>
    </xf>
    <xf numFmtId="0" fontId="9" fillId="20" borderId="23" xfId="0" applyFont="1" applyFill="1" applyBorder="1" applyAlignment="1" applyProtection="1">
      <alignment vertical="top" wrapText="1"/>
      <protection hidden="1"/>
    </xf>
    <xf numFmtId="0" fontId="0" fillId="5" borderId="34" xfId="0" applyFill="1" applyBorder="1" applyAlignment="1" applyProtection="1">
      <alignment horizontal="right" wrapText="1"/>
      <protection hidden="1"/>
    </xf>
    <xf numFmtId="0" fontId="9" fillId="20" borderId="26" xfId="0" applyFont="1" applyFill="1" applyBorder="1" applyAlignment="1" applyProtection="1">
      <alignment vertical="top" wrapText="1"/>
      <protection hidden="1"/>
    </xf>
    <xf numFmtId="0" fontId="0" fillId="5" borderId="34" xfId="0" applyFill="1" applyBorder="1" applyAlignment="1" applyProtection="1">
      <alignment wrapText="1"/>
      <protection hidden="1"/>
    </xf>
    <xf numFmtId="0" fontId="0" fillId="5" borderId="34" xfId="0" applyFill="1" applyBorder="1" applyAlignment="1" applyProtection="1">
      <alignment vertical="top" wrapText="1"/>
      <protection hidden="1"/>
    </xf>
    <xf numFmtId="0" fontId="9" fillId="5" borderId="0" xfId="0" applyFont="1" applyFill="1" applyAlignment="1" applyProtection="1">
      <alignment horizontal="left" vertical="top" wrapText="1"/>
      <protection hidden="1"/>
    </xf>
    <xf numFmtId="0" fontId="9" fillId="26" borderId="40" xfId="0" applyFont="1" applyFill="1" applyBorder="1" applyAlignment="1" applyProtection="1">
      <alignment vertical="top" wrapText="1"/>
      <protection hidden="1"/>
    </xf>
    <xf numFmtId="0" fontId="9" fillId="5" borderId="41" xfId="0" applyFont="1" applyFill="1" applyBorder="1" applyAlignment="1" applyProtection="1">
      <alignment vertical="top" wrapText="1"/>
      <protection hidden="1"/>
    </xf>
    <xf numFmtId="0" fontId="0" fillId="5" borderId="6" xfId="0" applyFill="1" applyBorder="1" applyAlignment="1" applyProtection="1">
      <alignment horizontal="left" vertical="top" wrapText="1"/>
      <protection hidden="1"/>
    </xf>
    <xf numFmtId="0" fontId="9" fillId="26" borderId="42" xfId="0" applyFont="1" applyFill="1" applyBorder="1" applyAlignment="1" applyProtection="1">
      <alignment vertical="top" wrapText="1"/>
      <protection hidden="1"/>
    </xf>
    <xf numFmtId="0" fontId="27" fillId="0" borderId="41" xfId="0" applyFont="1" applyBorder="1" applyAlignment="1" applyProtection="1">
      <alignment vertical="top" wrapText="1"/>
      <protection hidden="1"/>
    </xf>
    <xf numFmtId="0" fontId="0" fillId="0" borderId="41" xfId="0" applyBorder="1" applyAlignment="1" applyProtection="1">
      <alignment vertical="top" wrapText="1"/>
      <protection hidden="1"/>
    </xf>
    <xf numFmtId="0" fontId="9" fillId="0" borderId="18" xfId="0" applyFont="1" applyBorder="1" applyAlignment="1" applyProtection="1">
      <alignment vertical="top" wrapText="1"/>
      <protection hidden="1"/>
    </xf>
    <xf numFmtId="0" fontId="9" fillId="20" borderId="38" xfId="0" applyFont="1" applyFill="1" applyBorder="1" applyAlignment="1" applyProtection="1">
      <alignment vertical="top" wrapText="1"/>
      <protection hidden="1"/>
    </xf>
    <xf numFmtId="0" fontId="0" fillId="5" borderId="0" xfId="0" applyFill="1" applyAlignment="1" applyProtection="1">
      <alignment horizontal="right" vertical="top" wrapText="1"/>
      <protection hidden="1"/>
    </xf>
    <xf numFmtId="0" fontId="0" fillId="5" borderId="19" xfId="0" applyFill="1" applyBorder="1" applyAlignment="1" applyProtection="1">
      <alignment horizontal="left" vertical="center" wrapText="1"/>
      <protection hidden="1"/>
    </xf>
    <xf numFmtId="0" fontId="0" fillId="5" borderId="19" xfId="0" applyFill="1" applyBorder="1" applyAlignment="1" applyProtection="1">
      <alignment wrapText="1"/>
      <protection hidden="1"/>
    </xf>
    <xf numFmtId="0" fontId="9" fillId="26" borderId="26" xfId="0" applyFont="1" applyFill="1" applyBorder="1" applyAlignment="1" applyProtection="1">
      <alignment vertical="top" wrapText="1"/>
      <protection hidden="1"/>
    </xf>
    <xf numFmtId="0" fontId="0" fillId="0" borderId="19" xfId="0" applyBorder="1" applyAlignment="1" applyProtection="1">
      <alignment vertical="center" wrapText="1"/>
      <protection hidden="1"/>
    </xf>
    <xf numFmtId="0" fontId="27" fillId="5" borderId="19" xfId="0" applyFont="1" applyFill="1" applyBorder="1" applyAlignment="1" applyProtection="1">
      <alignment horizontal="left" vertical="center" wrapText="1"/>
      <protection hidden="1"/>
    </xf>
    <xf numFmtId="2" fontId="0" fillId="5" borderId="23" xfId="0" applyNumberFormat="1" applyFill="1" applyBorder="1" applyAlignment="1" applyProtection="1">
      <alignment vertical="center" wrapText="1"/>
      <protection hidden="1"/>
    </xf>
    <xf numFmtId="0" fontId="0" fillId="5" borderId="6" xfId="0" applyFill="1" applyBorder="1" applyAlignment="1" applyProtection="1">
      <alignment vertical="top" wrapText="1"/>
      <protection hidden="1"/>
    </xf>
    <xf numFmtId="0" fontId="0" fillId="5" borderId="8" xfId="0" applyFill="1" applyBorder="1" applyAlignment="1" applyProtection="1">
      <alignment vertical="top" wrapText="1"/>
      <protection hidden="1"/>
    </xf>
    <xf numFmtId="0" fontId="0" fillId="5" borderId="9" xfId="0" applyFill="1" applyBorder="1" applyAlignment="1" applyProtection="1">
      <alignment vertical="top" wrapText="1"/>
      <protection hidden="1"/>
    </xf>
    <xf numFmtId="0" fontId="0" fillId="0" borderId="11" xfId="0" applyBorder="1" applyProtection="1">
      <protection hidden="1"/>
    </xf>
    <xf numFmtId="0" fontId="10" fillId="5" borderId="0" xfId="0" applyFont="1" applyFill="1" applyProtection="1">
      <protection hidden="1"/>
    </xf>
    <xf numFmtId="0" fontId="0" fillId="5" borderId="4" xfId="0" applyFill="1" applyBorder="1" applyProtection="1">
      <protection hidden="1"/>
    </xf>
    <xf numFmtId="0" fontId="41" fillId="20" borderId="27" xfId="0" applyFont="1" applyFill="1" applyBorder="1" applyAlignment="1" applyProtection="1">
      <alignment horizontal="center" vertical="center" wrapText="1"/>
      <protection hidden="1"/>
    </xf>
    <xf numFmtId="0" fontId="41" fillId="20" borderId="23" xfId="0" applyFont="1" applyFill="1" applyBorder="1" applyAlignment="1" applyProtection="1">
      <alignment horizontal="center" vertical="center" wrapText="1"/>
      <protection hidden="1"/>
    </xf>
    <xf numFmtId="0" fontId="31" fillId="5" borderId="0" xfId="0" applyFont="1" applyFill="1" applyAlignment="1" applyProtection="1">
      <alignment vertical="center" wrapText="1"/>
      <protection locked="0" hidden="1"/>
    </xf>
    <xf numFmtId="0" fontId="0" fillId="5" borderId="23" xfId="0" applyFill="1" applyBorder="1" applyAlignment="1" applyProtection="1">
      <alignment horizontal="left" vertical="center" wrapText="1"/>
      <protection locked="0" hidden="1"/>
    </xf>
    <xf numFmtId="0" fontId="0" fillId="5" borderId="23" xfId="0" applyFill="1" applyBorder="1" applyAlignment="1" applyProtection="1">
      <alignment horizontal="left" vertical="top" wrapText="1"/>
      <protection locked="0" hidden="1"/>
    </xf>
    <xf numFmtId="0" fontId="22" fillId="4" borderId="23" xfId="0" applyFont="1" applyFill="1" applyBorder="1" applyAlignment="1">
      <alignment horizontal="center" vertical="center"/>
    </xf>
    <xf numFmtId="0" fontId="0" fillId="5" borderId="0" xfId="0" applyFill="1" applyAlignment="1" applyProtection="1">
      <alignment horizontal="center" vertical="center" wrapText="1"/>
      <protection locked="0" hidden="1"/>
    </xf>
    <xf numFmtId="0" fontId="0" fillId="5" borderId="44" xfId="0" applyFill="1" applyBorder="1" applyAlignment="1" applyProtection="1">
      <alignment horizontal="center" vertical="center" wrapText="1"/>
      <protection hidden="1"/>
    </xf>
    <xf numFmtId="0" fontId="0" fillId="5" borderId="29" xfId="0" applyFill="1" applyBorder="1" applyAlignment="1" applyProtection="1">
      <alignment horizontal="center" vertical="center" wrapText="1"/>
      <protection hidden="1"/>
    </xf>
    <xf numFmtId="0" fontId="0" fillId="5" borderId="28" xfId="0" applyFill="1" applyBorder="1" applyAlignment="1" applyProtection="1">
      <alignment horizontal="center" vertical="center" wrapText="1"/>
      <protection hidden="1"/>
    </xf>
    <xf numFmtId="0" fontId="0" fillId="5" borderId="10" xfId="0" applyFill="1" applyBorder="1" applyAlignment="1" applyProtection="1">
      <alignment vertical="center"/>
      <protection locked="0" hidden="1"/>
    </xf>
    <xf numFmtId="0" fontId="0" fillId="5" borderId="11" xfId="0" applyFill="1" applyBorder="1" applyAlignment="1" applyProtection="1">
      <alignment vertical="center"/>
      <protection locked="0" hidden="1"/>
    </xf>
    <xf numFmtId="0" fontId="19" fillId="20" borderId="38" xfId="0" applyFont="1" applyFill="1" applyBorder="1" applyAlignment="1" applyProtection="1">
      <alignment vertical="top" wrapText="1"/>
      <protection hidden="1"/>
    </xf>
    <xf numFmtId="0" fontId="17" fillId="5" borderId="19" xfId="0" applyFont="1" applyFill="1" applyBorder="1" applyAlignment="1" applyProtection="1">
      <alignment vertical="center" wrapText="1"/>
      <protection hidden="1"/>
    </xf>
    <xf numFmtId="0" fontId="9" fillId="5" borderId="19" xfId="0" applyFont="1" applyFill="1" applyBorder="1" applyAlignment="1" applyProtection="1">
      <alignment vertical="center" wrapText="1"/>
      <protection hidden="1"/>
    </xf>
    <xf numFmtId="0" fontId="0" fillId="5" borderId="19" xfId="0" applyFill="1" applyBorder="1" applyAlignment="1" applyProtection="1">
      <alignment vertical="top" wrapText="1"/>
      <protection hidden="1"/>
    </xf>
    <xf numFmtId="0" fontId="0" fillId="5" borderId="19" xfId="0" applyFill="1" applyBorder="1" applyAlignment="1">
      <alignment wrapText="1"/>
    </xf>
    <xf numFmtId="0" fontId="0" fillId="5" borderId="68" xfId="0" applyFill="1" applyBorder="1"/>
    <xf numFmtId="0" fontId="36" fillId="2" borderId="23" xfId="0" applyFont="1" applyFill="1" applyBorder="1" applyAlignment="1" applyProtection="1">
      <alignment horizontal="left" vertical="center"/>
      <protection locked="0" hidden="1"/>
    </xf>
    <xf numFmtId="0" fontId="49" fillId="5" borderId="0" xfId="0" applyFont="1" applyFill="1" applyAlignment="1" applyProtection="1">
      <alignment horizontal="center" vertical="center"/>
      <protection locked="0" hidden="1"/>
    </xf>
    <xf numFmtId="0" fontId="0" fillId="0" borderId="12" xfId="0" applyBorder="1" applyAlignment="1" applyProtection="1">
      <alignment vertical="center"/>
      <protection locked="0" hidden="1"/>
    </xf>
    <xf numFmtId="0" fontId="50" fillId="22" borderId="30" xfId="1" applyFont="1" applyFill="1" applyBorder="1" applyAlignment="1" applyProtection="1">
      <alignment vertical="center"/>
      <protection locked="0" hidden="1"/>
    </xf>
    <xf numFmtId="0" fontId="17" fillId="22" borderId="30" xfId="1" applyFont="1" applyFill="1" applyBorder="1" applyAlignment="1" applyProtection="1">
      <alignment horizontal="left" vertical="center"/>
      <protection locked="0" hidden="1"/>
    </xf>
    <xf numFmtId="0" fontId="17" fillId="30" borderId="30" xfId="1" applyFont="1" applyFill="1" applyBorder="1" applyAlignment="1" applyProtection="1">
      <alignment horizontal="center" vertical="center" wrapText="1"/>
      <protection locked="0" hidden="1"/>
    </xf>
    <xf numFmtId="0" fontId="17" fillId="30" borderId="25" xfId="1" applyFont="1" applyFill="1" applyBorder="1" applyAlignment="1" applyProtection="1">
      <alignment horizontal="center" vertical="center" wrapText="1"/>
      <protection locked="0" hidden="1"/>
    </xf>
    <xf numFmtId="0" fontId="50" fillId="30" borderId="26" xfId="1" applyFont="1" applyFill="1" applyBorder="1" applyAlignment="1" applyProtection="1">
      <alignment horizontal="center" vertical="center"/>
      <protection locked="0" hidden="1"/>
    </xf>
    <xf numFmtId="0" fontId="0" fillId="5" borderId="69" xfId="0" applyFill="1" applyBorder="1" applyAlignment="1" applyProtection="1">
      <alignment horizontal="center" vertical="center" wrapText="1"/>
      <protection hidden="1"/>
    </xf>
    <xf numFmtId="0" fontId="41" fillId="20" borderId="70" xfId="0" applyFont="1" applyFill="1" applyBorder="1" applyAlignment="1" applyProtection="1">
      <alignment horizontal="center" vertical="center" wrapText="1"/>
      <protection hidden="1"/>
    </xf>
    <xf numFmtId="0" fontId="0" fillId="5" borderId="23" xfId="0" applyFill="1" applyBorder="1" applyAlignment="1" applyProtection="1">
      <alignment horizontal="center" vertical="center" wrapText="1"/>
      <protection hidden="1"/>
    </xf>
    <xf numFmtId="0" fontId="40" fillId="20" borderId="70" xfId="0" applyFont="1" applyFill="1" applyBorder="1" applyAlignment="1" applyProtection="1">
      <alignment horizontal="center" vertical="center" wrapText="1"/>
      <protection hidden="1"/>
    </xf>
    <xf numFmtId="0" fontId="0" fillId="5" borderId="15" xfId="0" applyFill="1" applyBorder="1" applyAlignment="1" applyProtection="1">
      <alignment horizontal="center" vertical="center" wrapText="1"/>
      <protection hidden="1"/>
    </xf>
    <xf numFmtId="0" fontId="10" fillId="5" borderId="23" xfId="0" applyFont="1" applyFill="1" applyBorder="1" applyAlignment="1" applyProtection="1">
      <alignment horizontal="center" wrapText="1"/>
      <protection hidden="1"/>
    </xf>
    <xf numFmtId="0" fontId="10" fillId="5" borderId="23" xfId="0" applyFont="1" applyFill="1" applyBorder="1" applyAlignment="1" applyProtection="1">
      <alignment wrapText="1"/>
      <protection hidden="1"/>
    </xf>
    <xf numFmtId="0" fontId="54" fillId="5" borderId="0" xfId="0" applyFont="1" applyFill="1"/>
    <xf numFmtId="0" fontId="55" fillId="5" borderId="0" xfId="0" applyFont="1" applyFill="1"/>
    <xf numFmtId="0" fontId="0" fillId="5" borderId="71" xfId="0" applyFill="1" applyBorder="1"/>
    <xf numFmtId="0" fontId="55" fillId="5" borderId="68" xfId="0" applyFont="1" applyFill="1" applyBorder="1"/>
    <xf numFmtId="0" fontId="55" fillId="5" borderId="0" xfId="0" applyFont="1" applyFill="1" applyAlignment="1">
      <alignment wrapText="1"/>
    </xf>
    <xf numFmtId="0" fontId="0" fillId="0" borderId="23" xfId="0" applyBorder="1" applyAlignment="1">
      <alignment vertical="center" wrapText="1"/>
    </xf>
    <xf numFmtId="0" fontId="61" fillId="32" borderId="0" xfId="0" applyFont="1" applyFill="1"/>
    <xf numFmtId="0" fontId="0" fillId="5" borderId="25" xfId="0" applyFill="1" applyBorder="1" applyAlignment="1" applyProtection="1">
      <alignment vertical="top" wrapText="1"/>
      <protection hidden="1"/>
    </xf>
    <xf numFmtId="0" fontId="0" fillId="5" borderId="23" xfId="0" applyFill="1" applyBorder="1" applyAlignment="1" applyProtection="1">
      <alignment horizontal="left" vertical="center" wrapText="1"/>
      <protection hidden="1"/>
    </xf>
    <xf numFmtId="0" fontId="0" fillId="0" borderId="18" xfId="0" applyBorder="1" applyProtection="1">
      <protection locked="0" hidden="1"/>
    </xf>
    <xf numFmtId="0" fontId="57" fillId="27" borderId="25" xfId="1" applyFont="1" applyFill="1" applyBorder="1" applyAlignment="1" applyProtection="1">
      <alignment vertical="center" wrapText="1"/>
      <protection locked="0" hidden="1"/>
    </xf>
    <xf numFmtId="0" fontId="0" fillId="5" borderId="0" xfId="0" applyFill="1" applyAlignment="1">
      <alignment horizontal="center"/>
    </xf>
    <xf numFmtId="0" fontId="12" fillId="5" borderId="0" xfId="1" applyNumberFormat="1" applyFill="1" applyBorder="1" applyAlignment="1" applyProtection="1">
      <alignment horizontal="center" vertical="center" wrapText="1"/>
      <protection locked="0" hidden="1"/>
    </xf>
    <xf numFmtId="2" fontId="0" fillId="5" borderId="23" xfId="0" applyNumberFormat="1" applyFill="1" applyBorder="1"/>
    <xf numFmtId="0" fontId="0" fillId="0" borderId="64" xfId="0" applyBorder="1" applyAlignment="1" applyProtection="1">
      <alignment horizontal="left" wrapText="1"/>
      <protection hidden="1"/>
    </xf>
    <xf numFmtId="0" fontId="0" fillId="0" borderId="64" xfId="0" applyBorder="1" applyProtection="1">
      <protection hidden="1"/>
    </xf>
    <xf numFmtId="0" fontId="0" fillId="5" borderId="6" xfId="0" applyFill="1" applyBorder="1" applyProtection="1">
      <protection hidden="1"/>
    </xf>
    <xf numFmtId="0" fontId="9" fillId="20" borderId="38" xfId="0" applyFont="1" applyFill="1" applyBorder="1" applyAlignment="1" applyProtection="1">
      <alignment vertical="top"/>
      <protection hidden="1"/>
    </xf>
    <xf numFmtId="0" fontId="26" fillId="37" borderId="23" xfId="0" applyFont="1" applyFill="1" applyBorder="1" applyAlignment="1">
      <alignment horizontal="center" vertical="center" wrapText="1"/>
    </xf>
    <xf numFmtId="0" fontId="17" fillId="0" borderId="12" xfId="0" applyFont="1" applyBorder="1" applyProtection="1">
      <protection locked="0" hidden="1"/>
    </xf>
    <xf numFmtId="0" fontId="0" fillId="5" borderId="68" xfId="0" applyFill="1" applyBorder="1" applyAlignment="1" applyProtection="1">
      <alignment horizontal="left" vertical="top" wrapText="1"/>
      <protection locked="0" hidden="1"/>
    </xf>
    <xf numFmtId="0" fontId="9" fillId="5" borderId="68" xfId="0" applyFont="1" applyFill="1" applyBorder="1" applyAlignment="1" applyProtection="1">
      <alignment horizontal="center" wrapText="1"/>
      <protection locked="0" hidden="1"/>
    </xf>
    <xf numFmtId="0" fontId="0" fillId="5" borderId="68" xfId="0" applyFill="1" applyBorder="1" applyAlignment="1">
      <alignment vertical="top" wrapText="1"/>
    </xf>
    <xf numFmtId="0" fontId="26" fillId="38" borderId="72" xfId="0" applyFont="1" applyFill="1" applyBorder="1" applyAlignment="1">
      <alignment horizontal="center" vertical="center" wrapText="1"/>
    </xf>
    <xf numFmtId="0" fontId="26" fillId="38" borderId="23" xfId="0" applyFont="1" applyFill="1" applyBorder="1" applyAlignment="1">
      <alignment horizontal="center" vertical="center" wrapText="1"/>
    </xf>
    <xf numFmtId="0" fontId="26" fillId="38" borderId="19" xfId="0" applyFont="1" applyFill="1" applyBorder="1" applyAlignment="1">
      <alignment horizontal="center" vertical="center" wrapText="1"/>
    </xf>
    <xf numFmtId="0" fontId="26" fillId="38" borderId="38" xfId="0" applyFont="1" applyFill="1" applyBorder="1" applyAlignment="1">
      <alignment horizontal="center" vertical="center" wrapText="1"/>
    </xf>
    <xf numFmtId="0" fontId="26" fillId="38" borderId="19" xfId="0" applyFont="1" applyFill="1" applyBorder="1" applyAlignment="1">
      <alignment horizontal="center" wrapText="1"/>
    </xf>
    <xf numFmtId="0" fontId="26" fillId="38" borderId="23" xfId="0" applyFont="1" applyFill="1" applyBorder="1" applyAlignment="1" applyProtection="1">
      <alignment horizontal="center" vertical="center" wrapText="1"/>
      <protection locked="0" hidden="1"/>
    </xf>
    <xf numFmtId="0" fontId="26" fillId="38" borderId="72" xfId="0" applyFont="1" applyFill="1" applyBorder="1" applyAlignment="1" applyProtection="1">
      <alignment horizontal="center" vertical="center" wrapText="1"/>
      <protection locked="0" hidden="1"/>
    </xf>
    <xf numFmtId="0" fontId="26" fillId="38" borderId="37" xfId="0" applyFont="1" applyFill="1" applyBorder="1" applyAlignment="1" applyProtection="1">
      <alignment horizontal="center" vertical="center" wrapText="1"/>
      <protection locked="0" hidden="1"/>
    </xf>
    <xf numFmtId="0" fontId="26" fillId="38" borderId="37" xfId="0" applyFont="1" applyFill="1" applyBorder="1" applyAlignment="1">
      <alignment horizontal="center" vertical="center" wrapText="1"/>
    </xf>
    <xf numFmtId="0" fontId="0" fillId="5" borderId="68" xfId="0" applyFill="1" applyBorder="1" applyAlignment="1">
      <alignment wrapText="1"/>
    </xf>
    <xf numFmtId="0" fontId="0" fillId="5" borderId="68" xfId="0" applyFill="1" applyBorder="1" applyAlignment="1" applyProtection="1">
      <alignment wrapText="1"/>
      <protection locked="0" hidden="1"/>
    </xf>
    <xf numFmtId="0" fontId="0" fillId="5" borderId="26" xfId="0" applyFill="1" applyBorder="1" applyAlignment="1">
      <alignment wrapText="1"/>
    </xf>
    <xf numFmtId="0" fontId="0" fillId="5" borderId="23" xfId="0" applyFill="1" applyBorder="1" applyAlignment="1" applyProtection="1">
      <alignment wrapText="1"/>
      <protection locked="0" hidden="1"/>
    </xf>
    <xf numFmtId="0" fontId="26" fillId="38" borderId="68" xfId="0" applyFont="1" applyFill="1" applyBorder="1" applyAlignment="1" applyProtection="1">
      <alignment horizontal="center" vertical="center" wrapText="1"/>
      <protection locked="0" hidden="1"/>
    </xf>
    <xf numFmtId="0" fontId="0" fillId="39" borderId="63" xfId="0" applyFill="1" applyBorder="1" applyProtection="1">
      <protection hidden="1"/>
    </xf>
    <xf numFmtId="0" fontId="0" fillId="5" borderId="75" xfId="0" applyFill="1" applyBorder="1"/>
    <xf numFmtId="0" fontId="0" fillId="5" borderId="78" xfId="0" applyFill="1" applyBorder="1"/>
    <xf numFmtId="0" fontId="9" fillId="5" borderId="23" xfId="0" applyFont="1" applyFill="1" applyBorder="1" applyAlignment="1">
      <alignment wrapText="1"/>
    </xf>
    <xf numFmtId="0" fontId="0" fillId="5" borderId="23" xfId="0" applyFill="1" applyBorder="1" applyAlignment="1">
      <alignment vertical="center" wrapText="1"/>
    </xf>
    <xf numFmtId="0" fontId="0" fillId="5" borderId="23" xfId="0" applyFill="1" applyBorder="1" applyAlignment="1">
      <alignment vertical="center"/>
    </xf>
    <xf numFmtId="0" fontId="27" fillId="5" borderId="19" xfId="0" applyFont="1" applyFill="1" applyBorder="1" applyAlignment="1" applyProtection="1">
      <alignment vertical="top" wrapText="1"/>
      <protection hidden="1"/>
    </xf>
    <xf numFmtId="0" fontId="0" fillId="5" borderId="0" xfId="0" applyFill="1" applyAlignment="1" applyProtection="1">
      <alignment horizontal="center" vertical="center" wrapText="1"/>
      <protection hidden="1"/>
    </xf>
    <xf numFmtId="0" fontId="0" fillId="5" borderId="19" xfId="0" applyFill="1" applyBorder="1" applyAlignment="1" applyProtection="1">
      <alignment horizontal="center" vertical="center" wrapText="1"/>
      <protection hidden="1"/>
    </xf>
    <xf numFmtId="0" fontId="0" fillId="5" borderId="0" xfId="0" applyFill="1" applyAlignment="1" applyProtection="1">
      <alignment horizontal="center" vertical="top" wrapText="1"/>
      <protection hidden="1"/>
    </xf>
    <xf numFmtId="0" fontId="10" fillId="5" borderId="0" xfId="0" applyFont="1" applyFill="1" applyAlignment="1" applyProtection="1">
      <alignment wrapText="1"/>
      <protection locked="0"/>
    </xf>
    <xf numFmtId="0" fontId="10" fillId="21" borderId="0" xfId="0" applyFont="1" applyFill="1" applyAlignment="1" applyProtection="1">
      <alignment wrapText="1"/>
      <protection locked="0"/>
    </xf>
    <xf numFmtId="0" fontId="73" fillId="5" borderId="14" xfId="0" applyFont="1" applyFill="1" applyBorder="1" applyAlignment="1" applyProtection="1">
      <alignment vertical="top" wrapText="1"/>
      <protection locked="0"/>
    </xf>
    <xf numFmtId="0" fontId="20" fillId="5" borderId="14" xfId="0" quotePrefix="1" applyFont="1" applyFill="1" applyBorder="1" applyAlignment="1" applyProtection="1">
      <alignment vertical="top" wrapText="1"/>
      <protection locked="0"/>
    </xf>
    <xf numFmtId="0" fontId="20" fillId="5" borderId="14" xfId="0" applyFont="1" applyFill="1" applyBorder="1" applyAlignment="1" applyProtection="1">
      <alignment vertical="top" wrapText="1"/>
      <protection locked="0"/>
    </xf>
    <xf numFmtId="0" fontId="12" fillId="5" borderId="0" xfId="1" applyFill="1" applyAlignment="1" applyProtection="1">
      <alignment horizontal="right" wrapText="1"/>
      <protection locked="0"/>
    </xf>
    <xf numFmtId="0" fontId="0" fillId="5" borderId="23" xfId="0" applyFill="1" applyBorder="1" applyAlignment="1" applyProtection="1">
      <alignment horizontal="center" vertical="center" wrapText="1"/>
      <protection locked="0"/>
    </xf>
    <xf numFmtId="0" fontId="37" fillId="6" borderId="23" xfId="0" applyFont="1" applyFill="1" applyBorder="1" applyAlignment="1" applyProtection="1">
      <alignment horizontal="left" vertical="center" wrapText="1"/>
      <protection locked="0"/>
    </xf>
    <xf numFmtId="0" fontId="17" fillId="5" borderId="23" xfId="0" applyFont="1" applyFill="1" applyBorder="1" applyAlignment="1" applyProtection="1">
      <alignment horizontal="center" vertical="center" wrapText="1"/>
      <protection locked="0"/>
    </xf>
    <xf numFmtId="0" fontId="72" fillId="5" borderId="0" xfId="0" applyFont="1" applyFill="1" applyAlignment="1" applyProtection="1">
      <alignment horizontal="left" vertical="top" wrapText="1"/>
      <protection locked="0"/>
    </xf>
    <xf numFmtId="0" fontId="9" fillId="5" borderId="0" xfId="0" applyFont="1" applyFill="1" applyAlignment="1" applyProtection="1">
      <alignment wrapText="1"/>
      <protection locked="0"/>
    </xf>
    <xf numFmtId="0" fontId="0" fillId="21" borderId="0" xfId="0" applyFill="1" applyAlignment="1" applyProtection="1">
      <alignment wrapText="1"/>
      <protection locked="0"/>
    </xf>
    <xf numFmtId="0" fontId="0" fillId="5" borderId="0" xfId="0" applyFill="1" applyAlignment="1" applyProtection="1">
      <alignment horizontal="center" vertical="center" wrapText="1"/>
      <protection locked="0"/>
    </xf>
    <xf numFmtId="0" fontId="17" fillId="5" borderId="0" xfId="0" applyFont="1" applyFill="1" applyAlignment="1" applyProtection="1">
      <alignment horizontal="center" vertical="center" wrapText="1"/>
      <protection locked="0"/>
    </xf>
    <xf numFmtId="0" fontId="28" fillId="5" borderId="0" xfId="1" applyFont="1" applyFill="1" applyBorder="1" applyAlignment="1" applyProtection="1">
      <alignment horizontal="center" vertical="center" wrapText="1"/>
      <protection locked="0"/>
    </xf>
    <xf numFmtId="0" fontId="0" fillId="5" borderId="6" xfId="0" applyFill="1" applyBorder="1" applyAlignment="1" applyProtection="1">
      <alignment wrapText="1"/>
      <protection locked="0"/>
    </xf>
    <xf numFmtId="0" fontId="0" fillId="5" borderId="6" xfId="0" applyFill="1" applyBorder="1" applyAlignment="1" applyProtection="1">
      <alignment horizontal="left" wrapText="1"/>
      <protection locked="0"/>
    </xf>
    <xf numFmtId="0" fontId="0" fillId="0" borderId="6" xfId="0" applyBorder="1" applyAlignment="1" applyProtection="1">
      <alignment vertical="top" wrapText="1"/>
      <protection locked="0"/>
    </xf>
    <xf numFmtId="0" fontId="0" fillId="0" borderId="39" xfId="0" applyBorder="1" applyAlignment="1" applyProtection="1">
      <alignment wrapText="1"/>
      <protection locked="0"/>
    </xf>
    <xf numFmtId="0" fontId="0" fillId="0" borderId="5" xfId="0" applyBorder="1" applyAlignment="1" applyProtection="1">
      <alignment wrapText="1"/>
      <protection locked="0"/>
    </xf>
    <xf numFmtId="0" fontId="0" fillId="0" borderId="1" xfId="0" applyBorder="1" applyAlignment="1" applyProtection="1">
      <alignment wrapText="1"/>
      <protection locked="0"/>
    </xf>
    <xf numFmtId="0" fontId="0" fillId="0" borderId="23" xfId="0" applyBorder="1" applyAlignment="1" applyProtection="1">
      <alignment horizontal="center" vertical="center" wrapText="1"/>
      <protection locked="0"/>
    </xf>
    <xf numFmtId="0" fontId="60" fillId="5" borderId="0" xfId="0" applyFont="1" applyFill="1" applyAlignment="1" applyProtection="1">
      <alignment horizontal="center" vertical="center" wrapText="1"/>
      <protection locked="0"/>
    </xf>
    <xf numFmtId="0" fontId="12" fillId="5" borderId="0" xfId="1" applyFill="1" applyBorder="1" applyAlignment="1" applyProtection="1">
      <alignment horizontal="center" vertical="center" wrapText="1"/>
      <protection locked="0"/>
    </xf>
    <xf numFmtId="0" fontId="9" fillId="5" borderId="34" xfId="0" applyFont="1" applyFill="1" applyBorder="1" applyAlignment="1" applyProtection="1">
      <alignment horizontal="left" vertical="top" wrapText="1"/>
      <protection locked="0"/>
    </xf>
    <xf numFmtId="0" fontId="0" fillId="5" borderId="0" xfId="0" applyFill="1" applyAlignment="1" applyProtection="1">
      <alignment horizontal="center" wrapText="1"/>
      <protection locked="0"/>
    </xf>
    <xf numFmtId="0" fontId="0" fillId="5" borderId="5" xfId="0" applyFill="1" applyBorder="1" applyAlignment="1" applyProtection="1">
      <alignment horizontal="center" wrapText="1"/>
      <protection locked="0"/>
    </xf>
    <xf numFmtId="0" fontId="0" fillId="5" borderId="39" xfId="0" applyFill="1" applyBorder="1" applyAlignment="1" applyProtection="1">
      <alignment horizontal="center" wrapText="1"/>
      <protection locked="0"/>
    </xf>
    <xf numFmtId="0" fontId="0" fillId="5" borderId="43" xfId="0" applyFill="1" applyBorder="1" applyAlignment="1" applyProtection="1">
      <alignment horizontal="center" vertical="center" wrapText="1"/>
      <protection locked="0"/>
    </xf>
    <xf numFmtId="0" fontId="0" fillId="5" borderId="26" xfId="0" applyFill="1" applyBorder="1" applyAlignment="1" applyProtection="1">
      <alignment horizontal="center" vertical="center" wrapText="1"/>
      <protection locked="0"/>
    </xf>
    <xf numFmtId="0" fontId="0" fillId="5" borderId="32" xfId="0" applyFill="1" applyBorder="1" applyAlignment="1" applyProtection="1">
      <alignment horizontal="center" vertical="center" wrapText="1"/>
      <protection locked="0"/>
    </xf>
    <xf numFmtId="0" fontId="0" fillId="21" borderId="0" xfId="0" applyFill="1" applyAlignment="1" applyProtection="1">
      <alignment vertical="center" wrapText="1"/>
      <protection locked="0"/>
    </xf>
    <xf numFmtId="0" fontId="0" fillId="5" borderId="0" xfId="0" applyFill="1" applyAlignment="1" applyProtection="1">
      <alignment vertical="center" wrapText="1"/>
      <protection locked="0"/>
    </xf>
    <xf numFmtId="0" fontId="0" fillId="5" borderId="33" xfId="0" applyFill="1" applyBorder="1" applyAlignment="1" applyProtection="1">
      <alignment horizontal="center" vertical="center" wrapText="1"/>
      <protection locked="0"/>
    </xf>
    <xf numFmtId="0" fontId="0" fillId="5" borderId="35" xfId="0" applyFill="1" applyBorder="1" applyAlignment="1" applyProtection="1">
      <alignment horizontal="center" wrapText="1"/>
      <protection locked="0"/>
    </xf>
    <xf numFmtId="0" fontId="0" fillId="5" borderId="32" xfId="0" applyFill="1" applyBorder="1" applyAlignment="1" applyProtection="1">
      <alignment horizontal="center" wrapText="1"/>
      <protection locked="0"/>
    </xf>
    <xf numFmtId="0" fontId="0" fillId="5" borderId="0" xfId="0" applyFill="1" applyAlignment="1" applyProtection="1">
      <alignment vertical="top" wrapText="1"/>
      <protection locked="0"/>
    </xf>
    <xf numFmtId="0" fontId="9" fillId="26" borderId="23" xfId="0" applyFont="1" applyFill="1" applyBorder="1" applyAlignment="1" applyProtection="1">
      <alignment vertical="top" wrapText="1"/>
      <protection hidden="1"/>
    </xf>
    <xf numFmtId="0" fontId="0" fillId="5" borderId="1" xfId="0" applyFill="1" applyBorder="1" applyAlignment="1" applyProtection="1">
      <alignment wrapText="1"/>
      <protection locked="0"/>
    </xf>
    <xf numFmtId="0" fontId="0" fillId="0" borderId="47" xfId="0" applyBorder="1" applyAlignment="1" applyProtection="1">
      <alignment wrapText="1"/>
      <protection locked="0"/>
    </xf>
    <xf numFmtId="0" fontId="16" fillId="21" borderId="0" xfId="0" applyFont="1" applyFill="1" applyAlignment="1" applyProtection="1">
      <alignment vertical="center" wrapText="1"/>
      <protection locked="0"/>
    </xf>
    <xf numFmtId="0" fontId="20" fillId="0" borderId="4" xfId="0" applyFont="1" applyBorder="1" applyAlignment="1" applyProtection="1">
      <alignment horizontal="left" vertical="center" wrapText="1"/>
      <protection locked="0"/>
    </xf>
    <xf numFmtId="0" fontId="12" fillId="0" borderId="1" xfId="1" applyFill="1" applyBorder="1" applyAlignment="1" applyProtection="1">
      <alignment wrapText="1"/>
      <protection locked="0"/>
    </xf>
    <xf numFmtId="0" fontId="0" fillId="0" borderId="12" xfId="0" applyBorder="1" applyAlignment="1" applyProtection="1">
      <alignment wrapText="1"/>
      <protection locked="0"/>
    </xf>
    <xf numFmtId="0" fontId="0" fillId="5" borderId="7" xfId="0" applyFill="1" applyBorder="1" applyAlignment="1" applyProtection="1">
      <alignment wrapText="1"/>
      <protection locked="0"/>
    </xf>
    <xf numFmtId="0" fontId="16" fillId="0" borderId="18" xfId="0" applyFont="1" applyBorder="1" applyAlignment="1" applyProtection="1">
      <alignment horizontal="center" vertical="center" wrapText="1"/>
      <protection locked="0"/>
    </xf>
    <xf numFmtId="0" fontId="0" fillId="0" borderId="18" xfId="0" applyBorder="1" applyAlignment="1" applyProtection="1">
      <alignment wrapText="1"/>
      <protection locked="0"/>
    </xf>
    <xf numFmtId="0" fontId="0" fillId="0" borderId="21" xfId="0" applyBorder="1" applyAlignment="1" applyProtection="1">
      <alignment wrapText="1"/>
      <protection locked="0"/>
    </xf>
    <xf numFmtId="0" fontId="0" fillId="5" borderId="21" xfId="0" applyFill="1" applyBorder="1" applyAlignment="1" applyProtection="1">
      <alignment wrapText="1"/>
      <protection locked="0"/>
    </xf>
    <xf numFmtId="0" fontId="0" fillId="5" borderId="49" xfId="0" applyFill="1" applyBorder="1" applyAlignment="1" applyProtection="1">
      <alignment wrapText="1"/>
      <protection locked="0"/>
    </xf>
    <xf numFmtId="0" fontId="0" fillId="5" borderId="9" xfId="0" applyFill="1" applyBorder="1" applyAlignment="1" applyProtection="1">
      <alignment wrapText="1"/>
      <protection locked="0"/>
    </xf>
    <xf numFmtId="0" fontId="12" fillId="5" borderId="48" xfId="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50" xfId="0" applyBorder="1" applyAlignment="1" applyProtection="1">
      <alignment wrapText="1"/>
      <protection locked="0"/>
    </xf>
    <xf numFmtId="0" fontId="0" fillId="5" borderId="48" xfId="0" applyFill="1" applyBorder="1" applyAlignment="1" applyProtection="1">
      <alignment horizontal="center" vertical="center" wrapText="1"/>
      <protection locked="0"/>
    </xf>
    <xf numFmtId="0" fontId="0" fillId="0" borderId="6" xfId="0" applyBorder="1" applyAlignment="1" applyProtection="1">
      <alignment horizontal="center" wrapText="1"/>
      <protection locked="0"/>
    </xf>
    <xf numFmtId="0" fontId="0" fillId="0" borderId="6" xfId="0" applyBorder="1" applyAlignment="1" applyProtection="1">
      <alignment horizontal="left" vertical="top" wrapText="1"/>
      <protection locked="0"/>
    </xf>
    <xf numFmtId="0" fontId="9" fillId="0" borderId="39" xfId="0" applyFont="1" applyBorder="1" applyAlignment="1" applyProtection="1">
      <alignment horizontal="left" vertical="top" wrapText="1"/>
      <protection locked="0"/>
    </xf>
    <xf numFmtId="0" fontId="16" fillId="21" borderId="59" xfId="0" applyFont="1" applyFill="1" applyBorder="1" applyAlignment="1" applyProtection="1">
      <alignment vertical="center" wrapText="1"/>
      <protection locked="0"/>
    </xf>
    <xf numFmtId="0" fontId="0" fillId="0" borderId="6" xfId="0" applyBorder="1" applyAlignment="1" applyProtection="1">
      <alignment horizontal="left" vertical="top"/>
      <protection locked="0"/>
    </xf>
    <xf numFmtId="0" fontId="0" fillId="0" borderId="39" xfId="0" applyBorder="1" applyAlignment="1" applyProtection="1">
      <alignment horizontal="left" vertical="top"/>
      <protection locked="0"/>
    </xf>
    <xf numFmtId="0" fontId="0" fillId="0" borderId="39" xfId="0" applyBorder="1" applyProtection="1">
      <protection locked="0"/>
    </xf>
    <xf numFmtId="0" fontId="0" fillId="5" borderId="18" xfId="0" applyFill="1" applyBorder="1" applyAlignment="1" applyProtection="1">
      <alignment wrapText="1"/>
      <protection locked="0"/>
    </xf>
    <xf numFmtId="0" fontId="9" fillId="0" borderId="18" xfId="0" applyFont="1" applyBorder="1" applyAlignment="1" applyProtection="1">
      <alignment vertical="top" wrapText="1"/>
      <protection locked="0"/>
    </xf>
    <xf numFmtId="0" fontId="0" fillId="0" borderId="7" xfId="0" applyBorder="1" applyAlignment="1" applyProtection="1">
      <alignment wrapText="1"/>
      <protection locked="0"/>
    </xf>
    <xf numFmtId="0" fontId="0" fillId="5" borderId="51" xfId="0" applyFill="1" applyBorder="1" applyAlignment="1" applyProtection="1">
      <alignment horizontal="center" vertical="center" wrapText="1"/>
      <protection locked="0"/>
    </xf>
    <xf numFmtId="0" fontId="0" fillId="0" borderId="1" xfId="0" applyBorder="1" applyAlignment="1" applyProtection="1">
      <alignment horizontal="right" vertical="top" wrapText="1"/>
      <protection locked="0"/>
    </xf>
    <xf numFmtId="0" fontId="0" fillId="0" borderId="1" xfId="0" applyBorder="1" applyAlignment="1" applyProtection="1">
      <alignment vertical="top" wrapText="1"/>
      <protection locked="0"/>
    </xf>
    <xf numFmtId="0" fontId="0" fillId="0" borderId="21" xfId="0" applyBorder="1" applyAlignment="1" applyProtection="1">
      <alignment vertical="top" wrapText="1"/>
      <protection locked="0"/>
    </xf>
    <xf numFmtId="0" fontId="0" fillId="0" borderId="49" xfId="0" applyBorder="1" applyAlignment="1" applyProtection="1">
      <alignment wrapText="1"/>
      <protection locked="0"/>
    </xf>
    <xf numFmtId="0" fontId="16" fillId="21" borderId="52" xfId="0" applyFont="1" applyFill="1" applyBorder="1" applyAlignment="1" applyProtection="1">
      <alignment vertical="center" wrapText="1"/>
      <protection locked="0"/>
    </xf>
    <xf numFmtId="0" fontId="9" fillId="0" borderId="1" xfId="0" applyFont="1" applyBorder="1" applyAlignment="1" applyProtection="1">
      <alignment vertical="top" wrapText="1"/>
      <protection locked="0"/>
    </xf>
    <xf numFmtId="0" fontId="9" fillId="0" borderId="1" xfId="0" applyFont="1" applyBorder="1" applyAlignment="1" applyProtection="1">
      <alignment vertical="top" wrapText="1"/>
      <protection hidden="1"/>
    </xf>
    <xf numFmtId="0" fontId="16" fillId="5" borderId="0" xfId="0" applyFont="1" applyFill="1" applyAlignment="1" applyProtection="1">
      <alignment horizontal="center" vertical="center" wrapText="1"/>
      <protection locked="0"/>
    </xf>
    <xf numFmtId="0" fontId="0" fillId="5" borderId="0" xfId="0" applyFill="1" applyAlignment="1" applyProtection="1">
      <alignment horizontal="right" wrapText="1"/>
      <protection locked="0"/>
    </xf>
    <xf numFmtId="0" fontId="0" fillId="5" borderId="0" xfId="0" applyFill="1" applyAlignment="1" applyProtection="1">
      <alignment horizontal="right" vertical="top" wrapText="1"/>
      <protection locked="0"/>
    </xf>
    <xf numFmtId="0" fontId="9" fillId="5" borderId="0" xfId="0" applyFont="1" applyFill="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0" xfId="0" applyFill="1" applyAlignment="1" applyProtection="1">
      <alignment horizontal="left" wrapText="1"/>
      <protection locked="0"/>
    </xf>
    <xf numFmtId="0" fontId="0" fillId="5" borderId="0" xfId="0" applyFill="1" applyAlignment="1" applyProtection="1">
      <alignment vertical="center" wrapText="1"/>
      <protection hidden="1"/>
    </xf>
    <xf numFmtId="0" fontId="10" fillId="5" borderId="0" xfId="0" applyFont="1" applyFill="1" applyAlignment="1" applyProtection="1">
      <alignment horizontal="left" vertical="top" wrapText="1"/>
      <protection locked="0"/>
    </xf>
    <xf numFmtId="0" fontId="12" fillId="5" borderId="0" xfId="1" applyFill="1" applyAlignment="1" applyProtection="1">
      <alignment wrapText="1"/>
      <protection locked="0"/>
    </xf>
    <xf numFmtId="0" fontId="27" fillId="5" borderId="0" xfId="0" applyFont="1" applyFill="1" applyAlignment="1" applyProtection="1">
      <alignment vertical="center" wrapText="1"/>
      <protection hidden="1"/>
    </xf>
    <xf numFmtId="0" fontId="20" fillId="5" borderId="0" xfId="0" applyFont="1" applyFill="1" applyAlignment="1" applyProtection="1">
      <alignment horizontal="left" vertical="center" wrapText="1"/>
      <protection locked="0"/>
    </xf>
    <xf numFmtId="0" fontId="0" fillId="5" borderId="36" xfId="0" applyFill="1" applyBorder="1" applyAlignment="1" applyProtection="1">
      <alignment horizontal="center" wrapText="1"/>
      <protection locked="0"/>
    </xf>
    <xf numFmtId="0" fontId="9" fillId="5" borderId="0" xfId="0" applyFont="1" applyFill="1" applyAlignment="1" applyProtection="1">
      <alignment horizontal="left" wrapText="1"/>
      <protection locked="0"/>
    </xf>
    <xf numFmtId="0" fontId="9" fillId="5" borderId="0" xfId="0" applyFont="1" applyFill="1" applyAlignment="1" applyProtection="1">
      <alignment wrapText="1"/>
      <protection hidden="1"/>
    </xf>
    <xf numFmtId="0" fontId="24" fillId="5" borderId="0" xfId="0" applyFont="1" applyFill="1" applyAlignment="1" applyProtection="1">
      <alignment horizontal="center" vertical="center" wrapText="1"/>
      <protection locked="0"/>
    </xf>
    <xf numFmtId="0" fontId="0" fillId="5" borderId="0" xfId="0" applyFill="1" applyAlignment="1" applyProtection="1">
      <alignment horizontal="left" vertical="center" wrapText="1"/>
      <protection locked="0"/>
    </xf>
    <xf numFmtId="0" fontId="29" fillId="18" borderId="0" xfId="0" applyFont="1" applyFill="1" applyAlignment="1" applyProtection="1">
      <alignment horizontal="center" vertical="center" wrapText="1"/>
      <protection locked="0"/>
    </xf>
    <xf numFmtId="0" fontId="75" fillId="35" borderId="0" xfId="0" applyFont="1" applyFill="1" applyAlignment="1" applyProtection="1">
      <alignment horizontal="left" vertical="top" wrapText="1"/>
      <protection locked="0"/>
    </xf>
    <xf numFmtId="2" fontId="0" fillId="24" borderId="0" xfId="0" applyNumberFormat="1" applyFill="1" applyAlignment="1" applyProtection="1">
      <alignment wrapText="1"/>
      <protection locked="0"/>
    </xf>
    <xf numFmtId="2" fontId="0" fillId="5" borderId="0" xfId="0" applyNumberFormat="1" applyFill="1" applyAlignment="1" applyProtection="1">
      <alignment wrapText="1"/>
      <protection locked="0"/>
    </xf>
    <xf numFmtId="2" fontId="17" fillId="5" borderId="0" xfId="0" applyNumberFormat="1" applyFont="1" applyFill="1" applyAlignment="1" applyProtection="1">
      <alignment vertical="center" wrapText="1"/>
      <protection locked="0"/>
    </xf>
    <xf numFmtId="2" fontId="26" fillId="5" borderId="0" xfId="0" applyNumberFormat="1" applyFont="1" applyFill="1" applyAlignment="1" applyProtection="1">
      <alignment horizontal="left" vertical="center" wrapText="1"/>
      <protection locked="0"/>
    </xf>
    <xf numFmtId="2" fontId="0" fillId="5" borderId="0" xfId="0" applyNumberFormat="1" applyFill="1" applyAlignment="1" applyProtection="1">
      <alignment horizontal="center" vertical="center" wrapText="1"/>
      <protection locked="0"/>
    </xf>
    <xf numFmtId="2" fontId="0" fillId="5" borderId="23" xfId="0" applyNumberFormat="1" applyFill="1" applyBorder="1" applyAlignment="1" applyProtection="1">
      <alignment vertical="center" wrapText="1"/>
      <protection locked="0"/>
    </xf>
    <xf numFmtId="2" fontId="0" fillId="5" borderId="0" xfId="0" applyNumberFormat="1" applyFill="1" applyAlignment="1" applyProtection="1">
      <alignment vertical="center" wrapText="1"/>
      <protection locked="0"/>
    </xf>
    <xf numFmtId="2" fontId="23" fillId="5" borderId="0" xfId="0" applyNumberFormat="1" applyFont="1" applyFill="1" applyAlignment="1" applyProtection="1">
      <alignment wrapText="1"/>
      <protection locked="0"/>
    </xf>
    <xf numFmtId="2" fontId="19" fillId="26" borderId="23" xfId="0" applyNumberFormat="1" applyFont="1" applyFill="1" applyBorder="1" applyAlignment="1" applyProtection="1">
      <alignment horizontal="center" vertical="center" wrapText="1"/>
      <protection locked="0"/>
    </xf>
    <xf numFmtId="2" fontId="23" fillId="5" borderId="0" xfId="0" applyNumberFormat="1" applyFont="1" applyFill="1" applyAlignment="1" applyProtection="1">
      <alignment vertical="center" wrapText="1"/>
      <protection locked="0"/>
    </xf>
    <xf numFmtId="2" fontId="0" fillId="5" borderId="23" xfId="0" applyNumberFormat="1" applyFill="1" applyBorder="1" applyAlignment="1" applyProtection="1">
      <alignment wrapText="1"/>
      <protection locked="0"/>
    </xf>
    <xf numFmtId="2" fontId="0" fillId="5" borderId="0" xfId="0" applyNumberFormat="1" applyFill="1" applyAlignment="1" applyProtection="1">
      <alignment horizontal="left" vertical="center" wrapText="1"/>
      <protection locked="0"/>
    </xf>
    <xf numFmtId="2" fontId="0" fillId="0" borderId="0" xfId="0" applyNumberFormat="1" applyAlignment="1" applyProtection="1">
      <alignment horizontal="left" vertical="center" wrapText="1"/>
      <protection locked="0"/>
    </xf>
    <xf numFmtId="2" fontId="19" fillId="26" borderId="23" xfId="0" applyNumberFormat="1" applyFont="1" applyFill="1" applyBorder="1" applyAlignment="1" applyProtection="1">
      <alignment horizontal="center" vertical="center" wrapText="1"/>
      <protection hidden="1"/>
    </xf>
    <xf numFmtId="2" fontId="0" fillId="28" borderId="23" xfId="0" applyNumberFormat="1" applyFill="1" applyBorder="1" applyAlignment="1" applyProtection="1">
      <alignment horizontal="left" vertical="center" wrapText="1"/>
      <protection hidden="1"/>
    </xf>
    <xf numFmtId="2" fontId="0" fillId="30" borderId="0" xfId="0" applyNumberFormat="1" applyFill="1" applyAlignment="1" applyProtection="1">
      <alignment wrapText="1"/>
      <protection locked="0"/>
    </xf>
    <xf numFmtId="2" fontId="17" fillId="5" borderId="0" xfId="0" applyNumberFormat="1" applyFont="1" applyFill="1" applyAlignment="1" applyProtection="1">
      <alignment horizontal="left" vertical="top" wrapText="1"/>
      <protection locked="0"/>
    </xf>
    <xf numFmtId="2" fontId="0" fillId="28" borderId="23" xfId="0" applyNumberFormat="1" applyFill="1" applyBorder="1" applyAlignment="1" applyProtection="1">
      <alignment vertical="center" wrapText="1"/>
      <protection hidden="1"/>
    </xf>
    <xf numFmtId="2" fontId="32" fillId="30" borderId="0" xfId="0" applyNumberFormat="1" applyFont="1" applyFill="1" applyAlignment="1" applyProtection="1">
      <alignment horizontal="center" vertical="center" wrapText="1"/>
      <protection locked="0"/>
    </xf>
    <xf numFmtId="2" fontId="32" fillId="30" borderId="0" xfId="0" applyNumberFormat="1" applyFont="1" applyFill="1" applyAlignment="1" applyProtection="1">
      <alignment horizontal="center" wrapText="1"/>
      <protection locked="0"/>
    </xf>
    <xf numFmtId="2" fontId="32" fillId="30" borderId="0" xfId="0" applyNumberFormat="1" applyFont="1" applyFill="1" applyAlignment="1" applyProtection="1">
      <alignment vertical="center" wrapText="1"/>
      <protection locked="0"/>
    </xf>
    <xf numFmtId="2" fontId="17" fillId="5" borderId="14" xfId="0" applyNumberFormat="1" applyFont="1" applyFill="1" applyBorder="1" applyAlignment="1" applyProtection="1">
      <alignment horizontal="left" vertical="center" wrapText="1"/>
      <protection locked="0"/>
    </xf>
    <xf numFmtId="0" fontId="0" fillId="25" borderId="2" xfId="0" applyFill="1" applyBorder="1" applyProtection="1">
      <protection locked="0"/>
    </xf>
    <xf numFmtId="0" fontId="22" fillId="25" borderId="3" xfId="0" applyFont="1" applyFill="1" applyBorder="1" applyAlignment="1" applyProtection="1">
      <alignment vertical="center"/>
      <protection locked="0"/>
    </xf>
    <xf numFmtId="0" fontId="0" fillId="0" borderId="1" xfId="0" applyBorder="1" applyProtection="1">
      <protection locked="0"/>
    </xf>
    <xf numFmtId="0" fontId="14" fillId="0" borderId="1" xfId="0" applyFont="1" applyBorder="1" applyProtection="1">
      <protection locked="0"/>
    </xf>
    <xf numFmtId="0" fontId="12" fillId="0" borderId="1" xfId="1" applyBorder="1" applyAlignment="1" applyProtection="1">
      <alignment horizontal="right"/>
      <protection locked="0"/>
    </xf>
    <xf numFmtId="0" fontId="9" fillId="0" borderId="0" xfId="0" applyFont="1" applyProtection="1">
      <protection locked="0"/>
    </xf>
    <xf numFmtId="0" fontId="12" fillId="0" borderId="1" xfId="1" applyBorder="1" applyAlignment="1" applyProtection="1">
      <protection locked="0"/>
    </xf>
    <xf numFmtId="0" fontId="0" fillId="0" borderId="21" xfId="0" applyBorder="1" applyProtection="1">
      <protection locked="0"/>
    </xf>
    <xf numFmtId="0" fontId="0" fillId="0" borderId="10" xfId="0" applyBorder="1" applyProtection="1">
      <protection locked="0"/>
    </xf>
    <xf numFmtId="0" fontId="0" fillId="0" borderId="23" xfId="0" applyBorder="1" applyProtection="1">
      <protection locked="0"/>
    </xf>
    <xf numFmtId="0" fontId="0" fillId="0" borderId="12" xfId="0" applyBorder="1" applyProtection="1">
      <protection locked="0"/>
    </xf>
    <xf numFmtId="0" fontId="10" fillId="0" borderId="1" xfId="0" applyFont="1" applyBorder="1" applyProtection="1">
      <protection locked="0"/>
    </xf>
    <xf numFmtId="0" fontId="0" fillId="0" borderId="4" xfId="0" applyBorder="1" applyProtection="1">
      <protection locked="0"/>
    </xf>
    <xf numFmtId="0" fontId="12" fillId="0" borderId="21" xfId="1" applyBorder="1" applyAlignment="1" applyProtection="1">
      <protection locked="0"/>
    </xf>
    <xf numFmtId="0" fontId="9" fillId="0" borderId="58" xfId="0" applyFont="1" applyBorder="1" applyAlignment="1" applyProtection="1">
      <alignment horizontal="center"/>
      <protection locked="0"/>
    </xf>
    <xf numFmtId="0" fontId="0" fillId="5" borderId="10" xfId="0" applyFill="1" applyBorder="1" applyProtection="1">
      <protection locked="0"/>
    </xf>
    <xf numFmtId="0" fontId="0" fillId="5" borderId="0" xfId="0" applyFill="1" applyProtection="1">
      <protection locked="0"/>
    </xf>
    <xf numFmtId="0" fontId="23" fillId="0" borderId="9" xfId="0" applyFont="1" applyBorder="1" applyProtection="1">
      <protection locked="0"/>
    </xf>
    <xf numFmtId="0" fontId="0" fillId="5" borderId="23" xfId="0" applyFill="1" applyBorder="1" applyProtection="1">
      <protection locked="0"/>
    </xf>
    <xf numFmtId="0" fontId="0" fillId="5" borderId="9" xfId="0" applyFill="1" applyBorder="1" applyProtection="1">
      <protection locked="0"/>
    </xf>
    <xf numFmtId="0" fontId="10" fillId="0" borderId="1" xfId="0" applyFont="1" applyBorder="1" applyAlignment="1" applyProtection="1">
      <alignment vertical="top"/>
      <protection locked="0"/>
    </xf>
    <xf numFmtId="0" fontId="0" fillId="0" borderId="1" xfId="0" applyBorder="1" applyAlignment="1" applyProtection="1">
      <alignment vertical="top"/>
      <protection locked="0"/>
    </xf>
    <xf numFmtId="0" fontId="0" fillId="5" borderId="2" xfId="0" applyFill="1" applyBorder="1" applyAlignment="1" applyProtection="1">
      <alignment horizontal="left" vertical="top"/>
      <protection locked="0"/>
    </xf>
    <xf numFmtId="0" fontId="12" fillId="5" borderId="0" xfId="1" applyFill="1" applyBorder="1" applyAlignment="1" applyProtection="1">
      <alignment horizontal="left" vertical="top"/>
      <protection locked="0"/>
    </xf>
    <xf numFmtId="0" fontId="0" fillId="0" borderId="12" xfId="0" applyBorder="1" applyAlignment="1" applyProtection="1">
      <alignment horizontal="left" vertical="top"/>
      <protection locked="0"/>
    </xf>
    <xf numFmtId="0" fontId="23" fillId="0" borderId="1" xfId="0" applyFont="1" applyBorder="1" applyProtection="1">
      <protection locked="0"/>
    </xf>
    <xf numFmtId="0" fontId="0" fillId="5" borderId="21" xfId="0" applyFill="1" applyBorder="1" applyProtection="1">
      <protection locked="0"/>
    </xf>
    <xf numFmtId="0" fontId="0" fillId="5" borderId="2" xfId="0" applyFill="1" applyBorder="1" applyProtection="1">
      <protection locked="0"/>
    </xf>
    <xf numFmtId="0" fontId="0" fillId="5" borderId="0" xfId="0" applyFill="1" applyAlignment="1" applyProtection="1">
      <alignment horizontal="center"/>
      <protection locked="0"/>
    </xf>
    <xf numFmtId="0" fontId="9" fillId="0" borderId="61" xfId="0" applyFont="1" applyBorder="1" applyAlignment="1" applyProtection="1">
      <alignment horizontal="left"/>
      <protection locked="0"/>
    </xf>
    <xf numFmtId="0" fontId="0" fillId="0" borderId="22" xfId="0" applyBorder="1" applyAlignment="1" applyProtection="1">
      <alignment horizontal="left"/>
      <protection locked="0"/>
    </xf>
    <xf numFmtId="0" fontId="0" fillId="0" borderId="61" xfId="0" applyBorder="1" applyAlignment="1" applyProtection="1">
      <alignment horizontal="right"/>
      <protection locked="0"/>
    </xf>
    <xf numFmtId="0" fontId="0" fillId="0" borderId="22" xfId="0" applyBorder="1" applyProtection="1">
      <protection locked="0"/>
    </xf>
    <xf numFmtId="0" fontId="10" fillId="5" borderId="0" xfId="0" applyFont="1" applyFill="1" applyProtection="1">
      <protection locked="0"/>
    </xf>
    <xf numFmtId="0" fontId="0" fillId="0" borderId="62" xfId="0" applyBorder="1" applyAlignment="1" applyProtection="1">
      <alignment horizontal="right"/>
      <protection locked="0"/>
    </xf>
    <xf numFmtId="0" fontId="0" fillId="0" borderId="18" xfId="0" applyBorder="1" applyProtection="1">
      <protection locked="0"/>
    </xf>
    <xf numFmtId="0" fontId="0" fillId="5" borderId="18" xfId="0" applyFill="1" applyBorder="1" applyProtection="1">
      <protection locked="0"/>
    </xf>
    <xf numFmtId="0" fontId="0" fillId="5" borderId="0" xfId="0" applyFill="1" applyAlignment="1" applyProtection="1">
      <alignment horizontal="right"/>
      <protection locked="0"/>
    </xf>
    <xf numFmtId="0" fontId="22" fillId="25" borderId="6" xfId="0" applyFont="1" applyFill="1" applyBorder="1" applyAlignment="1" applyProtection="1">
      <alignment horizontal="center" vertical="center"/>
      <protection locked="0"/>
    </xf>
    <xf numFmtId="0" fontId="0" fillId="5" borderId="10" xfId="0" applyFill="1" applyBorder="1" applyAlignment="1" applyProtection="1">
      <alignment horizontal="left"/>
      <protection locked="0"/>
    </xf>
    <xf numFmtId="0" fontId="0" fillId="0" borderId="1" xfId="0" applyBorder="1" applyAlignment="1" applyProtection="1">
      <alignment horizontal="left"/>
      <protection locked="0"/>
    </xf>
    <xf numFmtId="0" fontId="10" fillId="0" borderId="1" xfId="0" applyFont="1" applyBorder="1" applyAlignment="1" applyProtection="1">
      <alignment horizontal="left"/>
      <protection locked="0"/>
    </xf>
    <xf numFmtId="0" fontId="0" fillId="0" borderId="12" xfId="0" applyBorder="1" applyAlignment="1" applyProtection="1">
      <alignment horizontal="left"/>
      <protection locked="0"/>
    </xf>
    <xf numFmtId="0" fontId="17" fillId="5" borderId="0" xfId="0" applyFont="1" applyFill="1" applyAlignment="1" applyProtection="1">
      <alignment wrapText="1"/>
      <protection locked="0"/>
    </xf>
    <xf numFmtId="0" fontId="12" fillId="5" borderId="0" xfId="1" applyFill="1" applyBorder="1" applyAlignment="1" applyProtection="1">
      <alignment wrapText="1"/>
      <protection locked="0"/>
    </xf>
    <xf numFmtId="0" fontId="0" fillId="5" borderId="68" xfId="0" applyFill="1" applyBorder="1" applyProtection="1">
      <protection locked="0"/>
    </xf>
    <xf numFmtId="0" fontId="9" fillId="0" borderId="23" xfId="0" applyFont="1" applyBorder="1" applyAlignment="1" applyProtection="1">
      <alignment horizontal="center" vertical="center" wrapText="1"/>
      <protection locked="0"/>
    </xf>
    <xf numFmtId="0" fontId="9" fillId="5" borderId="23" xfId="0" applyFont="1" applyFill="1" applyBorder="1" applyAlignment="1" applyProtection="1">
      <alignment horizontal="center" vertical="center"/>
      <protection locked="0"/>
    </xf>
    <xf numFmtId="0" fontId="9" fillId="0" borderId="23" xfId="0" applyFont="1" applyBorder="1" applyAlignment="1" applyProtection="1">
      <alignment horizontal="center" vertical="center"/>
      <protection locked="0"/>
    </xf>
    <xf numFmtId="0" fontId="0" fillId="0" borderId="23" xfId="0" applyBorder="1" applyAlignment="1" applyProtection="1">
      <alignment horizontal="right"/>
      <protection locked="0"/>
    </xf>
    <xf numFmtId="0" fontId="0" fillId="0" borderId="0" xfId="0" applyAlignment="1" applyProtection="1">
      <alignment horizontal="right"/>
      <protection locked="0"/>
    </xf>
    <xf numFmtId="0" fontId="9" fillId="5" borderId="23" xfId="0" applyFont="1" applyFill="1" applyBorder="1" applyAlignment="1" applyProtection="1">
      <alignment horizontal="center" vertical="center" wrapText="1"/>
      <protection locked="0"/>
    </xf>
    <xf numFmtId="0" fontId="0" fillId="5" borderId="1" xfId="0" applyFill="1" applyBorder="1" applyProtection="1">
      <protection locked="0"/>
    </xf>
    <xf numFmtId="0" fontId="0" fillId="0" borderId="9" xfId="0" applyBorder="1" applyAlignment="1" applyProtection="1">
      <alignment wrapText="1"/>
      <protection locked="0"/>
    </xf>
    <xf numFmtId="0" fontId="0" fillId="5" borderId="9" xfId="0" applyFill="1" applyBorder="1" applyAlignment="1" applyProtection="1">
      <alignment horizontal="center"/>
      <protection locked="0"/>
    </xf>
    <xf numFmtId="0" fontId="0" fillId="39" borderId="68" xfId="0" applyFill="1" applyBorder="1" applyProtection="1">
      <protection hidden="1"/>
    </xf>
    <xf numFmtId="0" fontId="0" fillId="41" borderId="23" xfId="0" applyFill="1" applyBorder="1" applyProtection="1">
      <protection hidden="1"/>
    </xf>
    <xf numFmtId="0" fontId="16" fillId="23" borderId="3" xfId="0" applyFont="1" applyFill="1" applyBorder="1" applyAlignment="1" applyProtection="1">
      <alignment vertical="center"/>
      <protection locked="0"/>
    </xf>
    <xf numFmtId="0" fontId="16" fillId="5" borderId="0" xfId="0" applyFont="1" applyFill="1" applyAlignment="1" applyProtection="1">
      <alignment vertical="center" wrapText="1"/>
      <protection locked="0"/>
    </xf>
    <xf numFmtId="0" fontId="16" fillId="5" borderId="0" xfId="0" applyFont="1" applyFill="1" applyAlignment="1" applyProtection="1">
      <alignment horizontal="left" vertical="center" wrapText="1"/>
      <protection locked="0"/>
    </xf>
    <xf numFmtId="0" fontId="33" fillId="5" borderId="0" xfId="0" applyFont="1" applyFill="1" applyAlignment="1" applyProtection="1">
      <alignment vertical="center" wrapText="1"/>
      <protection locked="0"/>
    </xf>
    <xf numFmtId="0" fontId="27" fillId="5" borderId="0" xfId="0" applyFont="1" applyFill="1" applyAlignment="1" applyProtection="1">
      <alignment vertical="top" wrapText="1"/>
      <protection locked="0"/>
    </xf>
    <xf numFmtId="0" fontId="26" fillId="5" borderId="0" xfId="0" applyFont="1" applyFill="1" applyAlignment="1" applyProtection="1">
      <alignment wrapText="1"/>
      <protection locked="0"/>
    </xf>
    <xf numFmtId="0" fontId="19" fillId="4" borderId="23" xfId="0" applyFont="1" applyFill="1" applyBorder="1" applyAlignment="1" applyProtection="1">
      <alignment horizontal="center" vertical="center" wrapText="1"/>
      <protection locked="0"/>
    </xf>
    <xf numFmtId="0" fontId="19" fillId="4" borderId="15" xfId="0" applyFont="1" applyFill="1" applyBorder="1" applyAlignment="1" applyProtection="1">
      <alignment horizontal="center" vertical="center" wrapText="1"/>
      <protection locked="0"/>
    </xf>
    <xf numFmtId="0" fontId="19" fillId="5" borderId="20" xfId="0" applyFont="1" applyFill="1" applyBorder="1" applyAlignment="1" applyProtection="1">
      <alignment horizontal="center" vertical="center" wrapText="1"/>
      <protection locked="0"/>
    </xf>
    <xf numFmtId="0" fontId="0" fillId="5" borderId="23" xfId="0" applyFill="1" applyBorder="1" applyAlignment="1" applyProtection="1">
      <alignment vertical="center" wrapText="1"/>
      <protection locked="0"/>
    </xf>
    <xf numFmtId="0" fontId="0" fillId="5" borderId="15" xfId="0" applyFill="1" applyBorder="1" applyAlignment="1" applyProtection="1">
      <alignment vertical="center" wrapText="1"/>
      <protection locked="0"/>
    </xf>
    <xf numFmtId="0" fontId="19" fillId="5" borderId="15" xfId="0" applyFont="1" applyFill="1" applyBorder="1" applyAlignment="1" applyProtection="1">
      <alignment horizontal="center" vertical="center" wrapText="1"/>
      <protection locked="0"/>
    </xf>
    <xf numFmtId="0" fontId="0" fillId="5" borderId="5" xfId="0" applyFill="1" applyBorder="1" applyAlignment="1" applyProtection="1">
      <alignment horizontal="center" vertical="center" wrapText="1"/>
      <protection locked="0"/>
    </xf>
    <xf numFmtId="0" fontId="9" fillId="5" borderId="30" xfId="0" applyFont="1" applyFill="1" applyBorder="1" applyAlignment="1" applyProtection="1">
      <alignment horizontal="center" vertical="center" wrapText="1"/>
      <protection locked="0"/>
    </xf>
    <xf numFmtId="0" fontId="17" fillId="5" borderId="30" xfId="0" applyFont="1" applyFill="1" applyBorder="1" applyAlignment="1" applyProtection="1">
      <alignment horizontal="center" vertical="center" wrapText="1"/>
      <protection locked="0"/>
    </xf>
    <xf numFmtId="0" fontId="0" fillId="5" borderId="13" xfId="0" applyFill="1" applyBorder="1" applyAlignment="1" applyProtection="1">
      <alignment vertical="center" wrapText="1"/>
      <protection locked="0"/>
    </xf>
    <xf numFmtId="0" fontId="9" fillId="5" borderId="0" xfId="0" applyFont="1" applyFill="1" applyAlignment="1" applyProtection="1">
      <alignment horizontal="center" vertical="center" wrapText="1"/>
      <protection locked="0"/>
    </xf>
    <xf numFmtId="0" fontId="19" fillId="5" borderId="23" xfId="0" applyFont="1" applyFill="1" applyBorder="1" applyAlignment="1" applyProtection="1">
      <alignment horizontal="center" vertical="center" wrapText="1"/>
      <protection locked="0"/>
    </xf>
    <xf numFmtId="0" fontId="9" fillId="5" borderId="26" xfId="0" applyFont="1" applyFill="1" applyBorder="1" applyAlignment="1" applyProtection="1">
      <alignment horizontal="center" vertical="center" wrapText="1"/>
      <protection locked="0"/>
    </xf>
    <xf numFmtId="0" fontId="17" fillId="5" borderId="26" xfId="0" applyFont="1" applyFill="1" applyBorder="1" applyAlignment="1" applyProtection="1">
      <alignment horizontal="center" vertical="center" wrapText="1"/>
      <protection locked="0"/>
    </xf>
    <xf numFmtId="0" fontId="0" fillId="5" borderId="31" xfId="0" applyFill="1" applyBorder="1" applyAlignment="1" applyProtection="1">
      <alignment vertical="center" wrapText="1"/>
      <protection locked="0"/>
    </xf>
    <xf numFmtId="0" fontId="9" fillId="5" borderId="76" xfId="0" applyFont="1" applyFill="1" applyBorder="1" applyAlignment="1" applyProtection="1">
      <alignment horizontal="center" vertical="center" wrapText="1"/>
      <protection locked="0"/>
    </xf>
    <xf numFmtId="0" fontId="17" fillId="5" borderId="77" xfId="0" applyFont="1" applyFill="1" applyBorder="1" applyAlignment="1" applyProtection="1">
      <alignment horizontal="center" vertical="center" wrapText="1"/>
      <protection locked="0"/>
    </xf>
    <xf numFmtId="0" fontId="0" fillId="5" borderId="71" xfId="0" applyFill="1" applyBorder="1" applyAlignment="1" applyProtection="1">
      <alignment vertical="center" wrapText="1"/>
      <protection locked="0"/>
    </xf>
    <xf numFmtId="0" fontId="9" fillId="5" borderId="73" xfId="0" applyFont="1" applyFill="1" applyBorder="1" applyAlignment="1" applyProtection="1">
      <alignment horizontal="center" vertical="center" wrapText="1"/>
      <protection locked="0"/>
    </xf>
    <xf numFmtId="0" fontId="17" fillId="5" borderId="74" xfId="0" applyFont="1" applyFill="1" applyBorder="1" applyAlignment="1" applyProtection="1">
      <alignment horizontal="center" vertical="center" wrapText="1"/>
      <protection locked="0"/>
    </xf>
    <xf numFmtId="0" fontId="0" fillId="5" borderId="75" xfId="0" applyFill="1" applyBorder="1" applyAlignment="1" applyProtection="1">
      <alignment vertical="center" wrapText="1"/>
      <protection locked="0"/>
    </xf>
    <xf numFmtId="0" fontId="9" fillId="5" borderId="25" xfId="0" applyFont="1" applyFill="1" applyBorder="1" applyAlignment="1" applyProtection="1">
      <alignment horizontal="center" vertical="center" wrapText="1"/>
      <protection locked="0"/>
    </xf>
    <xf numFmtId="0" fontId="17" fillId="5" borderId="25" xfId="0" applyFont="1" applyFill="1" applyBorder="1" applyAlignment="1" applyProtection="1">
      <alignment horizontal="center" vertical="center" wrapText="1"/>
      <protection locked="0"/>
    </xf>
    <xf numFmtId="0" fontId="0" fillId="5" borderId="16" xfId="0" applyFill="1" applyBorder="1" applyAlignment="1" applyProtection="1">
      <alignment horizontal="center" vertical="center" wrapText="1"/>
      <protection locked="0"/>
    </xf>
    <xf numFmtId="0" fontId="19" fillId="5" borderId="16" xfId="0" applyFont="1" applyFill="1" applyBorder="1" applyAlignment="1" applyProtection="1">
      <alignment horizontal="center" vertical="center" wrapText="1"/>
      <protection locked="0"/>
    </xf>
    <xf numFmtId="0" fontId="9" fillId="5" borderId="13" xfId="0" applyFont="1" applyFill="1" applyBorder="1" applyAlignment="1" applyProtection="1">
      <alignment horizontal="center" vertical="center" wrapText="1"/>
      <protection locked="0"/>
    </xf>
    <xf numFmtId="0" fontId="9" fillId="5" borderId="15" xfId="0" applyFont="1" applyFill="1" applyBorder="1" applyAlignment="1" applyProtection="1">
      <alignment horizontal="center" vertical="center" wrapText="1"/>
      <protection locked="0"/>
    </xf>
    <xf numFmtId="0" fontId="9" fillId="5" borderId="16" xfId="0" applyFont="1" applyFill="1" applyBorder="1" applyAlignment="1" applyProtection="1">
      <alignment horizontal="center" vertical="center" wrapText="1"/>
      <protection locked="0"/>
    </xf>
    <xf numFmtId="0" fontId="0" fillId="5" borderId="6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19" fillId="5" borderId="3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wrapText="1"/>
      <protection locked="0"/>
    </xf>
    <xf numFmtId="0" fontId="19" fillId="5" borderId="13" xfId="0" applyFont="1" applyFill="1" applyBorder="1" applyAlignment="1" applyProtection="1">
      <alignment horizontal="center" vertical="center" wrapText="1"/>
      <protection locked="0"/>
    </xf>
    <xf numFmtId="0" fontId="0" fillId="5" borderId="23" xfId="0" applyFill="1" applyBorder="1" applyAlignment="1" applyProtection="1">
      <alignment horizontal="right" vertical="center" wrapText="1"/>
      <protection locked="0"/>
    </xf>
    <xf numFmtId="0" fontId="16" fillId="23" borderId="0" xfId="0" applyFont="1" applyFill="1" applyAlignment="1" applyProtection="1">
      <alignment horizontal="center" wrapText="1"/>
      <protection locked="0"/>
    </xf>
    <xf numFmtId="0" fontId="0" fillId="23" borderId="0" xfId="0" applyFill="1" applyAlignment="1" applyProtection="1">
      <alignment wrapText="1"/>
      <protection locked="0"/>
    </xf>
    <xf numFmtId="0" fontId="0" fillId="5" borderId="30" xfId="0" applyFill="1" applyBorder="1" applyAlignment="1" applyProtection="1">
      <alignment vertical="center" wrapText="1"/>
      <protection hidden="1"/>
    </xf>
    <xf numFmtId="0" fontId="0" fillId="5" borderId="72" xfId="0" applyFill="1" applyBorder="1" applyAlignment="1" applyProtection="1">
      <alignment horizontal="left" vertical="center" wrapText="1"/>
      <protection hidden="1"/>
    </xf>
    <xf numFmtId="0" fontId="0" fillId="5" borderId="24" xfId="0" applyFill="1" applyBorder="1" applyAlignment="1" applyProtection="1">
      <alignment vertical="center" wrapText="1"/>
      <protection hidden="1"/>
    </xf>
    <xf numFmtId="0" fontId="42" fillId="5" borderId="26" xfId="0" applyFont="1" applyFill="1" applyBorder="1" applyAlignment="1" applyProtection="1">
      <alignment vertical="center" wrapText="1"/>
      <protection hidden="1"/>
    </xf>
    <xf numFmtId="0" fontId="0" fillId="5" borderId="30" xfId="0" applyFill="1" applyBorder="1" applyAlignment="1" applyProtection="1">
      <alignment horizontal="right" vertical="center" wrapText="1"/>
      <protection hidden="1"/>
    </xf>
    <xf numFmtId="0" fontId="0" fillId="5" borderId="25" xfId="0" applyFill="1" applyBorder="1" applyAlignment="1" applyProtection="1">
      <alignment horizontal="right" vertical="center" wrapText="1"/>
      <protection hidden="1"/>
    </xf>
    <xf numFmtId="0" fontId="0" fillId="5" borderId="26" xfId="0" applyFill="1" applyBorder="1" applyAlignment="1" applyProtection="1">
      <alignment horizontal="left" vertical="center" wrapText="1"/>
      <protection hidden="1"/>
    </xf>
    <xf numFmtId="0" fontId="0" fillId="5" borderId="68" xfId="0" applyFill="1" applyBorder="1" applyAlignment="1" applyProtection="1">
      <alignment horizontal="left" vertical="center" wrapText="1"/>
      <protection hidden="1"/>
    </xf>
    <xf numFmtId="0" fontId="0" fillId="5" borderId="25" xfId="0" applyFill="1" applyBorder="1" applyAlignment="1" applyProtection="1">
      <alignment horizontal="left" vertical="center" wrapText="1"/>
      <protection hidden="1"/>
    </xf>
    <xf numFmtId="0" fontId="17" fillId="0" borderId="1"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6" fillId="25" borderId="3" xfId="0" applyFont="1" applyFill="1" applyBorder="1" applyAlignment="1" applyProtection="1">
      <alignment horizontal="center" vertical="center"/>
      <protection locked="0"/>
    </xf>
    <xf numFmtId="0" fontId="0" fillId="0" borderId="4" xfId="0" applyBorder="1" applyAlignment="1" applyProtection="1">
      <alignment horizontal="left" vertical="center" wrapText="1"/>
      <protection locked="0"/>
    </xf>
    <xf numFmtId="2" fontId="17" fillId="5" borderId="0" xfId="0" applyNumberFormat="1" applyFont="1" applyFill="1" applyAlignment="1" applyProtection="1">
      <alignment horizontal="left" vertical="center" wrapText="1"/>
      <protection locked="0"/>
    </xf>
    <xf numFmtId="2" fontId="19" fillId="9" borderId="23" xfId="0" applyNumberFormat="1" applyFont="1" applyFill="1" applyBorder="1" applyAlignment="1" applyProtection="1">
      <alignment horizontal="center" vertical="center" wrapText="1"/>
      <protection locked="0"/>
    </xf>
    <xf numFmtId="2" fontId="0" fillId="5" borderId="23" xfId="0" applyNumberFormat="1" applyFill="1" applyBorder="1" applyAlignment="1" applyProtection="1">
      <alignment horizontal="left" vertical="center" wrapText="1"/>
      <protection hidden="1"/>
    </xf>
    <xf numFmtId="2" fontId="67" fillId="5" borderId="0" xfId="0" applyNumberFormat="1" applyFont="1" applyFill="1" applyAlignment="1" applyProtection="1">
      <alignment vertical="center" wrapText="1"/>
      <protection locked="0"/>
    </xf>
    <xf numFmtId="0" fontId="17" fillId="5" borderId="12" xfId="0" applyFont="1" applyFill="1" applyBorder="1" applyAlignment="1" applyProtection="1">
      <alignment horizontal="left" wrapText="1"/>
      <protection locked="0"/>
    </xf>
    <xf numFmtId="0" fontId="9" fillId="5" borderId="0" xfId="0" applyFont="1" applyFill="1" applyProtection="1">
      <protection locked="0"/>
    </xf>
    <xf numFmtId="0" fontId="12" fillId="5" borderId="1" xfId="1" applyFill="1" applyBorder="1" applyAlignment="1" applyProtection="1">
      <protection locked="0"/>
    </xf>
    <xf numFmtId="0" fontId="0" fillId="0" borderId="0" xfId="0" applyProtection="1">
      <protection hidden="1"/>
    </xf>
    <xf numFmtId="0" fontId="9" fillId="5" borderId="0" xfId="0" applyFont="1" applyFill="1" applyAlignment="1" applyProtection="1">
      <alignment horizontal="center"/>
      <protection locked="0"/>
    </xf>
    <xf numFmtId="0" fontId="0" fillId="5" borderId="0" xfId="0" applyFill="1" applyAlignment="1" applyProtection="1">
      <alignment horizontal="left" vertical="top"/>
      <protection locked="0"/>
    </xf>
    <xf numFmtId="0" fontId="0" fillId="0" borderId="0" xfId="0" applyAlignment="1" applyProtection="1">
      <alignment horizontal="left"/>
      <protection hidden="1"/>
    </xf>
    <xf numFmtId="0" fontId="9" fillId="0" borderId="23" xfId="0" applyFont="1" applyBorder="1" applyAlignment="1" applyProtection="1">
      <alignment horizontal="center"/>
      <protection locked="0"/>
    </xf>
    <xf numFmtId="0" fontId="9" fillId="0" borderId="23" xfId="0" applyFont="1" applyBorder="1" applyProtection="1">
      <protection locked="0"/>
    </xf>
    <xf numFmtId="0" fontId="9" fillId="0" borderId="23" xfId="0" applyFont="1" applyBorder="1" applyProtection="1">
      <protection hidden="1"/>
    </xf>
    <xf numFmtId="0" fontId="0" fillId="0" borderId="19" xfId="0" applyBorder="1" applyProtection="1">
      <protection locked="0"/>
    </xf>
    <xf numFmtId="0" fontId="9" fillId="0" borderId="26" xfId="0" applyFont="1" applyBorder="1" applyAlignment="1" applyProtection="1">
      <alignment horizontal="center"/>
      <protection locked="0"/>
    </xf>
    <xf numFmtId="0" fontId="0" fillId="0" borderId="30" xfId="0" applyBorder="1" applyProtection="1">
      <protection locked="0"/>
    </xf>
    <xf numFmtId="0" fontId="0" fillId="0" borderId="25" xfId="0" applyBorder="1" applyProtection="1">
      <protection locked="0"/>
    </xf>
    <xf numFmtId="0" fontId="0" fillId="0" borderId="30" xfId="0" applyBorder="1" applyProtection="1">
      <protection hidden="1"/>
    </xf>
    <xf numFmtId="0" fontId="0" fillId="0" borderId="25" xfId="0" applyBorder="1" applyProtection="1">
      <protection hidden="1"/>
    </xf>
    <xf numFmtId="0" fontId="0" fillId="0" borderId="26" xfId="0" applyBorder="1" applyProtection="1">
      <protection locked="0"/>
    </xf>
    <xf numFmtId="0" fontId="0" fillId="0" borderId="26" xfId="0" applyBorder="1" applyProtection="1">
      <protection hidden="1"/>
    </xf>
    <xf numFmtId="0" fontId="10" fillId="5" borderId="1" xfId="0" applyFont="1" applyFill="1" applyBorder="1" applyProtection="1">
      <protection locked="0"/>
    </xf>
    <xf numFmtId="0" fontId="23" fillId="5" borderId="6" xfId="0" applyFont="1" applyFill="1" applyBorder="1" applyProtection="1">
      <protection locked="0"/>
    </xf>
    <xf numFmtId="0" fontId="9" fillId="5" borderId="6" xfId="0" applyFont="1" applyFill="1" applyBorder="1" applyAlignment="1" applyProtection="1">
      <alignment horizontal="center"/>
      <protection locked="0"/>
    </xf>
    <xf numFmtId="0" fontId="12" fillId="5" borderId="21" xfId="1" applyFill="1" applyBorder="1" applyAlignment="1" applyProtection="1">
      <protection locked="0"/>
    </xf>
    <xf numFmtId="0" fontId="23" fillId="5" borderId="9" xfId="0" applyFont="1" applyFill="1" applyBorder="1" applyProtection="1">
      <protection locked="0"/>
    </xf>
    <xf numFmtId="0" fontId="17" fillId="5" borderId="6" xfId="0" applyFont="1" applyFill="1" applyBorder="1" applyAlignment="1" applyProtection="1">
      <alignment horizontal="left" vertical="center" wrapText="1"/>
      <protection locked="0"/>
    </xf>
    <xf numFmtId="0" fontId="0" fillId="0" borderId="6" xfId="0" applyBorder="1" applyProtection="1">
      <protection locked="0"/>
    </xf>
    <xf numFmtId="0" fontId="0" fillId="0" borderId="57" xfId="0" applyBorder="1" applyAlignment="1" applyProtection="1">
      <alignment horizontal="center" vertical="center"/>
      <protection locked="0"/>
    </xf>
    <xf numFmtId="0" fontId="10" fillId="5" borderId="6" xfId="0" applyFont="1" applyFill="1" applyBorder="1" applyProtection="1">
      <protection locked="0"/>
    </xf>
    <xf numFmtId="0" fontId="0" fillId="5" borderId="6" xfId="0" applyFill="1" applyBorder="1" applyProtection="1">
      <protection locked="0"/>
    </xf>
    <xf numFmtId="0" fontId="0" fillId="5" borderId="6" xfId="0"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10" fillId="5" borderId="3" xfId="0" applyFont="1" applyFill="1" applyBorder="1" applyProtection="1">
      <protection locked="0"/>
    </xf>
    <xf numFmtId="0" fontId="10" fillId="5" borderId="4" xfId="0" applyFont="1" applyFill="1" applyBorder="1" applyProtection="1">
      <protection locked="0"/>
    </xf>
    <xf numFmtId="0" fontId="0" fillId="39" borderId="81" xfId="0" applyFill="1" applyBorder="1" applyProtection="1">
      <protection hidden="1"/>
    </xf>
    <xf numFmtId="0" fontId="0" fillId="5" borderId="30" xfId="0" applyFill="1" applyBorder="1" applyAlignment="1" applyProtection="1">
      <alignment vertical="center" wrapText="1"/>
      <protection locked="0"/>
    </xf>
    <xf numFmtId="0" fontId="10" fillId="5" borderId="82" xfId="0" applyFont="1" applyFill="1" applyBorder="1" applyProtection="1">
      <protection locked="0"/>
    </xf>
    <xf numFmtId="0" fontId="10" fillId="5" borderId="30" xfId="0" applyFont="1" applyFill="1" applyBorder="1" applyProtection="1">
      <protection locked="0"/>
    </xf>
    <xf numFmtId="0" fontId="0" fillId="5" borderId="30" xfId="0" applyFill="1" applyBorder="1" applyProtection="1">
      <protection locked="0"/>
    </xf>
    <xf numFmtId="0" fontId="0" fillId="5" borderId="25" xfId="0" applyFill="1" applyBorder="1" applyProtection="1">
      <protection locked="0"/>
    </xf>
    <xf numFmtId="0" fontId="0" fillId="5" borderId="23" xfId="0" applyFill="1" applyBorder="1" applyAlignment="1" applyProtection="1">
      <alignment horizontal="center"/>
      <protection locked="0"/>
    </xf>
    <xf numFmtId="0" fontId="0" fillId="0" borderId="83" xfId="0" applyBorder="1" applyProtection="1">
      <protection locked="0"/>
    </xf>
    <xf numFmtId="0" fontId="9" fillId="0" borderId="60" xfId="0" applyFont="1" applyBorder="1" applyAlignment="1" applyProtection="1">
      <alignment horizontal="left"/>
      <protection locked="0"/>
    </xf>
    <xf numFmtId="0" fontId="0" fillId="0" borderId="84" xfId="0" applyBorder="1" applyAlignment="1" applyProtection="1">
      <alignment horizontal="left"/>
      <protection locked="0"/>
    </xf>
    <xf numFmtId="0" fontId="0" fillId="0" borderId="85" xfId="0" applyBorder="1" applyAlignment="1" applyProtection="1">
      <alignment horizontal="left"/>
      <protection hidden="1"/>
    </xf>
    <xf numFmtId="0" fontId="0" fillId="0" borderId="17" xfId="0" applyBorder="1" applyAlignment="1" applyProtection="1">
      <alignment horizontal="left"/>
      <protection hidden="1"/>
    </xf>
    <xf numFmtId="0" fontId="0" fillId="5" borderId="26" xfId="0" applyFill="1" applyBorder="1" applyAlignment="1" applyProtection="1">
      <alignment vertical="center" wrapText="1"/>
      <protection locked="0"/>
    </xf>
    <xf numFmtId="0" fontId="0" fillId="39" borderId="63" xfId="0" applyFill="1" applyBorder="1" applyAlignment="1" applyProtection="1">
      <alignment horizontal="right"/>
      <protection hidden="1"/>
    </xf>
    <xf numFmtId="0" fontId="0" fillId="39" borderId="81" xfId="0" applyFill="1" applyBorder="1" applyAlignment="1" applyProtection="1">
      <alignment horizontal="right"/>
      <protection hidden="1"/>
    </xf>
    <xf numFmtId="0" fontId="0" fillId="5" borderId="25" xfId="0" applyFill="1" applyBorder="1" applyAlignment="1" applyProtection="1">
      <alignment vertical="center" wrapText="1"/>
      <protection locked="0"/>
    </xf>
    <xf numFmtId="0" fontId="0" fillId="0" borderId="80" xfId="0" applyBorder="1" applyAlignment="1" applyProtection="1">
      <alignment horizontal="right"/>
      <protection locked="0"/>
    </xf>
    <xf numFmtId="0" fontId="9" fillId="0" borderId="60" xfId="0" applyFont="1" applyBorder="1" applyProtection="1">
      <protection locked="0"/>
    </xf>
    <xf numFmtId="0" fontId="0" fillId="0" borderId="84" xfId="0" applyBorder="1" applyProtection="1">
      <protection locked="0"/>
    </xf>
    <xf numFmtId="0" fontId="0" fillId="5" borderId="86" xfId="0" applyFill="1" applyBorder="1" applyAlignment="1" applyProtection="1">
      <alignment vertical="center" wrapText="1"/>
      <protection locked="0"/>
    </xf>
    <xf numFmtId="0" fontId="0" fillId="0" borderId="87" xfId="0" applyBorder="1" applyAlignment="1" applyProtection="1">
      <alignment horizontal="right"/>
      <protection locked="0"/>
    </xf>
    <xf numFmtId="0" fontId="0" fillId="0" borderId="88" xfId="0" applyBorder="1" applyProtection="1">
      <protection locked="0"/>
    </xf>
    <xf numFmtId="0" fontId="0" fillId="0" borderId="89" xfId="0" applyBorder="1" applyAlignment="1" applyProtection="1">
      <alignment horizontal="left"/>
      <protection hidden="1"/>
    </xf>
    <xf numFmtId="0" fontId="10" fillId="5" borderId="26" xfId="0" applyFont="1" applyFill="1" applyBorder="1" applyProtection="1">
      <protection locked="0"/>
    </xf>
    <xf numFmtId="0" fontId="10" fillId="5" borderId="25" xfId="0" applyFont="1" applyFill="1" applyBorder="1" applyProtection="1">
      <protection locked="0"/>
    </xf>
    <xf numFmtId="0" fontId="0" fillId="5" borderId="87" xfId="0" applyFill="1" applyBorder="1" applyAlignment="1" applyProtection="1">
      <alignment horizontal="right"/>
      <protection locked="0"/>
    </xf>
    <xf numFmtId="0" fontId="0" fillId="5" borderId="88" xfId="0" applyFill="1" applyBorder="1" applyAlignment="1" applyProtection="1">
      <alignment horizontal="right"/>
      <protection hidden="1"/>
    </xf>
    <xf numFmtId="0" fontId="0" fillId="5" borderId="90" xfId="0" applyFill="1" applyBorder="1" applyAlignment="1" applyProtection="1">
      <alignment horizontal="right"/>
      <protection hidden="1"/>
    </xf>
    <xf numFmtId="0" fontId="0" fillId="5" borderId="0" xfId="0" applyFill="1" applyAlignment="1" applyProtection="1">
      <alignment horizontal="right"/>
      <protection hidden="1"/>
    </xf>
    <xf numFmtId="0" fontId="26" fillId="5" borderId="12" xfId="0" applyFont="1" applyFill="1" applyBorder="1" applyAlignment="1" applyProtection="1">
      <alignment horizontal="center" vertical="center"/>
      <protection locked="0"/>
    </xf>
    <xf numFmtId="0" fontId="26" fillId="5" borderId="4"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5" borderId="6" xfId="0" applyFont="1" applyFill="1" applyBorder="1" applyProtection="1">
      <protection locked="0"/>
    </xf>
    <xf numFmtId="0" fontId="0" fillId="0" borderId="14" xfId="0" applyBorder="1" applyProtection="1">
      <protection hidden="1"/>
    </xf>
    <xf numFmtId="0" fontId="0" fillId="0" borderId="17" xfId="0" applyBorder="1" applyProtection="1">
      <protection hidden="1"/>
    </xf>
    <xf numFmtId="0" fontId="26" fillId="5" borderId="0" xfId="0" applyFont="1" applyFill="1" applyAlignment="1" applyProtection="1">
      <alignment horizontal="center" vertical="center"/>
      <protection locked="0"/>
    </xf>
    <xf numFmtId="0" fontId="26" fillId="5" borderId="11" xfId="0" applyFont="1" applyFill="1" applyBorder="1" applyAlignment="1" applyProtection="1">
      <alignment horizontal="center" vertical="center"/>
      <protection locked="0"/>
    </xf>
    <xf numFmtId="0" fontId="17" fillId="0" borderId="23" xfId="0" applyFont="1" applyBorder="1" applyAlignment="1" applyProtection="1">
      <alignment horizontal="center"/>
      <protection locked="0"/>
    </xf>
    <xf numFmtId="0" fontId="9" fillId="0" borderId="23" xfId="0" applyFont="1" applyBorder="1" applyAlignment="1" applyProtection="1">
      <alignment horizontal="center" vertical="center" wrapText="1"/>
      <protection hidden="1"/>
    </xf>
    <xf numFmtId="0" fontId="9" fillId="0" borderId="23" xfId="0" applyFont="1" applyBorder="1" applyAlignment="1" applyProtection="1">
      <alignment horizontal="center" vertical="center"/>
      <protection hidden="1"/>
    </xf>
    <xf numFmtId="0" fontId="9" fillId="0" borderId="19" xfId="0" applyFont="1" applyBorder="1" applyAlignment="1" applyProtection="1">
      <alignment horizontal="center" vertical="center"/>
      <protection hidden="1"/>
    </xf>
    <xf numFmtId="0" fontId="9" fillId="0" borderId="23" xfId="0" applyFont="1" applyBorder="1" applyAlignment="1" applyProtection="1">
      <alignment horizontal="left"/>
      <protection locked="0"/>
    </xf>
    <xf numFmtId="0" fontId="9" fillId="0" borderId="10" xfId="0" applyFont="1" applyBorder="1" applyAlignment="1" applyProtection="1">
      <alignment horizontal="left"/>
      <protection locked="0"/>
    </xf>
    <xf numFmtId="0" fontId="9" fillId="0" borderId="23" xfId="0" applyFont="1" applyBorder="1" applyAlignment="1" applyProtection="1">
      <alignment horizontal="left"/>
      <protection hidden="1"/>
    </xf>
    <xf numFmtId="0" fontId="9" fillId="5" borderId="23" xfId="0" applyFont="1" applyFill="1" applyBorder="1" applyAlignment="1" applyProtection="1">
      <alignment horizontal="left" vertical="center" wrapText="1"/>
      <protection locked="0"/>
    </xf>
    <xf numFmtId="0" fontId="9" fillId="5" borderId="6" xfId="0" applyFont="1" applyFill="1" applyBorder="1" applyAlignment="1" applyProtection="1">
      <alignment horizontal="left" vertical="center" wrapText="1"/>
      <protection locked="0"/>
    </xf>
    <xf numFmtId="0" fontId="9" fillId="0" borderId="1" xfId="0" applyFont="1" applyBorder="1" applyAlignment="1" applyProtection="1">
      <alignment horizontal="left"/>
      <protection locked="0"/>
    </xf>
    <xf numFmtId="0" fontId="18" fillId="0" borderId="1" xfId="0" applyFont="1" applyBorder="1" applyAlignment="1" applyProtection="1">
      <alignment horizontal="left"/>
      <protection locked="0"/>
    </xf>
    <xf numFmtId="0" fontId="9" fillId="5" borderId="9" xfId="0" applyFont="1" applyFill="1" applyBorder="1" applyAlignment="1" applyProtection="1">
      <alignment horizontal="left" vertical="center" wrapText="1"/>
      <protection locked="0"/>
    </xf>
    <xf numFmtId="0" fontId="21" fillId="5" borderId="4" xfId="0" applyFont="1" applyFill="1" applyBorder="1" applyAlignment="1" applyProtection="1">
      <alignment horizontal="left"/>
      <protection locked="0"/>
    </xf>
    <xf numFmtId="0" fontId="21" fillId="5" borderId="6" xfId="0" applyFont="1" applyFill="1" applyBorder="1" applyAlignment="1" applyProtection="1">
      <alignment horizontal="left"/>
      <protection locked="0"/>
    </xf>
    <xf numFmtId="0" fontId="9" fillId="5" borderId="6" xfId="0" applyFont="1" applyFill="1" applyBorder="1" applyAlignment="1" applyProtection="1">
      <alignment horizontal="left"/>
      <protection locked="0"/>
    </xf>
    <xf numFmtId="0" fontId="9" fillId="0" borderId="12" xfId="0" applyFont="1" applyBorder="1" applyAlignment="1" applyProtection="1">
      <alignment horizontal="left"/>
      <protection locked="0"/>
    </xf>
    <xf numFmtId="0" fontId="9" fillId="5" borderId="23" xfId="0" applyFont="1" applyFill="1" applyBorder="1" applyAlignment="1" applyProtection="1">
      <alignment horizontal="left"/>
      <protection hidden="1"/>
    </xf>
    <xf numFmtId="0" fontId="21" fillId="5" borderId="23" xfId="0" applyFont="1" applyFill="1" applyBorder="1" applyAlignment="1" applyProtection="1">
      <alignment horizontal="left"/>
      <protection locked="0"/>
    </xf>
    <xf numFmtId="0" fontId="9" fillId="5" borderId="23" xfId="0" applyFont="1" applyFill="1" applyBorder="1" applyAlignment="1" applyProtection="1">
      <alignment horizontal="left"/>
      <protection locked="0"/>
    </xf>
    <xf numFmtId="0" fontId="9" fillId="0" borderId="19" xfId="0" applyFont="1" applyBorder="1" applyAlignment="1" applyProtection="1">
      <alignment horizontal="left" vertical="center" wrapText="1"/>
      <protection locked="0"/>
    </xf>
    <xf numFmtId="0" fontId="9" fillId="0" borderId="91"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9" fillId="5" borderId="24" xfId="0" applyFont="1" applyFill="1" applyBorder="1" applyAlignment="1" applyProtection="1">
      <alignment horizontal="left" vertical="center" wrapText="1"/>
      <protection locked="0"/>
    </xf>
    <xf numFmtId="0" fontId="9" fillId="0" borderId="94" xfId="0" applyFont="1" applyBorder="1" applyAlignment="1" applyProtection="1">
      <alignment horizontal="left" vertical="center" wrapText="1"/>
      <protection locked="0"/>
    </xf>
    <xf numFmtId="0" fontId="9" fillId="0" borderId="23" xfId="0" applyFont="1" applyBorder="1" applyAlignment="1" applyProtection="1">
      <alignment horizontal="left" vertical="center" wrapText="1"/>
      <protection locked="0"/>
    </xf>
    <xf numFmtId="9" fontId="0" fillId="0" borderId="26" xfId="2" applyFont="1" applyBorder="1" applyProtection="1">
      <protection locked="0"/>
    </xf>
    <xf numFmtId="9" fontId="0" fillId="0" borderId="1" xfId="0" applyNumberFormat="1" applyBorder="1" applyProtection="1">
      <protection locked="0"/>
    </xf>
    <xf numFmtId="9" fontId="0" fillId="5" borderId="0" xfId="0" applyNumberFormat="1" applyFill="1"/>
    <xf numFmtId="0" fontId="23" fillId="5" borderId="0" xfId="0" applyFont="1" applyFill="1" applyProtection="1">
      <protection locked="0"/>
    </xf>
    <xf numFmtId="0" fontId="0" fillId="5" borderId="12" xfId="0" applyFill="1" applyBorder="1" applyProtection="1">
      <protection locked="0"/>
    </xf>
    <xf numFmtId="0" fontId="17" fillId="5" borderId="0" xfId="0" applyFont="1" applyFill="1" applyProtection="1">
      <protection locked="0"/>
    </xf>
    <xf numFmtId="0" fontId="19" fillId="5" borderId="0" xfId="0" applyFont="1" applyFill="1" applyProtection="1">
      <protection locked="0"/>
    </xf>
    <xf numFmtId="0" fontId="79" fillId="0" borderId="23" xfId="0" applyFont="1" applyBorder="1" applyAlignment="1" applyProtection="1">
      <alignment horizontal="center"/>
      <protection hidden="1"/>
    </xf>
    <xf numFmtId="0" fontId="80" fillId="0" borderId="23" xfId="0" applyFont="1" applyBorder="1" applyAlignment="1" applyProtection="1">
      <alignment horizontal="center"/>
      <protection locked="0"/>
    </xf>
    <xf numFmtId="9" fontId="0" fillId="0" borderId="23" xfId="2" applyFont="1" applyBorder="1" applyAlignment="1" applyProtection="1">
      <alignment horizontal="center" vertical="center"/>
      <protection locked="0"/>
    </xf>
    <xf numFmtId="9" fontId="0" fillId="0" borderId="23" xfId="2" applyFont="1" applyBorder="1" applyAlignment="1" applyProtection="1">
      <alignment horizontal="center" vertical="center"/>
      <protection hidden="1"/>
    </xf>
    <xf numFmtId="9" fontId="0" fillId="39" borderId="23" xfId="2" applyFont="1" applyFill="1" applyBorder="1" applyAlignment="1" applyProtection="1">
      <alignment horizontal="center" vertical="center"/>
      <protection locked="0"/>
    </xf>
    <xf numFmtId="0" fontId="0" fillId="0" borderId="23" xfId="0" applyBorder="1" applyAlignment="1" applyProtection="1">
      <alignment vertical="center"/>
      <protection locked="0"/>
    </xf>
    <xf numFmtId="0" fontId="81" fillId="0" borderId="23" xfId="0" applyFont="1" applyBorder="1" applyAlignment="1" applyProtection="1">
      <alignment vertical="center" wrapText="1"/>
      <protection hidden="1"/>
    </xf>
    <xf numFmtId="9" fontId="0" fillId="5" borderId="0" xfId="2" applyFont="1" applyFill="1"/>
    <xf numFmtId="0" fontId="9" fillId="26" borderId="23" xfId="0" applyFont="1" applyFill="1" applyBorder="1" applyAlignment="1" applyProtection="1">
      <alignment horizontal="center" wrapText="1"/>
      <protection locked="0"/>
    </xf>
    <xf numFmtId="0" fontId="82" fillId="47" borderId="37" xfId="1" applyFont="1" applyFill="1" applyBorder="1" applyAlignment="1" applyProtection="1">
      <alignment horizontal="center"/>
      <protection locked="0" hidden="1"/>
    </xf>
    <xf numFmtId="0" fontId="13" fillId="47" borderId="16" xfId="1" applyFont="1" applyFill="1" applyBorder="1" applyAlignment="1" applyProtection="1">
      <alignment horizontal="center"/>
      <protection locked="0" hidden="1"/>
    </xf>
    <xf numFmtId="0" fontId="61" fillId="48" borderId="0" xfId="0" applyFont="1" applyFill="1"/>
    <xf numFmtId="0" fontId="0" fillId="0" borderId="23" xfId="0" applyBorder="1" applyProtection="1">
      <protection hidden="1"/>
    </xf>
    <xf numFmtId="0" fontId="0" fillId="0" borderId="95" xfId="0" applyBorder="1" applyProtection="1">
      <protection hidden="1"/>
    </xf>
    <xf numFmtId="0" fontId="0" fillId="49" borderId="23" xfId="0" applyFill="1" applyBorder="1" applyProtection="1">
      <protection hidden="1"/>
    </xf>
    <xf numFmtId="1" fontId="0" fillId="49" borderId="23" xfId="0" applyNumberFormat="1" applyFill="1" applyBorder="1" applyProtection="1">
      <protection hidden="1"/>
    </xf>
    <xf numFmtId="0" fontId="0" fillId="5" borderId="0" xfId="0" applyFill="1" applyAlignment="1">
      <alignment vertical="top"/>
    </xf>
    <xf numFmtId="0" fontId="23" fillId="0" borderId="12" xfId="0" applyFont="1" applyBorder="1" applyProtection="1">
      <protection locked="0" hidden="1"/>
    </xf>
    <xf numFmtId="0" fontId="23" fillId="23" borderId="26" xfId="1" applyFont="1" applyFill="1" applyBorder="1" applyAlignment="1" applyProtection="1">
      <alignment horizontal="left" vertical="center" wrapText="1"/>
      <protection locked="0" hidden="1"/>
    </xf>
    <xf numFmtId="0" fontId="23" fillId="25" borderId="30" xfId="1" applyFont="1" applyFill="1" applyBorder="1" applyAlignment="1" applyProtection="1">
      <alignment horizontal="left" vertical="center" wrapText="1"/>
      <protection locked="0" hidden="1"/>
    </xf>
    <xf numFmtId="0" fontId="23" fillId="21" borderId="30" xfId="1" applyFont="1" applyFill="1" applyBorder="1" applyAlignment="1" applyProtection="1">
      <alignment horizontal="left" vertical="center" wrapText="1"/>
      <protection locked="0" hidden="1"/>
    </xf>
    <xf numFmtId="0" fontId="17" fillId="46" borderId="30" xfId="1" applyFont="1" applyFill="1" applyBorder="1" applyAlignment="1" applyProtection="1">
      <alignment horizontal="left" vertical="center" wrapText="1" indent="6"/>
      <protection locked="0" hidden="1"/>
    </xf>
    <xf numFmtId="0" fontId="83" fillId="0" borderId="26" xfId="0" applyFont="1" applyBorder="1" applyProtection="1">
      <protection locked="0"/>
    </xf>
    <xf numFmtId="9" fontId="0" fillId="0" borderId="23" xfId="2" applyFont="1" applyBorder="1" applyProtection="1">
      <protection locked="0"/>
    </xf>
    <xf numFmtId="0" fontId="0" fillId="0" borderId="2" xfId="0" applyBorder="1" applyAlignment="1" applyProtection="1">
      <alignment horizontal="left" vertical="top" wrapText="1"/>
      <protection locked="0" hidden="1"/>
    </xf>
    <xf numFmtId="0" fontId="0" fillId="0" borderId="3" xfId="0" applyBorder="1" applyAlignment="1" applyProtection="1">
      <alignment horizontal="left" vertical="top" wrapText="1"/>
      <protection locked="0" hidden="1"/>
    </xf>
    <xf numFmtId="0" fontId="0" fillId="0" borderId="4" xfId="0" applyBorder="1" applyAlignment="1" applyProtection="1">
      <alignment horizontal="left" vertical="top" wrapText="1"/>
      <protection locked="0" hidden="1"/>
    </xf>
    <xf numFmtId="0" fontId="0" fillId="0" borderId="5" xfId="0" applyBorder="1" applyAlignment="1" applyProtection="1">
      <alignment horizontal="left" vertical="top" wrapText="1"/>
      <protection locked="0" hidden="1"/>
    </xf>
    <xf numFmtId="0" fontId="0" fillId="0" borderId="0" xfId="0" applyAlignment="1" applyProtection="1">
      <alignment horizontal="left" vertical="top" wrapText="1"/>
      <protection locked="0" hidden="1"/>
    </xf>
    <xf numFmtId="0" fontId="0" fillId="0" borderId="6" xfId="0" applyBorder="1" applyAlignment="1" applyProtection="1">
      <alignment horizontal="left" vertical="top" wrapText="1"/>
      <protection locked="0" hidden="1"/>
    </xf>
    <xf numFmtId="0" fontId="11" fillId="3" borderId="2" xfId="0" applyFont="1" applyFill="1" applyBorder="1" applyAlignment="1" applyProtection="1">
      <alignment horizontal="center" vertical="center"/>
      <protection locked="0" hidden="1"/>
    </xf>
    <xf numFmtId="0" fontId="0" fillId="3" borderId="3" xfId="0" applyFill="1" applyBorder="1" applyAlignment="1" applyProtection="1">
      <alignment horizontal="center" vertical="center"/>
      <protection locked="0" hidden="1"/>
    </xf>
    <xf numFmtId="0" fontId="0" fillId="3" borderId="4" xfId="0" applyFill="1" applyBorder="1" applyAlignment="1" applyProtection="1">
      <alignment horizontal="center" vertical="center"/>
      <protection locked="0" hidden="1"/>
    </xf>
    <xf numFmtId="0" fontId="0" fillId="3" borderId="5" xfId="0" applyFill="1" applyBorder="1" applyAlignment="1" applyProtection="1">
      <alignment horizontal="center" vertical="center"/>
      <protection locked="0" hidden="1"/>
    </xf>
    <xf numFmtId="0" fontId="0" fillId="3" borderId="0" xfId="0" applyFill="1" applyAlignment="1" applyProtection="1">
      <alignment horizontal="center" vertical="center"/>
      <protection locked="0" hidden="1"/>
    </xf>
    <xf numFmtId="0" fontId="0" fillId="3" borderId="6" xfId="0" applyFill="1" applyBorder="1" applyAlignment="1" applyProtection="1">
      <alignment horizontal="center" vertical="center"/>
      <protection locked="0" hidden="1"/>
    </xf>
    <xf numFmtId="0" fontId="0" fillId="3" borderId="7" xfId="0" applyFill="1" applyBorder="1" applyAlignment="1" applyProtection="1">
      <alignment horizontal="center" vertical="center"/>
      <protection locked="0" hidden="1"/>
    </xf>
    <xf numFmtId="0" fontId="0" fillId="3" borderId="8" xfId="0" applyFill="1" applyBorder="1" applyAlignment="1" applyProtection="1">
      <alignment horizontal="center" vertical="center"/>
      <protection locked="0" hidden="1"/>
    </xf>
    <xf numFmtId="0" fontId="0" fillId="3" borderId="9" xfId="0" applyFill="1" applyBorder="1" applyAlignment="1" applyProtection="1">
      <alignment horizontal="center" vertical="center"/>
      <protection locked="0" hidden="1"/>
    </xf>
    <xf numFmtId="0" fontId="0" fillId="5" borderId="5" xfId="0" applyFill="1" applyBorder="1" applyAlignment="1">
      <alignment horizontal="center" vertical="center" wrapText="1"/>
    </xf>
    <xf numFmtId="0" fontId="0" fillId="5" borderId="0" xfId="0" applyFill="1" applyAlignment="1">
      <alignment horizontal="center" vertical="center" wrapText="1"/>
    </xf>
    <xf numFmtId="0" fontId="0" fillId="5" borderId="6" xfId="0" applyFill="1" applyBorder="1" applyAlignment="1">
      <alignment horizontal="center" vertical="center" wrapText="1"/>
    </xf>
    <xf numFmtId="0" fontId="16" fillId="36" borderId="11" xfId="0" applyFont="1" applyFill="1" applyBorder="1" applyAlignment="1">
      <alignment horizontal="center"/>
    </xf>
    <xf numFmtId="0" fontId="31" fillId="5" borderId="20" xfId="0" applyFont="1" applyFill="1" applyBorder="1" applyAlignment="1" applyProtection="1">
      <alignment horizontal="center" vertical="center" wrapText="1"/>
      <protection locked="0"/>
    </xf>
    <xf numFmtId="0" fontId="16" fillId="23" borderId="3" xfId="0" applyFont="1" applyFill="1" applyBorder="1" applyAlignment="1" applyProtection="1">
      <alignment horizontal="center" vertical="center"/>
      <protection locked="0"/>
    </xf>
    <xf numFmtId="0" fontId="16" fillId="23" borderId="3" xfId="0" applyFont="1" applyFill="1" applyBorder="1" applyAlignment="1" applyProtection="1">
      <alignment horizontal="center" vertical="center" wrapText="1"/>
      <protection locked="0"/>
    </xf>
    <xf numFmtId="0" fontId="16" fillId="23" borderId="0" xfId="0" applyFont="1" applyFill="1" applyAlignment="1" applyProtection="1">
      <alignment horizontal="center" vertical="center" wrapText="1"/>
      <protection locked="0"/>
    </xf>
    <xf numFmtId="0" fontId="9" fillId="5" borderId="26"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17" fillId="5" borderId="26" xfId="0" applyFont="1" applyFill="1" applyBorder="1" applyAlignment="1" applyProtection="1">
      <alignment horizontal="center" vertical="center" wrapText="1"/>
      <protection locked="0"/>
    </xf>
    <xf numFmtId="0" fontId="17" fillId="5" borderId="25" xfId="0" applyFont="1" applyFill="1" applyBorder="1" applyAlignment="1" applyProtection="1">
      <alignment horizontal="center" vertical="center" wrapText="1"/>
      <protection locked="0"/>
    </xf>
    <xf numFmtId="0" fontId="0" fillId="5" borderId="26" xfId="0" applyFill="1" applyBorder="1" applyAlignment="1" applyProtection="1">
      <alignment horizontal="center" vertical="center" wrapText="1"/>
      <protection locked="0"/>
    </xf>
    <xf numFmtId="0" fontId="0" fillId="5" borderId="25" xfId="0" applyFill="1" applyBorder="1" applyAlignment="1" applyProtection="1">
      <alignment horizontal="center" vertical="center" wrapText="1"/>
      <protection locked="0"/>
    </xf>
    <xf numFmtId="0" fontId="19" fillId="5" borderId="26" xfId="0" applyFont="1" applyFill="1" applyBorder="1" applyAlignment="1" applyProtection="1">
      <alignment horizontal="center" vertical="center" wrapText="1"/>
      <protection locked="0"/>
    </xf>
    <xf numFmtId="0" fontId="19" fillId="5" borderId="25" xfId="0" applyFont="1" applyFill="1" applyBorder="1" applyAlignment="1" applyProtection="1">
      <alignment horizontal="center" vertical="center" wrapText="1"/>
      <protection locked="0"/>
    </xf>
    <xf numFmtId="0" fontId="33" fillId="5" borderId="0" xfId="0" applyFont="1" applyFill="1" applyAlignment="1" applyProtection="1">
      <alignment horizontal="left" vertical="center" wrapText="1"/>
      <protection locked="0"/>
    </xf>
    <xf numFmtId="0" fontId="16" fillId="48" borderId="0" xfId="0" applyFont="1" applyFill="1" applyAlignment="1" applyProtection="1">
      <alignment horizontal="center" wrapText="1"/>
      <protection locked="0" hidden="1"/>
    </xf>
    <xf numFmtId="0" fontId="13" fillId="47" borderId="24" xfId="1" applyFont="1" applyFill="1" applyBorder="1" applyAlignment="1" applyProtection="1">
      <alignment horizontal="center"/>
      <protection locked="0" hidden="1"/>
    </xf>
    <xf numFmtId="0" fontId="13" fillId="47" borderId="13" xfId="1" applyFont="1" applyFill="1" applyBorder="1" applyAlignment="1" applyProtection="1">
      <alignment horizontal="center"/>
      <protection locked="0" hidden="1"/>
    </xf>
    <xf numFmtId="0" fontId="16" fillId="48" borderId="0" xfId="0" applyFont="1" applyFill="1" applyAlignment="1" applyProtection="1">
      <alignment horizontal="center" vertical="center" wrapText="1"/>
      <protection locked="0" hidden="1"/>
    </xf>
    <xf numFmtId="0" fontId="62" fillId="48" borderId="23" xfId="0" applyFont="1" applyFill="1" applyBorder="1" applyAlignment="1">
      <alignment horizontal="left" wrapText="1"/>
    </xf>
    <xf numFmtId="0" fontId="46" fillId="48" borderId="23" xfId="0" applyFont="1" applyFill="1" applyBorder="1" applyAlignment="1">
      <alignment horizontal="left" wrapText="1"/>
    </xf>
    <xf numFmtId="0" fontId="35" fillId="47" borderId="38" xfId="1" applyFont="1" applyFill="1" applyBorder="1" applyAlignment="1" applyProtection="1">
      <alignment horizontal="center"/>
      <protection locked="0" hidden="1"/>
    </xf>
    <xf numFmtId="0" fontId="34" fillId="47" borderId="31" xfId="1" applyFont="1" applyFill="1" applyBorder="1" applyAlignment="1" applyProtection="1">
      <alignment horizontal="center"/>
      <protection locked="0" hidden="1"/>
    </xf>
    <xf numFmtId="0" fontId="35" fillId="47" borderId="24" xfId="1" applyFont="1" applyFill="1" applyBorder="1" applyAlignment="1" applyProtection="1">
      <alignment horizontal="center"/>
      <protection locked="0" hidden="1"/>
    </xf>
    <xf numFmtId="0" fontId="34" fillId="47" borderId="13" xfId="1" applyFont="1" applyFill="1" applyBorder="1" applyAlignment="1" applyProtection="1">
      <alignment horizontal="center"/>
      <protection locked="0" hidden="1"/>
    </xf>
    <xf numFmtId="0" fontId="16" fillId="25" borderId="3" xfId="0" applyFont="1" applyFill="1" applyBorder="1" applyAlignment="1" applyProtection="1">
      <alignment horizontal="center" vertical="center"/>
      <protection locked="0"/>
    </xf>
    <xf numFmtId="0" fontId="22" fillId="25" borderId="4" xfId="0" applyFont="1" applyFill="1" applyBorder="1" applyAlignment="1" applyProtection="1">
      <alignment horizontal="center" vertical="center"/>
      <protection locked="0"/>
    </xf>
    <xf numFmtId="0" fontId="22" fillId="25" borderId="6" xfId="0" applyFont="1" applyFill="1" applyBorder="1" applyAlignment="1" applyProtection="1">
      <alignment horizontal="center" vertical="center"/>
      <protection locked="0"/>
    </xf>
    <xf numFmtId="0" fontId="60" fillId="0" borderId="1" xfId="0" applyFont="1" applyBorder="1" applyAlignment="1" applyProtection="1">
      <alignment horizontal="left" vertical="top" wrapText="1"/>
      <protection locked="0"/>
    </xf>
    <xf numFmtId="0" fontId="17" fillId="0" borderId="1" xfId="0" applyFont="1" applyBorder="1" applyAlignment="1" applyProtection="1">
      <alignment horizontal="left" vertical="top" wrapText="1"/>
      <protection locked="0"/>
    </xf>
    <xf numFmtId="0" fontId="17" fillId="0" borderId="10" xfId="0" applyFont="1" applyBorder="1" applyAlignment="1" applyProtection="1">
      <alignment horizontal="left" wrapText="1"/>
      <protection locked="0"/>
    </xf>
    <xf numFmtId="0" fontId="17" fillId="0" borderId="11" xfId="0" applyFont="1" applyBorder="1" applyAlignment="1" applyProtection="1">
      <alignment horizontal="left" wrapText="1"/>
      <protection locked="0"/>
    </xf>
    <xf numFmtId="0" fontId="17" fillId="0" borderId="12" xfId="0" applyFont="1" applyBorder="1" applyAlignment="1" applyProtection="1">
      <alignment horizontal="left" wrapText="1"/>
      <protection locked="0"/>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26" fillId="4" borderId="10" xfId="0" applyFont="1" applyFill="1" applyBorder="1" applyAlignment="1" applyProtection="1">
      <alignment horizontal="center" vertical="center"/>
      <protection locked="0"/>
    </xf>
    <xf numFmtId="0" fontId="26" fillId="4" borderId="11" xfId="0" applyFont="1" applyFill="1" applyBorder="1" applyAlignment="1" applyProtection="1">
      <alignment horizontal="center" vertical="center"/>
      <protection locked="0"/>
    </xf>
    <xf numFmtId="0" fontId="26" fillId="4" borderId="12" xfId="0" applyFont="1" applyFill="1" applyBorder="1" applyAlignment="1" applyProtection="1">
      <alignment horizontal="center" vertical="center"/>
      <protection locked="0"/>
    </xf>
    <xf numFmtId="0" fontId="16" fillId="25" borderId="11" xfId="0" applyFont="1" applyFill="1" applyBorder="1" applyAlignment="1" applyProtection="1">
      <alignment horizontal="center" vertical="center"/>
      <protection locked="0"/>
    </xf>
    <xf numFmtId="0" fontId="16" fillId="25" borderId="7" xfId="0" applyFont="1" applyFill="1" applyBorder="1" applyAlignment="1" applyProtection="1">
      <alignment horizontal="center"/>
      <protection locked="0"/>
    </xf>
    <xf numFmtId="0" fontId="16" fillId="25" borderId="8" xfId="0" applyFont="1" applyFill="1" applyBorder="1" applyAlignment="1" applyProtection="1">
      <alignment horizontal="center"/>
      <protection locked="0"/>
    </xf>
    <xf numFmtId="0" fontId="16" fillId="25" borderId="9" xfId="0" applyFont="1" applyFill="1" applyBorder="1" applyAlignment="1" applyProtection="1">
      <alignment horizontal="center"/>
      <protection locked="0"/>
    </xf>
    <xf numFmtId="0" fontId="9" fillId="0" borderId="23" xfId="0" applyFont="1" applyBorder="1" applyAlignment="1" applyProtection="1">
      <alignment horizontal="center"/>
      <protection locked="0"/>
    </xf>
    <xf numFmtId="0" fontId="17" fillId="18" borderId="43" xfId="0" applyFont="1" applyFill="1" applyBorder="1" applyAlignment="1" applyProtection="1">
      <alignment horizontal="left" vertical="center" wrapText="1"/>
      <protection locked="0"/>
    </xf>
    <xf numFmtId="0" fontId="17" fillId="18" borderId="14" xfId="0" applyFont="1" applyFill="1" applyBorder="1" applyAlignment="1" applyProtection="1">
      <alignment horizontal="left" vertical="center" wrapText="1"/>
      <protection locked="0"/>
    </xf>
    <xf numFmtId="0" fontId="17" fillId="18" borderId="79" xfId="0" applyFont="1" applyFill="1" applyBorder="1" applyAlignment="1" applyProtection="1">
      <alignment horizontal="left" vertical="center" wrapText="1"/>
      <protection locked="0"/>
    </xf>
    <xf numFmtId="0" fontId="9" fillId="0" borderId="20" xfId="0" applyFont="1" applyBorder="1" applyAlignment="1" applyProtection="1">
      <alignment horizontal="center" vertical="center" wrapText="1"/>
      <protection locked="0"/>
    </xf>
    <xf numFmtId="0" fontId="17" fillId="18" borderId="65" xfId="0" applyFont="1" applyFill="1" applyBorder="1" applyAlignment="1" applyProtection="1">
      <alignment horizontal="left" vertical="center" wrapText="1"/>
      <protection locked="0"/>
    </xf>
    <xf numFmtId="0" fontId="17" fillId="18" borderId="66" xfId="0" applyFont="1" applyFill="1" applyBorder="1" applyAlignment="1" applyProtection="1">
      <alignment horizontal="left" vertical="center" wrapText="1"/>
      <protection locked="0"/>
    </xf>
    <xf numFmtId="0" fontId="17" fillId="18" borderId="67" xfId="0" applyFont="1" applyFill="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26" fillId="4" borderId="7" xfId="0" applyFont="1" applyFill="1" applyBorder="1" applyAlignment="1" applyProtection="1">
      <alignment horizontal="center" vertical="center"/>
      <protection locked="0"/>
    </xf>
    <xf numFmtId="0" fontId="26" fillId="4" borderId="8" xfId="0" applyFont="1" applyFill="1" applyBorder="1" applyAlignment="1" applyProtection="1">
      <alignment horizontal="center" vertical="center"/>
      <protection locked="0"/>
    </xf>
    <xf numFmtId="0" fontId="26" fillId="4" borderId="9" xfId="0" applyFont="1" applyFill="1" applyBorder="1" applyAlignment="1" applyProtection="1">
      <alignment horizontal="center" vertical="center"/>
      <protection locked="0"/>
    </xf>
    <xf numFmtId="0" fontId="9" fillId="5" borderId="14" xfId="0" applyFont="1" applyFill="1" applyBorder="1" applyAlignment="1" applyProtection="1">
      <alignment horizontal="center"/>
      <protection locked="0"/>
    </xf>
    <xf numFmtId="0" fontId="13" fillId="29" borderId="0" xfId="0" applyFont="1" applyFill="1" applyAlignment="1">
      <alignment horizontal="center"/>
    </xf>
    <xf numFmtId="0" fontId="13" fillId="6" borderId="0" xfId="0" applyFont="1" applyFill="1" applyAlignment="1">
      <alignment horizontal="center"/>
    </xf>
    <xf numFmtId="0" fontId="2" fillId="5" borderId="2"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16" fillId="21" borderId="0" xfId="0" applyFont="1" applyFill="1" applyAlignment="1" applyProtection="1">
      <alignment horizontal="center" vertical="center" wrapText="1"/>
      <protection locked="0" hidden="1"/>
    </xf>
    <xf numFmtId="0" fontId="16" fillId="21" borderId="0" xfId="0" applyFont="1" applyFill="1" applyAlignment="1" applyProtection="1">
      <alignment horizontal="center" wrapText="1"/>
      <protection locked="0" hidden="1"/>
    </xf>
    <xf numFmtId="0" fontId="5" fillId="22" borderId="37" xfId="1" applyFont="1" applyFill="1" applyBorder="1" applyAlignment="1" applyProtection="1">
      <alignment horizontal="center"/>
      <protection locked="0" hidden="1"/>
    </xf>
    <xf numFmtId="0" fontId="5" fillId="22" borderId="16" xfId="1" applyFont="1" applyFill="1" applyBorder="1" applyAlignment="1" applyProtection="1">
      <alignment horizontal="center"/>
      <protection locked="0" hidden="1"/>
    </xf>
    <xf numFmtId="0" fontId="62" fillId="21" borderId="38" xfId="0" applyFont="1" applyFill="1" applyBorder="1" applyAlignment="1">
      <alignment horizontal="left" wrapText="1"/>
    </xf>
    <xf numFmtId="0" fontId="46" fillId="21" borderId="31" xfId="0" applyFont="1" applyFill="1" applyBorder="1" applyAlignment="1">
      <alignment horizontal="left" wrapText="1"/>
    </xf>
    <xf numFmtId="0" fontId="46" fillId="21" borderId="24" xfId="0" applyFont="1" applyFill="1" applyBorder="1" applyAlignment="1">
      <alignment horizontal="left" wrapText="1"/>
    </xf>
    <xf numFmtId="0" fontId="46" fillId="21" borderId="13" xfId="0" applyFont="1" applyFill="1" applyBorder="1" applyAlignment="1">
      <alignment horizontal="left" wrapText="1"/>
    </xf>
    <xf numFmtId="0" fontId="35" fillId="22" borderId="24" xfId="1" applyFont="1" applyFill="1" applyBorder="1" applyAlignment="1" applyProtection="1">
      <alignment horizontal="center"/>
      <protection locked="0" hidden="1"/>
    </xf>
    <xf numFmtId="0" fontId="34" fillId="22" borderId="13" xfId="1" applyFont="1" applyFill="1" applyBorder="1" applyAlignment="1" applyProtection="1">
      <alignment horizontal="center"/>
      <protection locked="0" hidden="1"/>
    </xf>
    <xf numFmtId="0" fontId="34" fillId="22" borderId="24" xfId="1" applyFont="1" applyFill="1" applyBorder="1" applyAlignment="1" applyProtection="1">
      <alignment horizontal="center"/>
      <protection locked="0" hidden="1"/>
    </xf>
    <xf numFmtId="0" fontId="8" fillId="22" borderId="24" xfId="1" applyFont="1" applyFill="1" applyBorder="1" applyAlignment="1" applyProtection="1">
      <alignment horizontal="center"/>
      <protection locked="0" hidden="1"/>
    </xf>
    <xf numFmtId="0" fontId="8" fillId="22" borderId="13" xfId="1" applyFont="1" applyFill="1" applyBorder="1" applyAlignment="1" applyProtection="1">
      <alignment horizontal="center"/>
      <protection locked="0" hidden="1"/>
    </xf>
    <xf numFmtId="0" fontId="6" fillId="22" borderId="24" xfId="1" applyFont="1" applyFill="1" applyBorder="1" applyAlignment="1" applyProtection="1">
      <alignment horizontal="center"/>
      <protection locked="0" hidden="1"/>
    </xf>
    <xf numFmtId="0" fontId="16" fillId="21" borderId="0" xfId="0" applyFont="1" applyFill="1" applyAlignment="1" applyProtection="1">
      <alignment horizontal="center" wrapText="1"/>
      <protection locked="0"/>
    </xf>
    <xf numFmtId="0" fontId="29" fillId="21" borderId="0" xfId="0" applyFont="1" applyFill="1" applyAlignment="1" applyProtection="1">
      <alignment horizontal="center" vertical="center" wrapText="1"/>
      <protection locked="0"/>
    </xf>
    <xf numFmtId="0" fontId="17" fillId="5" borderId="0" xfId="0" applyFont="1" applyFill="1" applyAlignment="1" applyProtection="1">
      <alignment horizontal="left" vertical="top" wrapText="1"/>
      <protection locked="0"/>
    </xf>
    <xf numFmtId="0" fontId="18" fillId="21" borderId="26" xfId="0" applyFont="1" applyFill="1" applyBorder="1" applyAlignment="1" applyProtection="1">
      <alignment horizontal="center" vertical="center" wrapText="1"/>
      <protection hidden="1"/>
    </xf>
    <xf numFmtId="0" fontId="18" fillId="21" borderId="25" xfId="0" applyFont="1" applyFill="1" applyBorder="1" applyAlignment="1" applyProtection="1">
      <alignment horizontal="center" vertical="center" wrapText="1"/>
      <protection hidden="1"/>
    </xf>
    <xf numFmtId="0" fontId="0" fillId="21" borderId="0" xfId="0" applyFill="1" applyAlignment="1" applyProtection="1">
      <alignment horizontal="center" wrapText="1"/>
      <protection locked="0"/>
    </xf>
    <xf numFmtId="0" fontId="16" fillId="21" borderId="52" xfId="0" applyFont="1" applyFill="1" applyBorder="1" applyAlignment="1" applyProtection="1">
      <alignment horizontal="center" wrapText="1"/>
      <protection locked="0"/>
    </xf>
    <xf numFmtId="0" fontId="22" fillId="21" borderId="53" xfId="0" applyFont="1" applyFill="1" applyBorder="1" applyAlignment="1" applyProtection="1">
      <alignment horizontal="center" wrapText="1"/>
      <protection locked="0"/>
    </xf>
    <xf numFmtId="0" fontId="22" fillId="21" borderId="54" xfId="0" applyFont="1" applyFill="1" applyBorder="1" applyAlignment="1" applyProtection="1">
      <alignment horizontal="center" wrapText="1"/>
      <protection locked="0"/>
    </xf>
    <xf numFmtId="0" fontId="20" fillId="5" borderId="14" xfId="0" applyFont="1" applyFill="1" applyBorder="1" applyAlignment="1" applyProtection="1">
      <alignment horizontal="left" vertical="center" wrapText="1"/>
      <protection locked="0"/>
    </xf>
    <xf numFmtId="0" fontId="0" fillId="0" borderId="45" xfId="0" applyBorder="1" applyAlignment="1" applyProtection="1">
      <alignment horizontal="left" wrapText="1"/>
      <protection locked="0"/>
    </xf>
    <xf numFmtId="0" fontId="0" fillId="0" borderId="46" xfId="0" applyBorder="1" applyAlignment="1" applyProtection="1">
      <alignment horizontal="left" wrapText="1"/>
      <protection locked="0"/>
    </xf>
    <xf numFmtId="0" fontId="29" fillId="21" borderId="5" xfId="0" applyFont="1" applyFill="1" applyBorder="1" applyAlignment="1" applyProtection="1">
      <alignment horizontal="center" vertical="center" wrapText="1"/>
      <protection locked="0"/>
    </xf>
    <xf numFmtId="0" fontId="32" fillId="5" borderId="14" xfId="0" applyFont="1" applyFill="1" applyBorder="1" applyAlignment="1" applyProtection="1">
      <alignment horizontal="left" vertical="center" wrapText="1"/>
      <protection locked="0"/>
    </xf>
    <xf numFmtId="0" fontId="9" fillId="5" borderId="0" xfId="0" applyFont="1" applyFill="1" applyAlignment="1" applyProtection="1">
      <alignment horizontal="left" wrapText="1"/>
      <protection locked="0"/>
    </xf>
    <xf numFmtId="0" fontId="0" fillId="5" borderId="0" xfId="0" applyFill="1" applyAlignment="1" applyProtection="1">
      <alignment horizontal="left" wrapText="1"/>
      <protection locked="0"/>
    </xf>
    <xf numFmtId="0" fontId="9" fillId="5" borderId="0" xfId="0" applyFont="1" applyFill="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17" xfId="0" applyFill="1" applyBorder="1" applyAlignment="1" applyProtection="1">
      <alignment horizontal="left" wrapText="1"/>
      <protection locked="0"/>
    </xf>
    <xf numFmtId="0" fontId="16" fillId="21" borderId="0" xfId="0" applyFont="1" applyFill="1" applyAlignment="1" applyProtection="1">
      <alignment horizontal="center" vertical="center" wrapText="1"/>
      <protection locked="0"/>
    </xf>
    <xf numFmtId="0" fontId="24" fillId="5" borderId="14" xfId="0" applyFont="1" applyFill="1" applyBorder="1" applyAlignment="1" applyProtection="1">
      <alignment horizontal="left" vertical="center" wrapText="1"/>
      <protection locked="0"/>
    </xf>
    <xf numFmtId="0" fontId="0" fillId="5" borderId="17" xfId="0" applyFill="1" applyBorder="1" applyAlignment="1" applyProtection="1">
      <alignment horizontal="left" vertical="top" wrapText="1"/>
      <protection locked="0"/>
    </xf>
    <xf numFmtId="0" fontId="43" fillId="18" borderId="0" xfId="0" applyFont="1" applyFill="1" applyAlignment="1" applyProtection="1">
      <alignment horizontal="center" vertical="center" wrapText="1"/>
      <protection locked="0"/>
    </xf>
    <xf numFmtId="0" fontId="29" fillId="18" borderId="0" xfId="0" applyFont="1" applyFill="1" applyAlignment="1" applyProtection="1">
      <alignment horizontal="center" vertical="center" wrapText="1"/>
      <protection locked="0"/>
    </xf>
    <xf numFmtId="0" fontId="16" fillId="40" borderId="0" xfId="0" applyFont="1" applyFill="1" applyAlignment="1" applyProtection="1">
      <alignment horizontal="center" wrapText="1"/>
      <protection locked="0"/>
    </xf>
    <xf numFmtId="0" fontId="32" fillId="5" borderId="17" xfId="0" applyFont="1" applyFill="1" applyBorder="1" applyAlignment="1" applyProtection="1">
      <alignment horizontal="right" wrapText="1"/>
      <protection locked="0"/>
    </xf>
    <xf numFmtId="0" fontId="32" fillId="5" borderId="0" xfId="0" applyFont="1" applyFill="1" applyAlignment="1" applyProtection="1">
      <alignment horizontal="right" wrapText="1"/>
      <protection locked="0"/>
    </xf>
    <xf numFmtId="2" fontId="32" fillId="24" borderId="0" xfId="0" applyNumberFormat="1" applyFont="1" applyFill="1" applyAlignment="1" applyProtection="1">
      <alignment horizontal="center" vertical="center" wrapText="1"/>
      <protection locked="0"/>
    </xf>
    <xf numFmtId="2" fontId="17" fillId="5" borderId="14" xfId="0" applyNumberFormat="1" applyFont="1" applyFill="1" applyBorder="1" applyAlignment="1" applyProtection="1">
      <alignment horizontal="left" vertical="center" wrapText="1"/>
      <protection locked="0"/>
    </xf>
    <xf numFmtId="2" fontId="32" fillId="24" borderId="0" xfId="0" applyNumberFormat="1" applyFont="1" applyFill="1" applyAlignment="1" applyProtection="1">
      <alignment horizontal="center" wrapText="1"/>
      <protection locked="0"/>
    </xf>
    <xf numFmtId="2" fontId="0" fillId="31" borderId="19" xfId="0" applyNumberFormat="1" applyFill="1" applyBorder="1" applyAlignment="1" applyProtection="1">
      <alignment horizontal="center" vertical="center" wrapText="1"/>
      <protection locked="0"/>
    </xf>
    <xf numFmtId="2" fontId="0" fillId="31" borderId="20" xfId="0" applyNumberFormat="1" applyFill="1" applyBorder="1" applyAlignment="1" applyProtection="1">
      <alignment horizontal="center" vertical="center" wrapText="1"/>
      <protection locked="0"/>
    </xf>
    <xf numFmtId="2" fontId="0" fillId="31" borderId="15" xfId="0" applyNumberFormat="1" applyFill="1" applyBorder="1" applyAlignment="1" applyProtection="1">
      <alignment horizontal="center" vertical="center" wrapText="1"/>
      <protection locked="0"/>
    </xf>
    <xf numFmtId="0" fontId="32" fillId="45" borderId="0" xfId="0" applyFont="1" applyFill="1" applyAlignment="1">
      <alignment horizontal="center"/>
    </xf>
    <xf numFmtId="0" fontId="0" fillId="45" borderId="0" xfId="0" applyFill="1" applyAlignment="1">
      <alignment horizontal="center"/>
    </xf>
    <xf numFmtId="0" fontId="32" fillId="45" borderId="0" xfId="0" applyFont="1" applyFill="1" applyAlignment="1">
      <alignment horizontal="center" vertical="center"/>
    </xf>
    <xf numFmtId="0" fontId="47" fillId="5" borderId="0" xfId="0" applyFont="1" applyFill="1" applyAlignment="1">
      <alignment horizontal="center" vertical="top"/>
    </xf>
    <xf numFmtId="0" fontId="17" fillId="5" borderId="0" xfId="0" applyFont="1" applyFill="1" applyAlignment="1">
      <alignment horizontal="center" vertical="top"/>
    </xf>
    <xf numFmtId="0" fontId="26" fillId="45" borderId="38" xfId="0" applyFont="1" applyFill="1" applyBorder="1" applyAlignment="1">
      <alignment horizontal="left" vertical="center" wrapText="1"/>
    </xf>
    <xf numFmtId="0" fontId="26" fillId="45" borderId="31" xfId="0" applyFont="1" applyFill="1" applyBorder="1" applyAlignment="1">
      <alignment horizontal="left" vertical="center" wrapText="1"/>
    </xf>
    <xf numFmtId="0" fontId="26" fillId="45" borderId="24" xfId="0" applyFont="1" applyFill="1" applyBorder="1" applyAlignment="1">
      <alignment horizontal="left" vertical="center" wrapText="1"/>
    </xf>
    <xf numFmtId="0" fontId="26" fillId="45" borderId="13" xfId="0" applyFont="1" applyFill="1" applyBorder="1" applyAlignment="1">
      <alignment horizontal="left" vertical="center" wrapText="1"/>
    </xf>
    <xf numFmtId="0" fontId="34" fillId="31" borderId="24" xfId="1" applyFont="1" applyFill="1" applyBorder="1" applyAlignment="1" applyProtection="1">
      <alignment horizontal="center"/>
      <protection locked="0" hidden="1"/>
    </xf>
    <xf numFmtId="0" fontId="34" fillId="31" borderId="13" xfId="1" applyFont="1" applyFill="1" applyBorder="1" applyAlignment="1" applyProtection="1">
      <alignment horizontal="center"/>
      <protection locked="0" hidden="1"/>
    </xf>
    <xf numFmtId="0" fontId="7" fillId="31" borderId="19" xfId="0" applyFont="1" applyFill="1" applyBorder="1" applyAlignment="1">
      <alignment vertical="center" wrapText="1"/>
    </xf>
    <xf numFmtId="0" fontId="7" fillId="31" borderId="15" xfId="0" applyFont="1" applyFill="1" applyBorder="1" applyAlignment="1">
      <alignment vertical="center" wrapText="1"/>
    </xf>
    <xf numFmtId="0" fontId="35" fillId="31" borderId="38" xfId="1" applyFont="1" applyFill="1" applyBorder="1" applyAlignment="1" applyProtection="1">
      <alignment horizontal="center" vertical="center"/>
      <protection locked="0" hidden="1"/>
    </xf>
    <xf numFmtId="0" fontId="35" fillId="31" borderId="31" xfId="1" applyFont="1" applyFill="1" applyBorder="1" applyAlignment="1" applyProtection="1">
      <alignment horizontal="center" vertical="center"/>
      <protection locked="0" hidden="1"/>
    </xf>
    <xf numFmtId="0" fontId="35" fillId="31" borderId="37" xfId="1" applyFont="1" applyFill="1" applyBorder="1" applyAlignment="1" applyProtection="1">
      <alignment horizontal="center" vertical="center"/>
      <protection locked="0" hidden="1"/>
    </xf>
    <xf numFmtId="0" fontId="35" fillId="31" borderId="16" xfId="1" applyFont="1" applyFill="1" applyBorder="1" applyAlignment="1" applyProtection="1">
      <alignment horizontal="center" vertical="center"/>
      <protection locked="0" hidden="1"/>
    </xf>
    <xf numFmtId="0" fontId="3" fillId="31" borderId="19" xfId="0" applyFont="1" applyFill="1" applyBorder="1" applyAlignment="1">
      <alignment vertical="center" wrapText="1"/>
    </xf>
    <xf numFmtId="0" fontId="9" fillId="5" borderId="0" xfId="0" applyFont="1" applyFill="1" applyAlignment="1">
      <alignment horizontal="center"/>
    </xf>
    <xf numFmtId="2" fontId="32" fillId="30" borderId="0" xfId="0" applyNumberFormat="1" applyFont="1" applyFill="1" applyAlignment="1" applyProtection="1">
      <alignment horizontal="center" vertical="center" wrapText="1"/>
      <protection locked="0"/>
    </xf>
    <xf numFmtId="2" fontId="17" fillId="5" borderId="14" xfId="0" applyNumberFormat="1" applyFont="1" applyFill="1" applyBorder="1" applyAlignment="1" applyProtection="1">
      <alignment horizontal="left" vertical="top" wrapText="1"/>
      <protection locked="0"/>
    </xf>
    <xf numFmtId="2" fontId="32" fillId="30" borderId="0" xfId="0" applyNumberFormat="1" applyFont="1" applyFill="1" applyAlignment="1" applyProtection="1">
      <alignment horizontal="center" wrapText="1"/>
      <protection locked="0"/>
    </xf>
    <xf numFmtId="2" fontId="67" fillId="5" borderId="0" xfId="0" applyNumberFormat="1" applyFont="1" applyFill="1" applyAlignment="1" applyProtection="1">
      <alignment horizontal="left" vertical="center" wrapText="1"/>
      <protection locked="0"/>
    </xf>
    <xf numFmtId="2" fontId="17" fillId="5" borderId="0" xfId="0" applyNumberFormat="1" applyFont="1" applyFill="1" applyAlignment="1" applyProtection="1">
      <alignment horizontal="left" vertical="center" wrapText="1"/>
      <protection locked="0"/>
    </xf>
    <xf numFmtId="2" fontId="64" fillId="9" borderId="19" xfId="0" applyNumberFormat="1" applyFont="1" applyFill="1" applyBorder="1" applyAlignment="1" applyProtection="1">
      <alignment horizontal="center" vertical="center" wrapText="1"/>
      <protection locked="0"/>
    </xf>
    <xf numFmtId="2" fontId="19" fillId="9" borderId="20" xfId="0" applyNumberFormat="1" applyFont="1" applyFill="1" applyBorder="1" applyAlignment="1" applyProtection="1">
      <alignment horizontal="center" vertical="center" wrapText="1"/>
      <protection locked="0"/>
    </xf>
    <xf numFmtId="2" fontId="19" fillId="9" borderId="15" xfId="0" applyNumberFormat="1" applyFont="1" applyFill="1" applyBorder="1" applyAlignment="1" applyProtection="1">
      <alignment horizontal="center" vertical="center" wrapText="1"/>
      <protection locked="0"/>
    </xf>
    <xf numFmtId="2" fontId="68" fillId="33" borderId="19" xfId="0" applyNumberFormat="1" applyFont="1" applyFill="1" applyBorder="1" applyAlignment="1" applyProtection="1">
      <alignment horizontal="center" vertical="center" wrapText="1"/>
      <protection locked="0"/>
    </xf>
    <xf numFmtId="2" fontId="69" fillId="33" borderId="20" xfId="0" applyNumberFormat="1" applyFont="1" applyFill="1" applyBorder="1" applyAlignment="1" applyProtection="1">
      <alignment horizontal="center" vertical="center" wrapText="1"/>
      <protection locked="0"/>
    </xf>
    <xf numFmtId="2" fontId="69" fillId="33" borderId="15" xfId="0" applyNumberFormat="1" applyFont="1" applyFill="1" applyBorder="1" applyAlignment="1" applyProtection="1">
      <alignment horizontal="center" vertical="center" wrapText="1"/>
      <protection locked="0"/>
    </xf>
    <xf numFmtId="2" fontId="70" fillId="7" borderId="23" xfId="0" applyNumberFormat="1" applyFont="1" applyFill="1" applyBorder="1" applyAlignment="1" applyProtection="1">
      <alignment horizontal="center" vertical="center" wrapText="1"/>
      <protection locked="0"/>
    </xf>
    <xf numFmtId="2" fontId="71" fillId="7" borderId="23" xfId="0" applyNumberFormat="1" applyFont="1" applyFill="1" applyBorder="1" applyAlignment="1" applyProtection="1">
      <alignment horizontal="center" vertical="center" wrapText="1"/>
      <protection locked="0"/>
    </xf>
    <xf numFmtId="2" fontId="68" fillId="33" borderId="20" xfId="0" applyNumberFormat="1" applyFont="1" applyFill="1" applyBorder="1" applyAlignment="1" applyProtection="1">
      <alignment horizontal="center" vertical="center" wrapText="1"/>
      <protection locked="0"/>
    </xf>
    <xf numFmtId="0" fontId="44" fillId="3" borderId="0" xfId="0" applyFont="1" applyFill="1" applyAlignment="1">
      <alignment horizontal="center" wrapText="1"/>
    </xf>
    <xf numFmtId="0" fontId="22" fillId="5" borderId="3" xfId="0" applyFont="1" applyFill="1" applyBorder="1" applyAlignment="1" applyProtection="1">
      <alignment horizontal="right" wrapText="1"/>
      <protection locked="0" hidden="1"/>
    </xf>
    <xf numFmtId="0" fontId="45" fillId="5" borderId="3" xfId="1" applyFont="1" applyFill="1" applyBorder="1" applyAlignment="1" applyProtection="1">
      <alignment horizontal="center"/>
      <protection locked="0" hidden="1"/>
    </xf>
    <xf numFmtId="0" fontId="45" fillId="5" borderId="0" xfId="1" applyFont="1" applyFill="1" applyBorder="1" applyAlignment="1" applyProtection="1">
      <alignment horizontal="center"/>
      <protection locked="0" hidden="1"/>
    </xf>
    <xf numFmtId="0" fontId="22" fillId="5" borderId="0" xfId="0" applyFont="1" applyFill="1" applyAlignment="1" applyProtection="1">
      <alignment horizontal="right" wrapText="1"/>
      <protection locked="0" hidden="1"/>
    </xf>
    <xf numFmtId="0" fontId="9" fillId="19" borderId="23" xfId="0" applyFont="1" applyFill="1" applyBorder="1" applyAlignment="1" applyProtection="1">
      <alignment horizontal="left" vertical="center" wrapText="1"/>
      <protection hidden="1"/>
    </xf>
    <xf numFmtId="0" fontId="0" fillId="19" borderId="23" xfId="0" applyFill="1" applyBorder="1" applyAlignment="1" applyProtection="1">
      <alignment horizontal="center" vertical="center" wrapText="1"/>
      <protection hidden="1"/>
    </xf>
    <xf numFmtId="0" fontId="0" fillId="5" borderId="23" xfId="0" applyFill="1" applyBorder="1" applyAlignment="1" applyProtection="1">
      <alignment horizontal="center" vertical="top" wrapText="1"/>
      <protection hidden="1"/>
    </xf>
    <xf numFmtId="0" fontId="9" fillId="5" borderId="19" xfId="0" applyFont="1" applyFill="1" applyBorder="1" applyAlignment="1" applyProtection="1">
      <alignment horizontal="left" vertical="top" wrapText="1"/>
      <protection hidden="1"/>
    </xf>
    <xf numFmtId="0" fontId="9" fillId="5" borderId="20" xfId="0" applyFont="1" applyFill="1" applyBorder="1" applyAlignment="1" applyProtection="1">
      <alignment horizontal="left" vertical="top" wrapText="1"/>
      <protection hidden="1"/>
    </xf>
    <xf numFmtId="0" fontId="9" fillId="5" borderId="15" xfId="0" applyFont="1" applyFill="1" applyBorder="1" applyAlignment="1" applyProtection="1">
      <alignment horizontal="left" vertical="top" wrapText="1"/>
      <protection hidden="1"/>
    </xf>
    <xf numFmtId="0" fontId="9" fillId="42" borderId="23" xfId="0" applyFont="1" applyFill="1" applyBorder="1" applyAlignment="1" applyProtection="1">
      <alignment horizontal="left" vertical="center" wrapText="1"/>
      <protection hidden="1"/>
    </xf>
    <xf numFmtId="0" fontId="0" fillId="42" borderId="23" xfId="0" applyFill="1" applyBorder="1" applyAlignment="1" applyProtection="1">
      <alignment horizontal="left" vertical="center" wrapText="1"/>
      <protection hidden="1"/>
    </xf>
    <xf numFmtId="0" fontId="0" fillId="42" borderId="19" xfId="0" applyFill="1" applyBorder="1" applyAlignment="1" applyProtection="1">
      <alignment horizontal="center" vertical="center" wrapText="1"/>
      <protection hidden="1"/>
    </xf>
    <xf numFmtId="0" fontId="0" fillId="42" borderId="20" xfId="0" applyFill="1" applyBorder="1" applyAlignment="1" applyProtection="1">
      <alignment horizontal="center" vertical="center" wrapText="1"/>
      <protection hidden="1"/>
    </xf>
    <xf numFmtId="0" fontId="0" fillId="42" borderId="15" xfId="0" applyFill="1" applyBorder="1" applyAlignment="1" applyProtection="1">
      <alignment horizontal="center" vertical="center" wrapText="1"/>
      <protection hidden="1"/>
    </xf>
    <xf numFmtId="0" fontId="9" fillId="43" borderId="23" xfId="0" applyFont="1" applyFill="1" applyBorder="1" applyAlignment="1" applyProtection="1">
      <alignment horizontal="left" vertical="center" wrapText="1"/>
      <protection hidden="1"/>
    </xf>
    <xf numFmtId="0" fontId="0" fillId="43" borderId="23" xfId="0" applyFill="1" applyBorder="1" applyAlignment="1" applyProtection="1">
      <alignment horizontal="center" vertical="center" wrapText="1"/>
      <protection hidden="1"/>
    </xf>
    <xf numFmtId="0" fontId="9" fillId="5" borderId="23" xfId="0" applyFont="1" applyFill="1" applyBorder="1" applyAlignment="1" applyProtection="1">
      <alignment horizontal="left" vertical="center" wrapText="1"/>
      <protection hidden="1"/>
    </xf>
    <xf numFmtId="0" fontId="0" fillId="5" borderId="23" xfId="0" applyFill="1" applyBorder="1" applyAlignment="1" applyProtection="1">
      <alignment horizontal="center" vertical="center" wrapText="1"/>
      <protection hidden="1"/>
    </xf>
    <xf numFmtId="0" fontId="9" fillId="44" borderId="19" xfId="0" applyFont="1" applyFill="1" applyBorder="1" applyAlignment="1" applyProtection="1">
      <alignment horizontal="left" vertical="center" wrapText="1"/>
      <protection hidden="1"/>
    </xf>
    <xf numFmtId="0" fontId="9" fillId="44" borderId="20" xfId="0" applyFont="1" applyFill="1" applyBorder="1" applyAlignment="1" applyProtection="1">
      <alignment horizontal="left" vertical="center" wrapText="1"/>
      <protection hidden="1"/>
    </xf>
    <xf numFmtId="0" fontId="9" fillId="44" borderId="15" xfId="0" applyFont="1" applyFill="1" applyBorder="1" applyAlignment="1" applyProtection="1">
      <alignment horizontal="left" vertical="center" wrapText="1"/>
      <protection hidden="1"/>
    </xf>
    <xf numFmtId="0" fontId="9" fillId="5" borderId="19" xfId="0" applyFont="1" applyFill="1" applyBorder="1" applyAlignment="1" applyProtection="1">
      <alignment horizontal="left" vertical="center" wrapText="1"/>
      <protection hidden="1"/>
    </xf>
    <xf numFmtId="0" fontId="9" fillId="5" borderId="20" xfId="0" applyFont="1" applyFill="1" applyBorder="1" applyAlignment="1" applyProtection="1">
      <alignment horizontal="left" vertical="center" wrapText="1"/>
      <protection hidden="1"/>
    </xf>
    <xf numFmtId="0" fontId="9" fillId="5" borderId="15" xfId="0" applyFont="1" applyFill="1" applyBorder="1" applyAlignment="1" applyProtection="1">
      <alignment horizontal="left" vertical="center" wrapText="1"/>
      <protection hidden="1"/>
    </xf>
    <xf numFmtId="0" fontId="0" fillId="5" borderId="24" xfId="0" applyFill="1" applyBorder="1" applyAlignment="1" applyProtection="1">
      <alignment horizontal="center" vertical="center" wrapText="1"/>
      <protection hidden="1"/>
    </xf>
    <xf numFmtId="0" fontId="0" fillId="5" borderId="0" xfId="0" applyFill="1" applyAlignment="1" applyProtection="1">
      <alignment horizontal="center" vertical="center" wrapText="1"/>
      <protection hidden="1"/>
    </xf>
    <xf numFmtId="0" fontId="0" fillId="5" borderId="13" xfId="0" applyFill="1" applyBorder="1" applyAlignment="1" applyProtection="1">
      <alignment horizontal="center" vertical="center" wrapText="1"/>
      <protection hidden="1"/>
    </xf>
    <xf numFmtId="0" fontId="0" fillId="44" borderId="19" xfId="0" applyFill="1" applyBorder="1" applyAlignment="1" applyProtection="1">
      <alignment horizontal="center" vertical="center" wrapText="1"/>
      <protection hidden="1"/>
    </xf>
    <xf numFmtId="0" fontId="0" fillId="44" borderId="20" xfId="0" applyFill="1" applyBorder="1" applyAlignment="1" applyProtection="1">
      <alignment horizontal="center" vertical="center" wrapText="1"/>
      <protection hidden="1"/>
    </xf>
    <xf numFmtId="0" fontId="0" fillId="44" borderId="15" xfId="0" applyFill="1" applyBorder="1" applyAlignment="1" applyProtection="1">
      <alignment horizontal="center" vertical="center" wrapText="1"/>
      <protection hidden="1"/>
    </xf>
    <xf numFmtId="0" fontId="0" fillId="5" borderId="19" xfId="0" applyFill="1" applyBorder="1" applyAlignment="1" applyProtection="1">
      <alignment horizontal="center" vertical="center" wrapText="1"/>
      <protection hidden="1"/>
    </xf>
    <xf numFmtId="0" fontId="0" fillId="5" borderId="20"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wrapText="1"/>
      <protection hidden="1"/>
    </xf>
    <xf numFmtId="0" fontId="9" fillId="34" borderId="23" xfId="0" applyFont="1" applyFill="1" applyBorder="1" applyAlignment="1" applyProtection="1">
      <alignment horizontal="left" vertical="center" wrapText="1"/>
      <protection hidden="1"/>
    </xf>
    <xf numFmtId="0" fontId="0" fillId="34" borderId="37" xfId="0" applyFill="1" applyBorder="1" applyAlignment="1" applyProtection="1">
      <alignment horizontal="center" vertical="center" wrapText="1"/>
      <protection hidden="1"/>
    </xf>
    <xf numFmtId="0" fontId="0" fillId="34" borderId="14" xfId="0" applyFill="1" applyBorder="1" applyAlignment="1" applyProtection="1">
      <alignment horizontal="center" vertical="center" wrapText="1"/>
      <protection hidden="1"/>
    </xf>
    <xf numFmtId="0" fontId="0" fillId="34" borderId="16" xfId="0" applyFill="1" applyBorder="1" applyAlignment="1" applyProtection="1">
      <alignment horizontal="center" vertical="center" wrapText="1"/>
      <protection hidden="1"/>
    </xf>
    <xf numFmtId="0" fontId="29" fillId="10" borderId="0" xfId="0" applyFont="1" applyFill="1" applyAlignment="1" applyProtection="1">
      <alignment horizontal="center" vertical="center" wrapText="1"/>
      <protection hidden="1"/>
    </xf>
    <xf numFmtId="0" fontId="9" fillId="18" borderId="23" xfId="0" applyFont="1" applyFill="1" applyBorder="1" applyAlignment="1" applyProtection="1">
      <alignment horizontal="left" vertical="center" wrapText="1"/>
      <protection hidden="1"/>
    </xf>
    <xf numFmtId="0" fontId="29" fillId="9" borderId="0" xfId="0" applyFont="1" applyFill="1" applyAlignment="1" applyProtection="1">
      <alignment horizontal="center" vertical="center"/>
      <protection hidden="1"/>
    </xf>
    <xf numFmtId="0" fontId="9" fillId="44" borderId="23" xfId="0" applyFont="1" applyFill="1" applyBorder="1" applyAlignment="1" applyProtection="1">
      <alignment horizontal="left" vertical="center" wrapText="1"/>
      <protection hidden="1"/>
    </xf>
    <xf numFmtId="0" fontId="0" fillId="44" borderId="37" xfId="0" applyFill="1" applyBorder="1" applyAlignment="1" applyProtection="1">
      <alignment horizontal="center" vertical="center" wrapText="1"/>
      <protection hidden="1"/>
    </xf>
    <xf numFmtId="0" fontId="0" fillId="44" borderId="14" xfId="0" applyFill="1" applyBorder="1" applyAlignment="1" applyProtection="1">
      <alignment horizontal="center" vertical="center" wrapText="1"/>
      <protection hidden="1"/>
    </xf>
    <xf numFmtId="0" fontId="0" fillId="44" borderId="16" xfId="0" applyFill="1" applyBorder="1" applyAlignment="1" applyProtection="1">
      <alignment horizontal="center" vertical="center" wrapText="1"/>
      <protection hidden="1"/>
    </xf>
    <xf numFmtId="0" fontId="0" fillId="18" borderId="20" xfId="0" applyFill="1" applyBorder="1" applyAlignment="1" applyProtection="1">
      <alignment horizontal="center" vertical="center" wrapText="1"/>
      <protection hidden="1"/>
    </xf>
    <xf numFmtId="0" fontId="0" fillId="18" borderId="15" xfId="0" applyFill="1" applyBorder="1" applyAlignment="1" applyProtection="1">
      <alignment horizontal="center" vertical="center" wrapText="1"/>
      <protection hidden="1"/>
    </xf>
    <xf numFmtId="0" fontId="0" fillId="18" borderId="19" xfId="0" applyFill="1" applyBorder="1" applyAlignment="1" applyProtection="1">
      <alignment horizontal="center" vertical="center" wrapText="1"/>
      <protection hidden="1"/>
    </xf>
    <xf numFmtId="0" fontId="9" fillId="16" borderId="19" xfId="0" applyFont="1" applyFill="1" applyBorder="1" applyAlignment="1" applyProtection="1">
      <alignment horizontal="left" vertical="center" wrapText="1"/>
      <protection hidden="1"/>
    </xf>
    <xf numFmtId="0" fontId="9" fillId="16" borderId="20" xfId="0" applyFont="1" applyFill="1" applyBorder="1" applyAlignment="1" applyProtection="1">
      <alignment horizontal="left" vertical="center" wrapText="1"/>
      <protection hidden="1"/>
    </xf>
    <xf numFmtId="0" fontId="9" fillId="16" borderId="15" xfId="0" applyFont="1" applyFill="1" applyBorder="1" applyAlignment="1" applyProtection="1">
      <alignment horizontal="left" vertical="center" wrapText="1"/>
      <protection hidden="1"/>
    </xf>
    <xf numFmtId="0" fontId="0" fillId="16" borderId="19" xfId="0" applyFill="1" applyBorder="1" applyAlignment="1" applyProtection="1">
      <alignment horizontal="center" vertical="center" wrapText="1"/>
      <protection hidden="1"/>
    </xf>
    <xf numFmtId="0" fontId="0" fillId="16" borderId="20" xfId="0" applyFill="1" applyBorder="1" applyAlignment="1" applyProtection="1">
      <alignment horizontal="center" vertical="center" wrapText="1"/>
      <protection hidden="1"/>
    </xf>
    <xf numFmtId="0" fontId="0" fillId="16" borderId="15" xfId="0" applyFill="1" applyBorder="1" applyAlignment="1" applyProtection="1">
      <alignment horizontal="center" vertical="center" wrapText="1"/>
      <protection hidden="1"/>
    </xf>
    <xf numFmtId="0" fontId="0" fillId="5" borderId="23" xfId="0" applyFill="1" applyBorder="1" applyAlignment="1" applyProtection="1">
      <alignment horizontal="left" vertical="center" wrapText="1"/>
      <protection hidden="1"/>
    </xf>
    <xf numFmtId="0" fontId="0" fillId="17" borderId="38" xfId="0" applyFill="1" applyBorder="1" applyAlignment="1" applyProtection="1">
      <alignment horizontal="center" vertical="center" wrapText="1"/>
      <protection hidden="1"/>
    </xf>
    <xf numFmtId="0" fontId="0" fillId="17" borderId="17" xfId="0" applyFill="1" applyBorder="1" applyAlignment="1" applyProtection="1">
      <alignment horizontal="center" vertical="center" wrapText="1"/>
      <protection hidden="1"/>
    </xf>
    <xf numFmtId="0" fontId="0" fillId="17" borderId="31" xfId="0" applyFill="1" applyBorder="1" applyAlignment="1" applyProtection="1">
      <alignment horizontal="center" vertical="center" wrapText="1"/>
      <protection hidden="1"/>
    </xf>
    <xf numFmtId="0" fontId="29" fillId="11" borderId="14" xfId="0" applyFont="1" applyFill="1" applyBorder="1" applyAlignment="1" applyProtection="1">
      <alignment horizontal="center" vertical="center"/>
      <protection hidden="1"/>
    </xf>
    <xf numFmtId="0" fontId="9" fillId="17" borderId="23" xfId="0" applyFont="1" applyFill="1" applyBorder="1" applyAlignment="1" applyProtection="1">
      <alignment horizontal="left" vertical="center" wrapText="1"/>
      <protection hidden="1"/>
    </xf>
    <xf numFmtId="0" fontId="29" fillId="12" borderId="0" xfId="0" applyFont="1" applyFill="1" applyAlignment="1" applyProtection="1">
      <alignment horizontal="center" vertical="center" wrapText="1"/>
      <protection hidden="1"/>
    </xf>
    <xf numFmtId="0" fontId="9" fillId="16" borderId="23" xfId="0" applyFont="1" applyFill="1" applyBorder="1" applyAlignment="1" applyProtection="1">
      <alignment horizontal="left" vertical="center" wrapText="1"/>
      <protection hidden="1"/>
    </xf>
    <xf numFmtId="0" fontId="0" fillId="16" borderId="24" xfId="0" applyFill="1" applyBorder="1" applyAlignment="1" applyProtection="1">
      <alignment horizontal="center" vertical="center" wrapText="1"/>
      <protection hidden="1"/>
    </xf>
    <xf numFmtId="0" fontId="0" fillId="16" borderId="0" xfId="0" applyFill="1" applyAlignment="1" applyProtection="1">
      <alignment horizontal="center" vertical="center" wrapText="1"/>
      <protection hidden="1"/>
    </xf>
    <xf numFmtId="0" fontId="0" fillId="16" borderId="13" xfId="0" applyFill="1" applyBorder="1" applyAlignment="1" applyProtection="1">
      <alignment horizontal="center" vertical="center" wrapText="1"/>
      <protection hidden="1"/>
    </xf>
    <xf numFmtId="0" fontId="0" fillId="5" borderId="37" xfId="0" applyFill="1" applyBorder="1" applyAlignment="1" applyProtection="1">
      <alignment horizontal="center" vertical="center" wrapText="1"/>
      <protection hidden="1"/>
    </xf>
    <xf numFmtId="0" fontId="0" fillId="5" borderId="14" xfId="0" applyFill="1" applyBorder="1" applyAlignment="1" applyProtection="1">
      <alignment horizontal="center" vertical="center" wrapText="1"/>
      <protection hidden="1"/>
    </xf>
    <xf numFmtId="0" fontId="0" fillId="5" borderId="16" xfId="0" applyFill="1" applyBorder="1" applyAlignment="1" applyProtection="1">
      <alignment horizontal="center" vertical="center" wrapText="1"/>
      <protection hidden="1"/>
    </xf>
    <xf numFmtId="0" fontId="29" fillId="8" borderId="14" xfId="0" applyFont="1" applyFill="1" applyBorder="1" applyAlignment="1" applyProtection="1">
      <alignment horizontal="center" vertical="center"/>
      <protection hidden="1"/>
    </xf>
    <xf numFmtId="0" fontId="9" fillId="7" borderId="19" xfId="0" applyFont="1" applyFill="1" applyBorder="1" applyAlignment="1" applyProtection="1">
      <alignment horizontal="left" vertical="center" wrapText="1"/>
      <protection hidden="1"/>
    </xf>
    <xf numFmtId="0" fontId="9" fillId="7" borderId="20" xfId="0" applyFont="1" applyFill="1" applyBorder="1" applyAlignment="1" applyProtection="1">
      <alignment horizontal="left" vertical="center" wrapText="1"/>
      <protection hidden="1"/>
    </xf>
    <xf numFmtId="0" fontId="9" fillId="7" borderId="15" xfId="0" applyFont="1" applyFill="1" applyBorder="1" applyAlignment="1" applyProtection="1">
      <alignment horizontal="left" vertical="center" wrapText="1"/>
      <protection hidden="1"/>
    </xf>
    <xf numFmtId="0" fontId="0" fillId="7" borderId="19" xfId="0" applyFill="1" applyBorder="1" applyAlignment="1" applyProtection="1">
      <alignment horizontal="center" vertical="center" wrapText="1"/>
      <protection hidden="1"/>
    </xf>
    <xf numFmtId="0" fontId="0" fillId="7" borderId="20" xfId="0" applyFill="1" applyBorder="1" applyAlignment="1" applyProtection="1">
      <alignment horizontal="center" vertical="center" wrapText="1"/>
      <protection hidden="1"/>
    </xf>
    <xf numFmtId="0" fontId="0" fillId="7" borderId="15" xfId="0" applyFill="1" applyBorder="1" applyAlignment="1" applyProtection="1">
      <alignment horizontal="center" vertical="center" wrapText="1"/>
      <protection hidden="1"/>
    </xf>
    <xf numFmtId="0" fontId="9" fillId="7" borderId="23" xfId="0" applyFont="1" applyFill="1" applyBorder="1" applyAlignment="1" applyProtection="1">
      <alignment horizontal="left" vertical="center" wrapText="1"/>
      <protection hidden="1"/>
    </xf>
    <xf numFmtId="0" fontId="0" fillId="7" borderId="23" xfId="0" applyFill="1" applyBorder="1" applyAlignment="1" applyProtection="1">
      <alignment horizontal="center" wrapText="1"/>
      <protection hidden="1"/>
    </xf>
    <xf numFmtId="0" fontId="0" fillId="5" borderId="38" xfId="0" applyFill="1" applyBorder="1" applyAlignment="1" applyProtection="1">
      <alignment horizontal="center" vertical="center" wrapText="1"/>
      <protection hidden="1"/>
    </xf>
    <xf numFmtId="0" fontId="0" fillId="5" borderId="17" xfId="0" applyFill="1" applyBorder="1" applyAlignment="1" applyProtection="1">
      <alignment horizontal="center" vertical="center" wrapText="1"/>
      <protection hidden="1"/>
    </xf>
    <xf numFmtId="0" fontId="0" fillId="5" borderId="31" xfId="0" applyFill="1" applyBorder="1" applyAlignment="1" applyProtection="1">
      <alignment horizontal="center" vertical="center" wrapText="1"/>
      <protection hidden="1"/>
    </xf>
    <xf numFmtId="0" fontId="9" fillId="18" borderId="19" xfId="0" applyFont="1" applyFill="1" applyBorder="1" applyAlignment="1" applyProtection="1">
      <alignment horizontal="left" vertical="center" wrapText="1"/>
      <protection hidden="1"/>
    </xf>
    <xf numFmtId="0" fontId="9" fillId="18" borderId="20" xfId="0" applyFont="1" applyFill="1" applyBorder="1" applyAlignment="1" applyProtection="1">
      <alignment horizontal="left" vertical="center" wrapText="1"/>
      <protection hidden="1"/>
    </xf>
    <xf numFmtId="0" fontId="9" fillId="18" borderId="15" xfId="0" applyFont="1" applyFill="1" applyBorder="1" applyAlignment="1" applyProtection="1">
      <alignment horizontal="left" vertical="center" wrapText="1"/>
      <protection hidden="1"/>
    </xf>
    <xf numFmtId="0" fontId="0" fillId="7" borderId="19" xfId="0" applyFill="1" applyBorder="1" applyAlignment="1" applyProtection="1">
      <alignment horizontal="center" vertical="center"/>
      <protection hidden="1"/>
    </xf>
    <xf numFmtId="0" fontId="0" fillId="7" borderId="20" xfId="0" applyFill="1" applyBorder="1" applyAlignment="1" applyProtection="1">
      <alignment horizontal="center" vertical="center"/>
      <protection hidden="1"/>
    </xf>
    <xf numFmtId="0" fontId="0" fillId="7" borderId="15" xfId="0" applyFill="1" applyBorder="1" applyAlignment="1" applyProtection="1">
      <alignment horizontal="center" vertical="center"/>
      <protection hidden="1"/>
    </xf>
    <xf numFmtId="0" fontId="0" fillId="15" borderId="19" xfId="0" applyFill="1" applyBorder="1" applyAlignment="1" applyProtection="1">
      <alignment horizontal="center" vertical="center" wrapText="1"/>
      <protection hidden="1"/>
    </xf>
    <xf numFmtId="0" fontId="0" fillId="15" borderId="20" xfId="0" applyFill="1" applyBorder="1" applyAlignment="1" applyProtection="1">
      <alignment horizontal="center" vertical="center" wrapText="1"/>
      <protection hidden="1"/>
    </xf>
    <xf numFmtId="0" fontId="0" fillId="15" borderId="15" xfId="0" applyFill="1" applyBorder="1" applyAlignment="1" applyProtection="1">
      <alignment horizontal="center" vertical="center" wrapText="1"/>
      <protection hidden="1"/>
    </xf>
    <xf numFmtId="0" fontId="31" fillId="14" borderId="0" xfId="0" applyFont="1" applyFill="1" applyAlignment="1" applyProtection="1">
      <alignment horizontal="center" vertical="center"/>
      <protection hidden="1"/>
    </xf>
    <xf numFmtId="0" fontId="9" fillId="15" borderId="23" xfId="0" applyFont="1" applyFill="1" applyBorder="1" applyAlignment="1" applyProtection="1">
      <alignment horizontal="left" vertical="center"/>
      <protection hidden="1"/>
    </xf>
    <xf numFmtId="0" fontId="9" fillId="13" borderId="19" xfId="0" applyFont="1" applyFill="1" applyBorder="1" applyAlignment="1" applyProtection="1">
      <alignment horizontal="left" vertical="top" wrapText="1"/>
      <protection hidden="1"/>
    </xf>
    <xf numFmtId="0" fontId="9" fillId="13" borderId="20" xfId="0" applyFont="1" applyFill="1" applyBorder="1" applyAlignment="1" applyProtection="1">
      <alignment horizontal="left" vertical="top" wrapText="1"/>
      <protection hidden="1"/>
    </xf>
    <xf numFmtId="0" fontId="9" fillId="13" borderId="15" xfId="0" applyFont="1" applyFill="1" applyBorder="1" applyAlignment="1" applyProtection="1">
      <alignment horizontal="left" vertical="top" wrapText="1"/>
      <protection hidden="1"/>
    </xf>
    <xf numFmtId="0" fontId="9" fillId="13" borderId="19" xfId="0" applyFont="1" applyFill="1" applyBorder="1" applyAlignment="1" applyProtection="1">
      <alignment horizontal="left" vertical="center" wrapText="1"/>
      <protection hidden="1"/>
    </xf>
    <xf numFmtId="0" fontId="9" fillId="13" borderId="20" xfId="0" applyFont="1" applyFill="1" applyBorder="1" applyAlignment="1" applyProtection="1">
      <alignment horizontal="left" vertical="center" wrapText="1"/>
      <protection hidden="1"/>
    </xf>
    <xf numFmtId="0" fontId="9" fillId="13" borderId="15" xfId="0" applyFont="1" applyFill="1" applyBorder="1" applyAlignment="1" applyProtection="1">
      <alignment horizontal="left" vertical="center" wrapText="1"/>
      <protection hidden="1"/>
    </xf>
    <xf numFmtId="0" fontId="0" fillId="5" borderId="20" xfId="0" applyFill="1" applyBorder="1" applyAlignment="1" applyProtection="1">
      <alignment horizontal="center" vertical="top" wrapText="1"/>
      <protection hidden="1"/>
    </xf>
    <xf numFmtId="0" fontId="0" fillId="5" borderId="15" xfId="0" applyFill="1" applyBorder="1" applyAlignment="1" applyProtection="1">
      <alignment horizontal="center" vertical="top" wrapText="1"/>
      <protection hidden="1"/>
    </xf>
    <xf numFmtId="0" fontId="0" fillId="13" borderId="20" xfId="0" applyFill="1" applyBorder="1" applyAlignment="1" applyProtection="1">
      <alignment horizontal="center" vertical="top" wrapText="1"/>
      <protection hidden="1"/>
    </xf>
    <xf numFmtId="0" fontId="0" fillId="13" borderId="15" xfId="0" applyFill="1" applyBorder="1" applyAlignment="1" applyProtection="1">
      <alignment horizontal="center" vertical="top" wrapText="1"/>
      <protection hidden="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15" xfId="0" applyFill="1" applyBorder="1" applyAlignment="1">
      <alignment horizontal="center" vertical="center" wrapText="1"/>
    </xf>
    <xf numFmtId="0" fontId="0" fillId="13" borderId="19" xfId="0" applyFill="1" applyBorder="1" applyAlignment="1">
      <alignment horizontal="center" vertical="center" wrapText="1"/>
    </xf>
    <xf numFmtId="0" fontId="0" fillId="13" borderId="20" xfId="0" applyFill="1" applyBorder="1" applyAlignment="1">
      <alignment horizontal="center" vertical="center" wrapText="1"/>
    </xf>
    <xf numFmtId="0" fontId="0" fillId="13" borderId="15" xfId="0" applyFill="1" applyBorder="1" applyAlignment="1">
      <alignment horizontal="center" vertical="center" wrapText="1"/>
    </xf>
    <xf numFmtId="0" fontId="0" fillId="44" borderId="23" xfId="0" applyFill="1" applyBorder="1" applyAlignment="1" applyProtection="1">
      <alignment horizontal="center" vertical="center" wrapText="1"/>
      <protection hidden="1"/>
    </xf>
    <xf numFmtId="0" fontId="29" fillId="2" borderId="14" xfId="0" applyFont="1" applyFill="1" applyBorder="1" applyAlignment="1" applyProtection="1">
      <alignment horizontal="center" vertical="center"/>
      <protection hidden="1"/>
    </xf>
    <xf numFmtId="0" fontId="30" fillId="5" borderId="19" xfId="0" applyFont="1" applyFill="1" applyBorder="1" applyAlignment="1" applyProtection="1">
      <alignment horizontal="left" vertical="center"/>
      <protection hidden="1"/>
    </xf>
    <xf numFmtId="0" fontId="30" fillId="5" borderId="20" xfId="0" applyFont="1" applyFill="1" applyBorder="1" applyAlignment="1" applyProtection="1">
      <alignment horizontal="left" vertical="center"/>
      <protection hidden="1"/>
    </xf>
    <xf numFmtId="0" fontId="30" fillId="5" borderId="15" xfId="0" applyFont="1" applyFill="1" applyBorder="1" applyAlignment="1" applyProtection="1">
      <alignment horizontal="left" vertical="center"/>
      <protection hidden="1"/>
    </xf>
    <xf numFmtId="0" fontId="30" fillId="5" borderId="19" xfId="0" applyFont="1" applyFill="1" applyBorder="1" applyAlignment="1" applyProtection="1">
      <alignment horizontal="center" vertical="center"/>
      <protection hidden="1"/>
    </xf>
    <xf numFmtId="0" fontId="30" fillId="5" borderId="20" xfId="0" applyFont="1" applyFill="1" applyBorder="1" applyAlignment="1" applyProtection="1">
      <alignment horizontal="center" vertical="center"/>
      <protection hidden="1"/>
    </xf>
    <xf numFmtId="0" fontId="30" fillId="5" borderId="15" xfId="0" applyFont="1" applyFill="1" applyBorder="1" applyAlignment="1" applyProtection="1">
      <alignment horizontal="center" vertical="center"/>
      <protection hidden="1"/>
    </xf>
    <xf numFmtId="0" fontId="26" fillId="5" borderId="14" xfId="0" applyFont="1" applyFill="1" applyBorder="1" applyAlignment="1" applyProtection="1">
      <alignment horizontal="center" vertical="center" wrapText="1"/>
      <protection locked="0" hidden="1"/>
    </xf>
    <xf numFmtId="0" fontId="31" fillId="5" borderId="20" xfId="0" applyFont="1" applyFill="1" applyBorder="1" applyAlignment="1" applyProtection="1">
      <alignment horizontal="center" vertical="center" wrapText="1"/>
      <protection locked="0" hidden="1"/>
    </xf>
    <xf numFmtId="0" fontId="0" fillId="5" borderId="0" xfId="0" applyFill="1" applyAlignment="1" applyProtection="1">
      <alignment horizontal="center" wrapText="1"/>
      <protection locked="0" hidden="1"/>
    </xf>
    <xf numFmtId="0" fontId="16" fillId="21" borderId="3" xfId="0" applyFont="1" applyFill="1" applyBorder="1" applyAlignment="1" applyProtection="1">
      <alignment horizontal="center" vertical="center"/>
      <protection hidden="1"/>
    </xf>
    <xf numFmtId="0" fontId="16" fillId="21" borderId="4" xfId="0" applyFont="1" applyFill="1" applyBorder="1" applyAlignment="1" applyProtection="1">
      <alignment horizontal="center" vertical="center"/>
      <protection hidden="1"/>
    </xf>
    <xf numFmtId="0" fontId="16" fillId="21" borderId="6" xfId="0" applyFont="1" applyFill="1" applyBorder="1" applyAlignment="1" applyProtection="1">
      <alignment horizontal="center" vertical="center"/>
      <protection hidden="1"/>
    </xf>
    <xf numFmtId="0" fontId="16" fillId="21" borderId="9" xfId="0" applyFont="1" applyFill="1" applyBorder="1" applyAlignment="1" applyProtection="1">
      <alignment horizontal="center" vertical="center"/>
      <protection hidden="1"/>
    </xf>
    <xf numFmtId="0" fontId="39" fillId="21" borderId="10" xfId="0" applyFont="1" applyFill="1" applyBorder="1" applyAlignment="1" applyProtection="1">
      <alignment horizontal="center"/>
      <protection hidden="1"/>
    </xf>
    <xf numFmtId="0" fontId="39" fillId="21" borderId="11" xfId="0" applyFont="1" applyFill="1" applyBorder="1" applyAlignment="1" applyProtection="1">
      <alignment horizontal="center"/>
      <protection hidden="1"/>
    </xf>
    <xf numFmtId="0" fontId="9" fillId="4" borderId="10" xfId="0" applyFont="1" applyFill="1" applyBorder="1" applyAlignment="1" applyProtection="1">
      <alignment horizontal="center"/>
      <protection hidden="1"/>
    </xf>
    <xf numFmtId="0" fontId="9" fillId="4" borderId="11" xfId="0" applyFont="1" applyFill="1" applyBorder="1" applyAlignment="1" applyProtection="1">
      <alignment horizontal="center"/>
      <protection hidden="1"/>
    </xf>
    <xf numFmtId="0" fontId="9" fillId="4" borderId="12" xfId="0" applyFont="1" applyFill="1" applyBorder="1" applyAlignment="1" applyProtection="1">
      <alignment horizontal="center"/>
      <protection hidden="1"/>
    </xf>
    <xf numFmtId="0" fontId="17" fillId="0" borderId="10" xfId="0" applyFont="1" applyBorder="1" applyAlignment="1" applyProtection="1">
      <alignment horizontal="center"/>
      <protection hidden="1"/>
    </xf>
    <xf numFmtId="0" fontId="0" fillId="0" borderId="11"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2" xfId="0" applyBorder="1" applyAlignment="1" applyProtection="1">
      <alignment horizontal="left" vertical="top" wrapText="1"/>
      <protection hidden="1"/>
    </xf>
    <xf numFmtId="0" fontId="0" fillId="0" borderId="3" xfId="0" applyBorder="1" applyAlignment="1" applyProtection="1">
      <alignment horizontal="left" vertical="top" wrapText="1"/>
      <protection hidden="1"/>
    </xf>
    <xf numFmtId="0" fontId="0" fillId="0" borderId="4" xfId="0" applyBorder="1" applyAlignment="1" applyProtection="1">
      <alignment horizontal="left" vertical="top" wrapText="1"/>
      <protection hidden="1"/>
    </xf>
    <xf numFmtId="0" fontId="0" fillId="0" borderId="5"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6" xfId="0" applyBorder="1" applyAlignment="1" applyProtection="1">
      <alignment horizontal="left" vertical="top" wrapText="1"/>
      <protection hidden="1"/>
    </xf>
    <xf numFmtId="0" fontId="0" fillId="0" borderId="7" xfId="0"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0" fontId="0" fillId="0" borderId="9" xfId="0" applyBorder="1" applyAlignment="1" applyProtection="1">
      <alignment horizontal="left" vertical="top" wrapText="1"/>
      <protection hidden="1"/>
    </xf>
    <xf numFmtId="0" fontId="0" fillId="6" borderId="10" xfId="0" applyFill="1" applyBorder="1" applyAlignment="1" applyProtection="1">
      <alignment horizontal="left" vertical="top" wrapText="1"/>
      <protection hidden="1"/>
    </xf>
    <xf numFmtId="0" fontId="0" fillId="6" borderId="11" xfId="0" applyFill="1" applyBorder="1" applyAlignment="1" applyProtection="1">
      <alignment horizontal="left" vertical="top" wrapText="1"/>
      <protection hidden="1"/>
    </xf>
    <xf numFmtId="0" fontId="0" fillId="6" borderId="12" xfId="0" applyFill="1" applyBorder="1" applyAlignment="1" applyProtection="1">
      <alignment horizontal="left" vertical="top" wrapText="1"/>
      <protection hidden="1"/>
    </xf>
    <xf numFmtId="0" fontId="0" fillId="5" borderId="2" xfId="0" applyFill="1" applyBorder="1" applyAlignment="1" applyProtection="1">
      <alignment horizontal="center" vertical="top" wrapText="1"/>
      <protection hidden="1"/>
    </xf>
    <xf numFmtId="0" fontId="0" fillId="5" borderId="3" xfId="0" applyFill="1" applyBorder="1" applyAlignment="1" applyProtection="1">
      <alignment horizontal="center" vertical="top" wrapText="1"/>
      <protection hidden="1"/>
    </xf>
    <xf numFmtId="0" fontId="0" fillId="5" borderId="4" xfId="0" applyFill="1" applyBorder="1" applyAlignment="1" applyProtection="1">
      <alignment horizontal="center" vertical="top" wrapText="1"/>
      <protection hidden="1"/>
    </xf>
    <xf numFmtId="0" fontId="0" fillId="5" borderId="5" xfId="0" applyFill="1" applyBorder="1" applyAlignment="1" applyProtection="1">
      <alignment horizontal="center" vertical="top" wrapText="1"/>
      <protection hidden="1"/>
    </xf>
    <xf numFmtId="0" fontId="0" fillId="5" borderId="0" xfId="0" applyFill="1" applyAlignment="1" applyProtection="1">
      <alignment horizontal="center" vertical="top" wrapText="1"/>
      <protection hidden="1"/>
    </xf>
    <xf numFmtId="0" fontId="0" fillId="5" borderId="6" xfId="0" applyFill="1" applyBorder="1" applyAlignment="1" applyProtection="1">
      <alignment horizontal="center" vertical="top" wrapText="1"/>
      <protection hidden="1"/>
    </xf>
    <xf numFmtId="0" fontId="22" fillId="21" borderId="3" xfId="0" applyFont="1" applyFill="1" applyBorder="1" applyAlignment="1" applyProtection="1">
      <alignment horizontal="center" vertical="center"/>
      <protection hidden="1"/>
    </xf>
    <xf numFmtId="0" fontId="22" fillId="21" borderId="0" xfId="0" applyFont="1" applyFill="1" applyAlignment="1" applyProtection="1">
      <alignment horizontal="center" vertical="center"/>
      <protection hidden="1"/>
    </xf>
    <xf numFmtId="0" fontId="29" fillId="21" borderId="0" xfId="0" applyFont="1" applyFill="1" applyAlignment="1" applyProtection="1">
      <alignment horizontal="center"/>
      <protection hidden="1"/>
    </xf>
    <xf numFmtId="0" fontId="0" fillId="5" borderId="2" xfId="0" applyFill="1" applyBorder="1" applyAlignment="1" applyProtection="1">
      <alignment horizontal="left" vertical="top" wrapText="1"/>
      <protection hidden="1"/>
    </xf>
    <xf numFmtId="0" fontId="0" fillId="5" borderId="3" xfId="0" applyFill="1" applyBorder="1" applyAlignment="1" applyProtection="1">
      <alignment horizontal="left" vertical="top" wrapText="1"/>
      <protection hidden="1"/>
    </xf>
    <xf numFmtId="0" fontId="0" fillId="5" borderId="4" xfId="0" applyFill="1" applyBorder="1" applyAlignment="1" applyProtection="1">
      <alignment horizontal="left" vertical="top" wrapText="1"/>
      <protection hidden="1"/>
    </xf>
    <xf numFmtId="0" fontId="0" fillId="5" borderId="5" xfId="0" applyFill="1" applyBorder="1" applyAlignment="1" applyProtection="1">
      <alignment horizontal="left" vertical="top" wrapText="1"/>
      <protection hidden="1"/>
    </xf>
    <xf numFmtId="0" fontId="0" fillId="5" borderId="0" xfId="0" applyFill="1" applyAlignment="1" applyProtection="1">
      <alignment horizontal="left" vertical="top" wrapText="1"/>
      <protection hidden="1"/>
    </xf>
    <xf numFmtId="0" fontId="0" fillId="5" borderId="6" xfId="0" applyFill="1" applyBorder="1" applyAlignment="1" applyProtection="1">
      <alignment horizontal="left" vertical="top" wrapText="1"/>
      <protection hidden="1"/>
    </xf>
    <xf numFmtId="0" fontId="26" fillId="4" borderId="10" xfId="0" applyFont="1" applyFill="1" applyBorder="1" applyAlignment="1" applyProtection="1">
      <alignment horizontal="left" vertical="top" wrapText="1"/>
      <protection hidden="1"/>
    </xf>
    <xf numFmtId="0" fontId="26" fillId="4" borderId="11" xfId="0" applyFont="1" applyFill="1" applyBorder="1" applyAlignment="1" applyProtection="1">
      <alignment horizontal="left" vertical="top" wrapText="1"/>
      <protection hidden="1"/>
    </xf>
    <xf numFmtId="0" fontId="26" fillId="4" borderId="12" xfId="0" applyFont="1" applyFill="1" applyBorder="1" applyAlignment="1" applyProtection="1">
      <alignment horizontal="left" vertical="top" wrapText="1"/>
      <protection hidden="1"/>
    </xf>
    <xf numFmtId="0" fontId="9" fillId="6" borderId="10" xfId="0" applyFont="1" applyFill="1" applyBorder="1" applyAlignment="1" applyProtection="1">
      <alignment horizontal="center" vertical="top" wrapText="1"/>
      <protection hidden="1"/>
    </xf>
    <xf numFmtId="0" fontId="9" fillId="6" borderId="12" xfId="0" applyFont="1" applyFill="1" applyBorder="1" applyAlignment="1" applyProtection="1">
      <alignment horizontal="center" vertical="top" wrapText="1"/>
      <protection hidden="1"/>
    </xf>
    <xf numFmtId="0" fontId="0" fillId="0" borderId="1" xfId="0" applyBorder="1" applyAlignment="1" applyProtection="1">
      <alignment horizontal="left" vertical="top" wrapText="1"/>
      <protection hidden="1"/>
    </xf>
    <xf numFmtId="0" fontId="16" fillId="21" borderId="11" xfId="0" applyFont="1" applyFill="1" applyBorder="1" applyAlignment="1" applyProtection="1">
      <alignment horizontal="center" vertical="center"/>
      <protection hidden="1"/>
    </xf>
    <xf numFmtId="0" fontId="27" fillId="0" borderId="6" xfId="0" applyFont="1" applyBorder="1" applyAlignment="1" applyProtection="1">
      <alignment vertical="top" wrapText="1"/>
      <protection hidden="1"/>
    </xf>
    <xf numFmtId="0" fontId="0" fillId="0" borderId="0" xfId="0" applyBorder="1" applyAlignment="1" applyProtection="1">
      <alignment horizontal="center" vertical="center" wrapText="1"/>
      <protection locked="0"/>
    </xf>
    <xf numFmtId="0" fontId="0" fillId="5" borderId="0" xfId="0" applyFill="1" applyBorder="1" applyAlignment="1" applyProtection="1">
      <alignment wrapText="1"/>
      <protection locked="0"/>
    </xf>
    <xf numFmtId="0" fontId="27" fillId="0" borderId="23" xfId="0" applyFont="1" applyBorder="1" applyAlignment="1" applyProtection="1">
      <alignment vertical="top" wrapText="1"/>
      <protection hidden="1"/>
    </xf>
    <xf numFmtId="0" fontId="9" fillId="42" borderId="19" xfId="0" applyFont="1" applyFill="1" applyBorder="1" applyAlignment="1" applyProtection="1">
      <alignment horizontal="left" vertical="center" wrapText="1"/>
      <protection hidden="1"/>
    </xf>
    <xf numFmtId="0" fontId="9" fillId="42" borderId="20" xfId="0" applyFont="1" applyFill="1" applyBorder="1" applyAlignment="1" applyProtection="1">
      <alignment horizontal="left" vertical="center" wrapText="1"/>
      <protection hidden="1"/>
    </xf>
    <xf numFmtId="0" fontId="9" fillId="42" borderId="15" xfId="0" applyFont="1" applyFill="1" applyBorder="1" applyAlignment="1" applyProtection="1">
      <alignment horizontal="left" vertical="center" wrapText="1"/>
      <protection hidden="1"/>
    </xf>
    <xf numFmtId="0" fontId="0" fillId="42" borderId="23" xfId="0" applyFill="1" applyBorder="1" applyAlignment="1" applyProtection="1">
      <alignment horizontal="center" vertical="center" wrapText="1"/>
      <protection hidden="1"/>
    </xf>
  </cellXfs>
  <cellStyles count="3">
    <cellStyle name="Hyperlink" xfId="1" builtinId="8"/>
    <cellStyle name="Normal" xfId="0" builtinId="0"/>
    <cellStyle name="Per cent" xfId="2" builtinId="5"/>
  </cellStyles>
  <dxfs count="206">
    <dxf>
      <font>
        <color rgb="FF9C0006"/>
      </font>
      <fill>
        <patternFill>
          <bgColor rgb="FFFFC7CE"/>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0"/>
      </font>
      <fill>
        <patternFill>
          <bgColor rgb="FFC00000"/>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theme="0"/>
      </font>
      <fill>
        <patternFill>
          <bgColor rgb="FFC00000"/>
        </patternFill>
      </fill>
    </dxf>
    <dxf>
      <font>
        <color rgb="FF9C0006"/>
      </font>
      <fill>
        <patternFill>
          <bgColor rgb="FFFFC7CE"/>
        </patternFill>
      </fill>
    </dxf>
    <dxf>
      <font>
        <color theme="0"/>
      </font>
      <fill>
        <patternFill>
          <bgColor rgb="FF990000"/>
        </patternFill>
      </fill>
    </dxf>
    <dxf>
      <font>
        <color rgb="FF9C5700"/>
      </font>
      <fill>
        <patternFill>
          <bgColor rgb="FFFFEB9C"/>
        </patternFill>
      </fill>
    </dxf>
    <dxf>
      <font>
        <color rgb="FF9C0006"/>
      </font>
      <fill>
        <patternFill>
          <bgColor rgb="FFFFC7CE"/>
        </patternFill>
      </fill>
    </dxf>
    <dxf>
      <font>
        <color theme="0"/>
      </font>
      <fill>
        <patternFill>
          <bgColor rgb="FF990000"/>
        </patternFill>
      </fill>
    </dxf>
    <dxf>
      <font>
        <color rgb="FF9C5700"/>
      </font>
      <fill>
        <patternFill>
          <bgColor rgb="FFFFEB9C"/>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val="0"/>
        <i/>
      </font>
    </dxf>
    <dxf>
      <font>
        <b val="0"/>
        <i/>
      </font>
    </dxf>
    <dxf>
      <font>
        <b val="0"/>
        <i/>
      </font>
    </dxf>
    <dxf>
      <font>
        <b val="0"/>
        <i/>
      </font>
    </dxf>
    <dxf>
      <font>
        <b val="0"/>
        <i/>
      </font>
    </dxf>
    <dxf>
      <font>
        <b val="0"/>
        <i/>
      </font>
    </dxf>
    <dxf>
      <font>
        <b val="0"/>
        <i/>
      </font>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0"/>
        </patternFill>
      </fill>
      <border>
        <left style="thin">
          <color theme="1"/>
        </left>
        <right style="thin">
          <color theme="1"/>
        </right>
        <top style="thin">
          <color theme="1"/>
        </top>
        <bottom style="thin">
          <color theme="1"/>
        </bottom>
        <vertical/>
        <horizontal/>
      </border>
    </dxf>
  </dxfs>
  <tableStyles count="0" defaultTableStyle="TableStyleMedium2" defaultPivotStyle="PivotStyleLight16"/>
  <colors>
    <mruColors>
      <color rgb="FFF79199"/>
      <color rgb="FFDDEBF7"/>
      <color rgb="FFE5F3FF"/>
      <color rgb="FFE1F8FF"/>
      <color rgb="FFDEECF8"/>
      <color rgb="FFC7DDFB"/>
      <color rgb="FFD6DCE4"/>
      <color rgb="FFECECEC"/>
      <color rgb="FFD6DCE5"/>
      <color rgb="FFF4EB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t>DTP Coverage  (in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0"/>
          <c:order val="0"/>
          <c:tx>
            <c:v>DTP1 coverage</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'Step2-2.1Immunization C&amp;E'!$C$19:$J$19</c:f>
              <c:strCache>
                <c:ptCount val="8"/>
                <c:pt idx="0">
                  <c:v>_Current Year_</c:v>
                </c:pt>
                <c:pt idx="1">
                  <c:v>_Year_</c:v>
                </c:pt>
                <c:pt idx="2">
                  <c:v>_Year_</c:v>
                </c:pt>
                <c:pt idx="3">
                  <c:v>_Year_</c:v>
                </c:pt>
                <c:pt idx="4">
                  <c:v>_Year_</c:v>
                </c:pt>
                <c:pt idx="5">
                  <c:v>_Year_</c:v>
                </c:pt>
                <c:pt idx="6">
                  <c:v>_Year_</c:v>
                </c:pt>
                <c:pt idx="7">
                  <c:v>_Year_</c:v>
                </c:pt>
              </c:strCache>
            </c:strRef>
          </c:cat>
          <c:val>
            <c:numRef>
              <c:f>'Step2-2.1Immunization C&amp;E'!$C$20:$J$20</c:f>
              <c:numCache>
                <c:formatCode>0%</c:formatCode>
                <c:ptCount val="8"/>
              </c:numCache>
            </c:numRef>
          </c:val>
          <c:smooth val="0"/>
          <c:extLst>
            <c:ext xmlns:c16="http://schemas.microsoft.com/office/drawing/2014/chart" uri="{C3380CC4-5D6E-409C-BE32-E72D297353CC}">
              <c16:uniqueId val="{00000004-914F-C948-AB74-201EFF71C889}"/>
            </c:ext>
          </c:extLst>
        </c:ser>
        <c:ser>
          <c:idx val="1"/>
          <c:order val="1"/>
          <c:tx>
            <c:v>DTP3 coverage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'Step2-2.1Immunization C&amp;E'!$C$19:$J$19</c:f>
              <c:strCache>
                <c:ptCount val="8"/>
                <c:pt idx="0">
                  <c:v>_Current Year_</c:v>
                </c:pt>
                <c:pt idx="1">
                  <c:v>_Year_</c:v>
                </c:pt>
                <c:pt idx="2">
                  <c:v>_Year_</c:v>
                </c:pt>
                <c:pt idx="3">
                  <c:v>_Year_</c:v>
                </c:pt>
                <c:pt idx="4">
                  <c:v>_Year_</c:v>
                </c:pt>
                <c:pt idx="5">
                  <c:v>_Year_</c:v>
                </c:pt>
                <c:pt idx="6">
                  <c:v>_Year_</c:v>
                </c:pt>
                <c:pt idx="7">
                  <c:v>_Year_</c:v>
                </c:pt>
              </c:strCache>
            </c:strRef>
          </c:cat>
          <c:val>
            <c:numRef>
              <c:f>'Step2-2.1Immunization C&amp;E'!$C$21:$J$21</c:f>
              <c:numCache>
                <c:formatCode>0%</c:formatCode>
                <c:ptCount val="8"/>
              </c:numCache>
            </c:numRef>
          </c:val>
          <c:smooth val="0"/>
          <c:extLst>
            <c:ext xmlns:c16="http://schemas.microsoft.com/office/drawing/2014/chart" uri="{C3380CC4-5D6E-409C-BE32-E72D297353CC}">
              <c16:uniqueId val="{00000005-914F-C948-AB74-201EFF71C889}"/>
            </c:ext>
          </c:extLst>
        </c:ser>
        <c:dLbls>
          <c:showLegendKey val="0"/>
          <c:showVal val="0"/>
          <c:showCatName val="0"/>
          <c:showSerName val="0"/>
          <c:showPercent val="0"/>
          <c:showBubbleSize val="0"/>
        </c:dLbls>
        <c:marker val="1"/>
        <c:smooth val="0"/>
        <c:axId val="571985087"/>
        <c:axId val="505038880"/>
      </c:lineChart>
      <c:catAx>
        <c:axId val="571985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05038880"/>
        <c:crosses val="autoZero"/>
        <c:auto val="1"/>
        <c:lblAlgn val="ctr"/>
        <c:lblOffset val="100"/>
        <c:noMultiLvlLbl val="0"/>
      </c:catAx>
      <c:valAx>
        <c:axId val="505038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71985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t>MCV Coverage  (in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0"/>
          <c:order val="0"/>
          <c:tx>
            <c:v>MCV1 coverage</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'Step2-2.1Immunization C&amp;E'!$C$19:$J$19</c:f>
              <c:strCache>
                <c:ptCount val="8"/>
                <c:pt idx="0">
                  <c:v>_Current Year_</c:v>
                </c:pt>
                <c:pt idx="1">
                  <c:v>_Year_</c:v>
                </c:pt>
                <c:pt idx="2">
                  <c:v>_Year_</c:v>
                </c:pt>
                <c:pt idx="3">
                  <c:v>_Year_</c:v>
                </c:pt>
                <c:pt idx="4">
                  <c:v>_Year_</c:v>
                </c:pt>
                <c:pt idx="5">
                  <c:v>_Year_</c:v>
                </c:pt>
                <c:pt idx="6">
                  <c:v>_Year_</c:v>
                </c:pt>
                <c:pt idx="7">
                  <c:v>_Year_</c:v>
                </c:pt>
              </c:strCache>
            </c:strRef>
          </c:cat>
          <c:val>
            <c:numRef>
              <c:f>'Step2-2.1Immunization C&amp;E'!$C$22:$J$22</c:f>
              <c:numCache>
                <c:formatCode>0%</c:formatCode>
                <c:ptCount val="8"/>
              </c:numCache>
            </c:numRef>
          </c:val>
          <c:smooth val="0"/>
          <c:extLst>
            <c:ext xmlns:c16="http://schemas.microsoft.com/office/drawing/2014/chart" uri="{C3380CC4-5D6E-409C-BE32-E72D297353CC}">
              <c16:uniqueId val="{00000000-0F5E-EB4D-A97F-D5AED527B309}"/>
            </c:ext>
          </c:extLst>
        </c:ser>
        <c:ser>
          <c:idx val="1"/>
          <c:order val="1"/>
          <c:tx>
            <c:v>MCV2 coverage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'Step2-2.1Immunization C&amp;E'!$C$19:$J$19</c:f>
              <c:strCache>
                <c:ptCount val="8"/>
                <c:pt idx="0">
                  <c:v>_Current Year_</c:v>
                </c:pt>
                <c:pt idx="1">
                  <c:v>_Year_</c:v>
                </c:pt>
                <c:pt idx="2">
                  <c:v>_Year_</c:v>
                </c:pt>
                <c:pt idx="3">
                  <c:v>_Year_</c:v>
                </c:pt>
                <c:pt idx="4">
                  <c:v>_Year_</c:v>
                </c:pt>
                <c:pt idx="5">
                  <c:v>_Year_</c:v>
                </c:pt>
                <c:pt idx="6">
                  <c:v>_Year_</c:v>
                </c:pt>
                <c:pt idx="7">
                  <c:v>_Year_</c:v>
                </c:pt>
              </c:strCache>
            </c:strRef>
          </c:cat>
          <c:val>
            <c:numRef>
              <c:f>'Step2-2.1Immunization C&amp;E'!$C$23:$J$23</c:f>
              <c:numCache>
                <c:formatCode>0%</c:formatCode>
                <c:ptCount val="8"/>
              </c:numCache>
            </c:numRef>
          </c:val>
          <c:smooth val="0"/>
          <c:extLst>
            <c:ext xmlns:c16="http://schemas.microsoft.com/office/drawing/2014/chart" uri="{C3380CC4-5D6E-409C-BE32-E72D297353CC}">
              <c16:uniqueId val="{00000001-0F5E-EB4D-A97F-D5AED527B309}"/>
            </c:ext>
          </c:extLst>
        </c:ser>
        <c:dLbls>
          <c:showLegendKey val="0"/>
          <c:showVal val="0"/>
          <c:showCatName val="0"/>
          <c:showSerName val="0"/>
          <c:showPercent val="0"/>
          <c:showBubbleSize val="0"/>
        </c:dLbls>
        <c:marker val="1"/>
        <c:smooth val="0"/>
        <c:axId val="571985087"/>
        <c:axId val="505038880"/>
      </c:lineChart>
      <c:catAx>
        <c:axId val="571985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05038880"/>
        <c:crosses val="autoZero"/>
        <c:auto val="1"/>
        <c:lblAlgn val="ctr"/>
        <c:lblOffset val="100"/>
        <c:noMultiLvlLbl val="0"/>
      </c:catAx>
      <c:valAx>
        <c:axId val="505038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71985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t>HPV1 coverage</a:t>
            </a:r>
            <a:r>
              <a:rPr lang="en-GB" baseline="0"/>
              <a:t>  (in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1"/>
          <c:order val="0"/>
          <c:tx>
            <c:v>HPV1 coverage</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'Step2-2.1Immunization C&amp;E'!$C$19:$J$19</c:f>
              <c:strCache>
                <c:ptCount val="8"/>
                <c:pt idx="0">
                  <c:v>_Current Year_</c:v>
                </c:pt>
                <c:pt idx="1">
                  <c:v>_Year_</c:v>
                </c:pt>
                <c:pt idx="2">
                  <c:v>_Year_</c:v>
                </c:pt>
                <c:pt idx="3">
                  <c:v>_Year_</c:v>
                </c:pt>
                <c:pt idx="4">
                  <c:v>_Year_</c:v>
                </c:pt>
                <c:pt idx="5">
                  <c:v>_Year_</c:v>
                </c:pt>
                <c:pt idx="6">
                  <c:v>_Year_</c:v>
                </c:pt>
                <c:pt idx="7">
                  <c:v>_Year_</c:v>
                </c:pt>
              </c:strCache>
            </c:strRef>
          </c:cat>
          <c:val>
            <c:numRef>
              <c:f>'Step2-2.1Immunization C&amp;E'!$C$24:$J$24</c:f>
              <c:numCache>
                <c:formatCode>0%</c:formatCode>
                <c:ptCount val="8"/>
              </c:numCache>
            </c:numRef>
          </c:val>
          <c:smooth val="0"/>
          <c:extLst>
            <c:ext xmlns:c16="http://schemas.microsoft.com/office/drawing/2014/chart" uri="{C3380CC4-5D6E-409C-BE32-E72D297353CC}">
              <c16:uniqueId val="{00000001-4C3B-C248-81A0-8690429CEE9D}"/>
            </c:ext>
          </c:extLst>
        </c:ser>
        <c:dLbls>
          <c:showLegendKey val="0"/>
          <c:showVal val="0"/>
          <c:showCatName val="0"/>
          <c:showSerName val="0"/>
          <c:showPercent val="0"/>
          <c:showBubbleSize val="0"/>
        </c:dLbls>
        <c:marker val="1"/>
        <c:smooth val="0"/>
        <c:axId val="571985087"/>
        <c:axId val="505038880"/>
      </c:lineChart>
      <c:catAx>
        <c:axId val="571985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05038880"/>
        <c:crosses val="autoZero"/>
        <c:auto val="1"/>
        <c:lblAlgn val="ctr"/>
        <c:lblOffset val="100"/>
        <c:noMultiLvlLbl val="0"/>
      </c:catAx>
      <c:valAx>
        <c:axId val="5050388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71985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Step1-Gathering info sources'!A1"/><Relationship Id="rId1" Type="http://schemas.openxmlformats.org/officeDocument/2006/relationships/hyperlink" Target="#'Step 1'!A1"/></Relationships>
</file>

<file path=xl/drawings/_rels/drawing10.xml.rels><?xml version="1.0" encoding="UTF-8" standalone="yes"?>
<Relationships xmlns="http://schemas.openxmlformats.org/package/2006/relationships"><Relationship Id="rId8" Type="http://schemas.openxmlformats.org/officeDocument/2006/relationships/hyperlink" Target="#'info 1. C&amp;E'!B44"/><Relationship Id="rId13" Type="http://schemas.openxmlformats.org/officeDocument/2006/relationships/hyperlink" Target="#'info 1. C&amp;E'!B48"/><Relationship Id="rId18" Type="http://schemas.openxmlformats.org/officeDocument/2006/relationships/hyperlink" Target="#'info 1. C&amp;E'!B43"/><Relationship Id="rId3" Type="http://schemas.openxmlformats.org/officeDocument/2006/relationships/hyperlink" Target="#'Step3- Category3 '!A1"/><Relationship Id="rId7" Type="http://schemas.openxmlformats.org/officeDocument/2006/relationships/hyperlink" Target="#'info 1. C&amp;E'!B42"/><Relationship Id="rId12" Type="http://schemas.openxmlformats.org/officeDocument/2006/relationships/image" Target="../media/image1.png"/><Relationship Id="rId17" Type="http://schemas.openxmlformats.org/officeDocument/2006/relationships/hyperlink" Target="#'info 1. C&amp;E'!B52"/><Relationship Id="rId2" Type="http://schemas.openxmlformats.org/officeDocument/2006/relationships/hyperlink" Target="#'3.5 Coverage&amp;AEFI monitoring'!A1"/><Relationship Id="rId16" Type="http://schemas.openxmlformats.org/officeDocument/2006/relationships/hyperlink" Target="#'info 1. C&amp;E'!B51"/><Relationship Id="rId1" Type="http://schemas.openxmlformats.org/officeDocument/2006/relationships/hyperlink" Target="#'Step3- Category 5'!A1"/><Relationship Id="rId6" Type="http://schemas.openxmlformats.org/officeDocument/2006/relationships/image" Target="../media/image2.png"/><Relationship Id="rId11" Type="http://schemas.openxmlformats.org/officeDocument/2006/relationships/hyperlink" Target="#'info 1. C&amp;E'!B47"/><Relationship Id="rId5" Type="http://schemas.openxmlformats.org/officeDocument/2006/relationships/hyperlink" Target="#'info 1. C&amp;E'!B41"/><Relationship Id="rId15" Type="http://schemas.openxmlformats.org/officeDocument/2006/relationships/hyperlink" Target="#'info 1. C&amp;E'!B50"/><Relationship Id="rId10" Type="http://schemas.openxmlformats.org/officeDocument/2006/relationships/hyperlink" Target="#'info 1. C&amp;E'!B46"/><Relationship Id="rId4" Type="http://schemas.openxmlformats.org/officeDocument/2006/relationships/hyperlink" Target="#'3.3 Vaccine supply,qlt,logistc'!A1"/><Relationship Id="rId9" Type="http://schemas.openxmlformats.org/officeDocument/2006/relationships/hyperlink" Target="#'info 1. C&amp;E'!B45"/><Relationship Id="rId14" Type="http://schemas.openxmlformats.org/officeDocument/2006/relationships/hyperlink" Target="#'info 1. C&amp;E'!B49"/></Relationships>
</file>

<file path=xl/drawings/_rels/drawing11.xml.rels><?xml version="1.0" encoding="UTF-8" standalone="yes"?>
<Relationships xmlns="http://schemas.openxmlformats.org/package/2006/relationships"><Relationship Id="rId8" Type="http://schemas.openxmlformats.org/officeDocument/2006/relationships/hyperlink" Target="#'info 1. C&amp;E'!B60"/><Relationship Id="rId13" Type="http://schemas.openxmlformats.org/officeDocument/2006/relationships/hyperlink" Target="#'info 1. C&amp;E'!B59"/><Relationship Id="rId3" Type="http://schemas.openxmlformats.org/officeDocument/2006/relationships/hyperlink" Target="#Category4!A1"/><Relationship Id="rId7" Type="http://schemas.openxmlformats.org/officeDocument/2006/relationships/hyperlink" Target="#'info 1. C&amp;E'!B58"/><Relationship Id="rId12" Type="http://schemas.openxmlformats.org/officeDocument/2006/relationships/hyperlink" Target="#'info 1. C&amp;E'!B54"/><Relationship Id="rId2" Type="http://schemas.openxmlformats.org/officeDocument/2006/relationships/hyperlink" Target="#'3.6 Disease Surveillance'!A1"/><Relationship Id="rId1" Type="http://schemas.openxmlformats.org/officeDocument/2006/relationships/hyperlink" Target="#'Category 6'!A1"/><Relationship Id="rId6" Type="http://schemas.openxmlformats.org/officeDocument/2006/relationships/image" Target="../media/image2.png"/><Relationship Id="rId11" Type="http://schemas.openxmlformats.org/officeDocument/2006/relationships/hyperlink" Target="#'info 1. C&amp;E'!B56"/><Relationship Id="rId5" Type="http://schemas.openxmlformats.org/officeDocument/2006/relationships/hyperlink" Target="#'info 1. C&amp;E'!B55"/><Relationship Id="rId10" Type="http://schemas.openxmlformats.org/officeDocument/2006/relationships/hyperlink" Target="#'info 1. C&amp;E'!B57"/><Relationship Id="rId4" Type="http://schemas.openxmlformats.org/officeDocument/2006/relationships/hyperlink" Target="#'3.4. Service delivery'!A1"/><Relationship Id="rId9" Type="http://schemas.openxmlformats.org/officeDocument/2006/relationships/image" Target="../media/image1.png"/><Relationship Id="rId14" Type="http://schemas.openxmlformats.org/officeDocument/2006/relationships/hyperlink" Target="#'info 1. C&amp;E'!B61"/></Relationships>
</file>

<file path=xl/drawings/_rels/drawing12.xml.rels><?xml version="1.0" encoding="UTF-8" standalone="yes"?>
<Relationships xmlns="http://schemas.openxmlformats.org/package/2006/relationships"><Relationship Id="rId8" Type="http://schemas.openxmlformats.org/officeDocument/2006/relationships/hyperlink" Target="#'info 1. C&amp;E'!B65"/><Relationship Id="rId3" Type="http://schemas.openxmlformats.org/officeDocument/2006/relationships/hyperlink" Target="#'3.5 Coverage&amp;AEFI monitoring'!A1"/><Relationship Id="rId7" Type="http://schemas.openxmlformats.org/officeDocument/2006/relationships/image" Target="../media/image1.png"/><Relationship Id="rId12" Type="http://schemas.openxmlformats.org/officeDocument/2006/relationships/hyperlink" Target="#'info 1. C&amp;E'!B69"/><Relationship Id="rId2" Type="http://schemas.openxmlformats.org/officeDocument/2006/relationships/hyperlink" Target="#'Step3- Category 5'!A1"/><Relationship Id="rId1" Type="http://schemas.openxmlformats.org/officeDocument/2006/relationships/hyperlink" Target="#'3.7 Demand generation'!A1"/><Relationship Id="rId6" Type="http://schemas.openxmlformats.org/officeDocument/2006/relationships/hyperlink" Target="#'info 1. C&amp;E'!B64"/><Relationship Id="rId11" Type="http://schemas.openxmlformats.org/officeDocument/2006/relationships/hyperlink" Target="#'info 1. C&amp;E'!B68"/><Relationship Id="rId5" Type="http://schemas.openxmlformats.org/officeDocument/2006/relationships/image" Target="../media/image2.png"/><Relationship Id="rId10" Type="http://schemas.openxmlformats.org/officeDocument/2006/relationships/hyperlink" Target="#'info 1. C&amp;E'!B67"/><Relationship Id="rId4" Type="http://schemas.openxmlformats.org/officeDocument/2006/relationships/hyperlink" Target="#'info 1. C&amp;E'!B63"/><Relationship Id="rId9" Type="http://schemas.openxmlformats.org/officeDocument/2006/relationships/hyperlink" Target="#'info 1. C&amp;E'!B66"/></Relationships>
</file>

<file path=xl/drawings/_rels/drawing13.xml.rels><?xml version="1.0" encoding="UTF-8" standalone="yes"?>
<Relationships xmlns="http://schemas.openxmlformats.org/package/2006/relationships"><Relationship Id="rId8" Type="http://schemas.openxmlformats.org/officeDocument/2006/relationships/hyperlink" Target="#'info 1. C&amp;E'!B73"/><Relationship Id="rId13" Type="http://schemas.openxmlformats.org/officeDocument/2006/relationships/image" Target="../media/image1.png"/><Relationship Id="rId3" Type="http://schemas.openxmlformats.org/officeDocument/2006/relationships/hyperlink" Target="#'Category 6'!A1"/><Relationship Id="rId7" Type="http://schemas.openxmlformats.org/officeDocument/2006/relationships/hyperlink" Target="#'info 1. C&amp;E'!B71"/><Relationship Id="rId12" Type="http://schemas.openxmlformats.org/officeDocument/2006/relationships/hyperlink" Target="#'info 1. C&amp;E'!B77"/><Relationship Id="rId2" Type="http://schemas.openxmlformats.org/officeDocument/2006/relationships/hyperlink" Target="#'3.8 Any other barriers'!A1"/><Relationship Id="rId1" Type="http://schemas.openxmlformats.org/officeDocument/2006/relationships/hyperlink" Target="#'Any other barriers'!A1"/><Relationship Id="rId6" Type="http://schemas.openxmlformats.org/officeDocument/2006/relationships/image" Target="../media/image2.png"/><Relationship Id="rId11" Type="http://schemas.openxmlformats.org/officeDocument/2006/relationships/hyperlink" Target="#'info 1. C&amp;E'!B76"/><Relationship Id="rId5" Type="http://schemas.openxmlformats.org/officeDocument/2006/relationships/hyperlink" Target="#'info 1. C&amp;E'!B72"/><Relationship Id="rId15" Type="http://schemas.openxmlformats.org/officeDocument/2006/relationships/hyperlink" Target="#'info 1. C&amp;E'!B79"/><Relationship Id="rId10" Type="http://schemas.openxmlformats.org/officeDocument/2006/relationships/hyperlink" Target="#'info 1. C&amp;E'!B75"/><Relationship Id="rId4" Type="http://schemas.openxmlformats.org/officeDocument/2006/relationships/hyperlink" Target="#'3.6 Disease Surveillance'!A1"/><Relationship Id="rId9" Type="http://schemas.openxmlformats.org/officeDocument/2006/relationships/hyperlink" Target="#'info 1. C&amp;E'!B74"/><Relationship Id="rId14" Type="http://schemas.openxmlformats.org/officeDocument/2006/relationships/hyperlink" Target="#'info 1. C&amp;E'!B78"/></Relationships>
</file>

<file path=xl/drawings/_rels/drawing14.xml.rels><?xml version="1.0" encoding="UTF-8" standalone="yes"?>
<Relationships xmlns="http://schemas.openxmlformats.org/package/2006/relationships"><Relationship Id="rId3" Type="http://schemas.openxmlformats.org/officeDocument/2006/relationships/hyperlink" Target="#'info 1. C&amp;E'!B15"/><Relationship Id="rId2" Type="http://schemas.openxmlformats.org/officeDocument/2006/relationships/hyperlink" Target="#'3.7 Demand generation'!A1"/><Relationship Id="rId1" Type="http://schemas.openxmlformats.org/officeDocument/2006/relationships/hyperlink" Target="#'Step4-Prioritisation '!A1"/><Relationship Id="rId4"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3.8 Any other barriers'!A1"/><Relationship Id="rId1" Type="http://schemas.openxmlformats.org/officeDocument/2006/relationships/hyperlink" Target="#'Category 7'!A1"/><Relationship Id="rId4" Type="http://schemas.openxmlformats.org/officeDocument/2006/relationships/hyperlink" Target="#'Notes>>>'!A1"/></Relationships>
</file>

<file path=xl/drawings/_rels/drawing16.xml.rels><?xml version="1.0" encoding="UTF-8" standalone="yes"?>
<Relationships xmlns="http://schemas.openxmlformats.org/package/2006/relationships"><Relationship Id="rId3" Type="http://schemas.openxmlformats.org/officeDocument/2006/relationships/hyperlink" Target="#'Notes-Further research'!A1"/><Relationship Id="rId7" Type="http://schemas.openxmlformats.org/officeDocument/2006/relationships/hyperlink" Target="#'Notes- Actions'!A1"/><Relationship Id="rId2" Type="http://schemas.openxmlformats.org/officeDocument/2006/relationships/hyperlink" Target="#'Step4-Prioritisation '!A1"/><Relationship Id="rId1" Type="http://schemas.openxmlformats.org/officeDocument/2006/relationships/hyperlink" Target="#'Step 2'!A1"/><Relationship Id="rId6" Type="http://schemas.openxmlformats.org/officeDocument/2006/relationships/hyperlink" Target="#'THE END'!A1"/><Relationship Id="rId5" Type="http://schemas.openxmlformats.org/officeDocument/2006/relationships/hyperlink" Target="#'Notes- Decision question'!A1"/><Relationship Id="rId4" Type="http://schemas.openxmlformats.org/officeDocument/2006/relationships/hyperlink" Target="#'Notes- Identifying strengths'!A1"/></Relationships>
</file>

<file path=xl/drawings/_rels/drawing17.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Notes>>>'!A1"/><Relationship Id="rId1" Type="http://schemas.openxmlformats.org/officeDocument/2006/relationships/hyperlink" Target="#'Prioritisation of barriers'!A1"/><Relationship Id="rId4" Type="http://schemas.openxmlformats.org/officeDocument/2006/relationships/hyperlink" Target="#'Notes- Identifying strengths'!A1"/></Relationships>
</file>

<file path=xl/drawings/_rels/drawing18.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Notes>>>'!A1"/><Relationship Id="rId1" Type="http://schemas.openxmlformats.org/officeDocument/2006/relationships/hyperlink" Target="#'Category 7'!A1"/><Relationship Id="rId4" Type="http://schemas.openxmlformats.org/officeDocument/2006/relationships/hyperlink" Target="#'Notes- Decision question'!A1"/></Relationships>
</file>

<file path=xl/drawings/_rels/drawing19.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Notes>>>'!A1"/><Relationship Id="rId1" Type="http://schemas.openxmlformats.org/officeDocument/2006/relationships/hyperlink" Target="#'Category 7'!A1"/><Relationship Id="rId4" Type="http://schemas.openxmlformats.org/officeDocument/2006/relationships/hyperlink" Target="#'THE END'!A1"/></Relationships>
</file>

<file path=xl/drawings/_rels/drawing2.xml.rels><?xml version="1.0" encoding="UTF-8" standalone="yes"?>
<Relationships xmlns="http://schemas.openxmlformats.org/package/2006/relationships"><Relationship Id="rId13" Type="http://schemas.openxmlformats.org/officeDocument/2006/relationships/hyperlink" Target="#'info 2.Landscape review'!A11"/><Relationship Id="rId18" Type="http://schemas.openxmlformats.org/officeDocument/2006/relationships/hyperlink" Target="#'info 2.Landscape review'!A25"/><Relationship Id="rId26" Type="http://schemas.openxmlformats.org/officeDocument/2006/relationships/hyperlink" Target="#'info 2.Landscape review'!A37"/><Relationship Id="rId39" Type="http://schemas.openxmlformats.org/officeDocument/2006/relationships/hyperlink" Target="#'info 2.Landscape review'!A39"/><Relationship Id="rId21" Type="http://schemas.openxmlformats.org/officeDocument/2006/relationships/hyperlink" Target="#'info 2.Landscape review'!A27"/><Relationship Id="rId34" Type="http://schemas.openxmlformats.org/officeDocument/2006/relationships/hyperlink" Target="#'info 2.Landscape review'!A33"/><Relationship Id="rId7" Type="http://schemas.openxmlformats.org/officeDocument/2006/relationships/hyperlink" Target="#'info 2.Landscape review'!A5"/><Relationship Id="rId12" Type="http://schemas.openxmlformats.org/officeDocument/2006/relationships/hyperlink" Target="#'info 2.Landscape review'!A10"/><Relationship Id="rId17" Type="http://schemas.openxmlformats.org/officeDocument/2006/relationships/hyperlink" Target="#'info 2.Landscape review'!A18"/><Relationship Id="rId25" Type="http://schemas.openxmlformats.org/officeDocument/2006/relationships/hyperlink" Target="#'info 2.Landscape review'!A36"/><Relationship Id="rId33" Type="http://schemas.openxmlformats.org/officeDocument/2006/relationships/hyperlink" Target="#'info 2.Landscape review'!A32"/><Relationship Id="rId38" Type="http://schemas.openxmlformats.org/officeDocument/2006/relationships/hyperlink" Target="#'info 2.Landscape review'!A38"/><Relationship Id="rId2" Type="http://schemas.openxmlformats.org/officeDocument/2006/relationships/hyperlink" Target="#'Step 2'!A1"/><Relationship Id="rId16" Type="http://schemas.openxmlformats.org/officeDocument/2006/relationships/hyperlink" Target="#'info 2.Landscape review'!A17"/><Relationship Id="rId20" Type="http://schemas.openxmlformats.org/officeDocument/2006/relationships/hyperlink" Target="#'info 2.Landscape review'!A26"/><Relationship Id="rId29" Type="http://schemas.openxmlformats.org/officeDocument/2006/relationships/hyperlink" Target="#'info 2.Landscape review'!A20"/><Relationship Id="rId1" Type="http://schemas.openxmlformats.org/officeDocument/2006/relationships/hyperlink" Target="#HOME!A1"/><Relationship Id="rId6" Type="http://schemas.openxmlformats.org/officeDocument/2006/relationships/hyperlink" Target="#'info 2.Landscape review'!A4"/><Relationship Id="rId11" Type="http://schemas.openxmlformats.org/officeDocument/2006/relationships/hyperlink" Target="#'info 2.Landscape review'!A9"/><Relationship Id="rId24" Type="http://schemas.openxmlformats.org/officeDocument/2006/relationships/hyperlink" Target="#'info 2.Landscape review'!A31"/><Relationship Id="rId32" Type="http://schemas.openxmlformats.org/officeDocument/2006/relationships/hyperlink" Target="#'info 2.Landscape review'!A23"/><Relationship Id="rId37" Type="http://schemas.openxmlformats.org/officeDocument/2006/relationships/hyperlink" Target="#'info 2.Landscape review'!A13"/><Relationship Id="rId40" Type="http://schemas.openxmlformats.org/officeDocument/2006/relationships/hyperlink" Target="#'info 2.Landscape review'!A15"/><Relationship Id="rId5" Type="http://schemas.openxmlformats.org/officeDocument/2006/relationships/hyperlink" Target="#'info 2.Landscape review'!A3"/><Relationship Id="rId15" Type="http://schemas.openxmlformats.org/officeDocument/2006/relationships/hyperlink" Target="#'info 2.Landscape review'!A14"/><Relationship Id="rId23" Type="http://schemas.openxmlformats.org/officeDocument/2006/relationships/hyperlink" Target="#'info 2.Landscape review'!A30"/><Relationship Id="rId28" Type="http://schemas.openxmlformats.org/officeDocument/2006/relationships/hyperlink" Target="#'info 2.Landscape review'!A19"/><Relationship Id="rId36" Type="http://schemas.openxmlformats.org/officeDocument/2006/relationships/hyperlink" Target="#'info 2.Landscape review'!A35"/><Relationship Id="rId10" Type="http://schemas.openxmlformats.org/officeDocument/2006/relationships/hyperlink" Target="#'info 2.Landscape review'!A8"/><Relationship Id="rId19" Type="http://schemas.openxmlformats.org/officeDocument/2006/relationships/hyperlink" Target="#'info 2.Landscape review'!A28"/><Relationship Id="rId31" Type="http://schemas.openxmlformats.org/officeDocument/2006/relationships/hyperlink" Target="#'info 2.Landscape review'!A22"/><Relationship Id="rId4" Type="http://schemas.openxmlformats.org/officeDocument/2006/relationships/image" Target="../media/image1.png"/><Relationship Id="rId9" Type="http://schemas.openxmlformats.org/officeDocument/2006/relationships/hyperlink" Target="#'info 2.Landscape review'!A7"/><Relationship Id="rId14" Type="http://schemas.openxmlformats.org/officeDocument/2006/relationships/hyperlink" Target="#'info 2.Landscape review'!A12"/><Relationship Id="rId22" Type="http://schemas.openxmlformats.org/officeDocument/2006/relationships/hyperlink" Target="#'info 2.Landscape review'!A29"/><Relationship Id="rId27" Type="http://schemas.openxmlformats.org/officeDocument/2006/relationships/hyperlink" Target="#'info 2.Landscape review'!A40"/><Relationship Id="rId30" Type="http://schemas.openxmlformats.org/officeDocument/2006/relationships/hyperlink" Target="#'info 2.Landscape review'!A21"/><Relationship Id="rId35" Type="http://schemas.openxmlformats.org/officeDocument/2006/relationships/hyperlink" Target="#'info 2.Landscape review'!A34"/><Relationship Id="rId8" Type="http://schemas.openxmlformats.org/officeDocument/2006/relationships/hyperlink" Target="#'info 2.Landscape review'!A6"/><Relationship Id="rId3" Type="http://schemas.openxmlformats.org/officeDocument/2006/relationships/hyperlink" Target="#'Step 2 >>>'!A1"/></Relationships>
</file>

<file path=xl/drawings/_rels/drawing20.xml.rels><?xml version="1.0" encoding="UTF-8" standalone="yes"?>
<Relationships xmlns="http://schemas.openxmlformats.org/package/2006/relationships"><Relationship Id="rId3" Type="http://schemas.openxmlformats.org/officeDocument/2006/relationships/hyperlink" Target="#'Notes-Further research'!A1"/><Relationship Id="rId2" Type="http://schemas.openxmlformats.org/officeDocument/2006/relationships/hyperlink" Target="#'Notes>>>'!A1"/><Relationship Id="rId1" Type="http://schemas.openxmlformats.org/officeDocument/2006/relationships/hyperlink" Target="#'Category 7'!A1"/><Relationship Id="rId4" Type="http://schemas.openxmlformats.org/officeDocument/2006/relationships/hyperlink" Target="#'THE END'!A1"/></Relationships>
</file>

<file path=xl/drawings/_rels/drawing21.xml.rels><?xml version="1.0" encoding="UTF-8" standalone="yes"?>
<Relationships xmlns="http://schemas.openxmlformats.org/package/2006/relationships"><Relationship Id="rId1" Type="http://schemas.openxmlformats.org/officeDocument/2006/relationships/hyperlink" Target="#'Notes>>>'!A1"/></Relationships>
</file>

<file path=xl/drawings/_rels/drawing22.xml.rels><?xml version="1.0" encoding="UTF-8" standalone="yes"?>
<Relationships xmlns="http://schemas.openxmlformats.org/package/2006/relationships"><Relationship Id="rId3" Type="http://schemas.openxmlformats.org/officeDocument/2006/relationships/hyperlink" Target="#'Step2-2.1Immunization C&amp;E'!A1"/><Relationship Id="rId2" Type="http://schemas.openxmlformats.org/officeDocument/2006/relationships/hyperlink" Target="#'Step 2'!B10"/><Relationship Id="rId1" Type="http://schemas.openxmlformats.org/officeDocument/2006/relationships/image" Target="../media/image3.jpg"/></Relationships>
</file>

<file path=xl/drawings/_rels/drawing23.xml.rels><?xml version="1.0" encoding="UTF-8" standalone="yes"?>
<Relationships xmlns="http://schemas.openxmlformats.org/package/2006/relationships"><Relationship Id="rId3" Type="http://schemas.openxmlformats.org/officeDocument/2006/relationships/hyperlink" Target="#'3.7 Demand generation'!A1"/><Relationship Id="rId2" Type="http://schemas.openxmlformats.org/officeDocument/2006/relationships/image" Target="../media/image5.jpg"/><Relationship Id="rId1" Type="http://schemas.openxmlformats.org/officeDocument/2006/relationships/image" Target="../media/image4.jpg"/><Relationship Id="rId4" Type="http://schemas.openxmlformats.org/officeDocument/2006/relationships/hyperlink" Target="#'Step2-2.1Immunization C&amp;E'!A41"/></Relationships>
</file>

<file path=xl/drawings/_rels/drawing3.xml.rels><?xml version="1.0" encoding="UTF-8" standalone="yes"?>
<Relationships xmlns="http://schemas.openxmlformats.org/package/2006/relationships"><Relationship Id="rId3" Type="http://schemas.openxmlformats.org/officeDocument/2006/relationships/hyperlink" Target="#'Step 2'!A1"/><Relationship Id="rId2" Type="http://schemas.openxmlformats.org/officeDocument/2006/relationships/hyperlink" Target="#'Step1-Gathering info sources'!A1"/><Relationship Id="rId1" Type="http://schemas.openxmlformats.org/officeDocument/2006/relationships/hyperlink" Target="#HOME!A1"/><Relationship Id="rId4" Type="http://schemas.openxmlformats.org/officeDocument/2006/relationships/hyperlink" Target="#'Step2-2.1Immunization C&amp;E'!A1"/></Relationships>
</file>

<file path=xl/drawings/_rels/drawing4.xml.rels><?xml version="1.0" encoding="UTF-8" standalone="yes"?>
<Relationships xmlns="http://schemas.openxmlformats.org/package/2006/relationships"><Relationship Id="rId3" Type="http://schemas.openxmlformats.org/officeDocument/2006/relationships/hyperlink" Target="#'Step 2 >>>'!A1"/><Relationship Id="rId2" Type="http://schemas.openxmlformats.org/officeDocument/2006/relationships/hyperlink" Target="#'Step2-2.2 VPD surveillance'!A1"/><Relationship Id="rId1" Type="http://schemas.openxmlformats.org/officeDocument/2006/relationships/hyperlink" Target="#'Step 2'!A1"/><Relationship Id="rId6" Type="http://schemas.openxmlformats.org/officeDocument/2006/relationships/chart" Target="../charts/chart3.xml"/><Relationship Id="rId5" Type="http://schemas.openxmlformats.org/officeDocument/2006/relationships/chart" Target="../charts/chart2.xml"/><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hyperlink" Target="#HOME!A1"/><Relationship Id="rId2" Type="http://schemas.openxmlformats.org/officeDocument/2006/relationships/hyperlink" Target="#'Step 3 >>>'!A1"/><Relationship Id="rId1" Type="http://schemas.openxmlformats.org/officeDocument/2006/relationships/hyperlink" Target="#'Step 2'!A1"/><Relationship Id="rId4" Type="http://schemas.openxmlformats.org/officeDocument/2006/relationships/hyperlink" Target="#'Step1-Gathering info sources'!A1"/></Relationships>
</file>

<file path=xl/drawings/_rels/drawing6.xml.rels><?xml version="1.0" encoding="UTF-8" standalone="yes"?>
<Relationships xmlns="http://schemas.openxmlformats.org/package/2006/relationships"><Relationship Id="rId3" Type="http://schemas.openxmlformats.org/officeDocument/2006/relationships/hyperlink" Target="#'3.2 HR mangement'!A1"/><Relationship Id="rId2" Type="http://schemas.openxmlformats.org/officeDocument/2006/relationships/hyperlink" Target="#'Step2-Immunization C&amp;E overview'!A1"/><Relationship Id="rId1" Type="http://schemas.openxmlformats.org/officeDocument/2006/relationships/hyperlink" Target="#'Step 2'!A1"/><Relationship Id="rId4" Type="http://schemas.openxmlformats.org/officeDocument/2006/relationships/hyperlink" Target="#'3.1 Programme mgmt &amp; financing'!A1"/></Relationships>
</file>

<file path=xl/drawings/_rels/drawing7.xml.rels><?xml version="1.0" encoding="UTF-8" standalone="yes"?>
<Relationships xmlns="http://schemas.openxmlformats.org/package/2006/relationships"><Relationship Id="rId8" Type="http://schemas.openxmlformats.org/officeDocument/2006/relationships/hyperlink" Target="#'info 1. C&amp;E'!B14"/><Relationship Id="rId13" Type="http://schemas.openxmlformats.org/officeDocument/2006/relationships/hyperlink" Target="#'info 1. C&amp;E'!B3"/><Relationship Id="rId18" Type="http://schemas.openxmlformats.org/officeDocument/2006/relationships/hyperlink" Target="#'info 1. C&amp;E'!B7"/><Relationship Id="rId3" Type="http://schemas.openxmlformats.org/officeDocument/2006/relationships/hyperlink" Target="#'Step 2'!A1"/><Relationship Id="rId7" Type="http://schemas.openxmlformats.org/officeDocument/2006/relationships/hyperlink" Target="#'info 1. C&amp;E'!B6"/><Relationship Id="rId12" Type="http://schemas.openxmlformats.org/officeDocument/2006/relationships/hyperlink" Target="#'info 1. C&amp;E'!B10"/><Relationship Id="rId17" Type="http://schemas.openxmlformats.org/officeDocument/2006/relationships/hyperlink" Target="#'info 1. C&amp;E'!B8"/><Relationship Id="rId2" Type="http://schemas.openxmlformats.org/officeDocument/2006/relationships/hyperlink" Target="#'3.2 HR management'!A1"/><Relationship Id="rId16" Type="http://schemas.openxmlformats.org/officeDocument/2006/relationships/hyperlink" Target="#'info 1. C&amp;E'!B9"/><Relationship Id="rId20" Type="http://schemas.openxmlformats.org/officeDocument/2006/relationships/hyperlink" Target="#'info 1. C&amp;E'!B16"/><Relationship Id="rId1" Type="http://schemas.openxmlformats.org/officeDocument/2006/relationships/hyperlink" Target="#'3.2 HR mangement'!A1"/><Relationship Id="rId6" Type="http://schemas.openxmlformats.org/officeDocument/2006/relationships/image" Target="../media/image2.png"/><Relationship Id="rId11" Type="http://schemas.openxmlformats.org/officeDocument/2006/relationships/hyperlink" Target="#'info 1. C&amp;E'!B11"/><Relationship Id="rId5" Type="http://schemas.openxmlformats.org/officeDocument/2006/relationships/hyperlink" Target="#'info 1. C&amp;E'!B15"/><Relationship Id="rId15" Type="http://schemas.openxmlformats.org/officeDocument/2006/relationships/hyperlink" Target="#'info 1. C&amp;E'!B5"/><Relationship Id="rId10" Type="http://schemas.openxmlformats.org/officeDocument/2006/relationships/hyperlink" Target="#'info 1. C&amp;E'!B12"/><Relationship Id="rId19" Type="http://schemas.openxmlformats.org/officeDocument/2006/relationships/hyperlink" Target="#'info 1. C&amp;E'!B4"/><Relationship Id="rId4" Type="http://schemas.openxmlformats.org/officeDocument/2006/relationships/hyperlink" Target="#'Step 3 >>>'!A1"/><Relationship Id="rId9" Type="http://schemas.openxmlformats.org/officeDocument/2006/relationships/hyperlink" Target="#'info 1. C&amp;E'!B13"/><Relationship Id="rId14" Type="http://schemas.openxmlformats.org/officeDocument/2006/relationships/image" Target="../media/image1.png"/></Relationships>
</file>

<file path=xl/drawings/_rels/drawing8.xml.rels><?xml version="1.0" encoding="UTF-8" standalone="yes"?>
<Relationships xmlns="http://schemas.openxmlformats.org/package/2006/relationships"><Relationship Id="rId8" Type="http://schemas.openxmlformats.org/officeDocument/2006/relationships/hyperlink" Target="#'info 1. C&amp;E'!B23"/><Relationship Id="rId13" Type="http://schemas.openxmlformats.org/officeDocument/2006/relationships/hyperlink" Target="#'info 1. C&amp;E'!B19"/><Relationship Id="rId3" Type="http://schemas.openxmlformats.org/officeDocument/2006/relationships/hyperlink" Target="#'3.1 Programme mgmt &amp; financing'!A1"/><Relationship Id="rId7" Type="http://schemas.openxmlformats.org/officeDocument/2006/relationships/hyperlink" Target="#'info 1. C&amp;E'!B22"/><Relationship Id="rId12" Type="http://schemas.openxmlformats.org/officeDocument/2006/relationships/image" Target="../media/image1.png"/><Relationship Id="rId2" Type="http://schemas.openxmlformats.org/officeDocument/2006/relationships/hyperlink" Target="#'Category1 '!A1"/><Relationship Id="rId1" Type="http://schemas.openxmlformats.org/officeDocument/2006/relationships/hyperlink" Target="#'3.3 Vaccine supply,qlt,logistc'!A1"/><Relationship Id="rId6" Type="http://schemas.openxmlformats.org/officeDocument/2006/relationships/hyperlink" Target="#'info 1. C&amp;E'!B20"/><Relationship Id="rId11" Type="http://schemas.openxmlformats.org/officeDocument/2006/relationships/hyperlink" Target="#'info 1. C&amp;E'!B26"/><Relationship Id="rId5" Type="http://schemas.openxmlformats.org/officeDocument/2006/relationships/image" Target="../media/image2.png"/><Relationship Id="rId15" Type="http://schemas.openxmlformats.org/officeDocument/2006/relationships/hyperlink" Target="#'info 1. C&amp;E'!B21"/><Relationship Id="rId10" Type="http://schemas.openxmlformats.org/officeDocument/2006/relationships/hyperlink" Target="#'info 1. C&amp;E'!B25"/><Relationship Id="rId4" Type="http://schemas.openxmlformats.org/officeDocument/2006/relationships/hyperlink" Target="#'info 1. C&amp;E'!B18"/><Relationship Id="rId9" Type="http://schemas.openxmlformats.org/officeDocument/2006/relationships/hyperlink" Target="#'info 1. C&amp;E'!B24"/><Relationship Id="rId14" Type="http://schemas.openxmlformats.org/officeDocument/2006/relationships/hyperlink" Target="#'info 1. C&amp;E'!B27"/></Relationships>
</file>

<file path=xl/drawings/_rels/drawing9.xml.rels><?xml version="1.0" encoding="UTF-8" standalone="yes"?>
<Relationships xmlns="http://schemas.openxmlformats.org/package/2006/relationships"><Relationship Id="rId8" Type="http://schemas.openxmlformats.org/officeDocument/2006/relationships/hyperlink" Target="#'info 1. C&amp;E'!B35"/><Relationship Id="rId13" Type="http://schemas.openxmlformats.org/officeDocument/2006/relationships/hyperlink" Target="#'info 1. C&amp;E'!B33"/><Relationship Id="rId3" Type="http://schemas.openxmlformats.org/officeDocument/2006/relationships/hyperlink" Target="#'Category2 '!A1"/><Relationship Id="rId7" Type="http://schemas.openxmlformats.org/officeDocument/2006/relationships/hyperlink" Target="#'info 1. C&amp;E'!B32"/><Relationship Id="rId12" Type="http://schemas.openxmlformats.org/officeDocument/2006/relationships/hyperlink" Target="#'info 1. C&amp;E'!B36"/><Relationship Id="rId17" Type="http://schemas.openxmlformats.org/officeDocument/2006/relationships/hyperlink" Target="#'info 1. C&amp;E'!B39"/><Relationship Id="rId2" Type="http://schemas.openxmlformats.org/officeDocument/2006/relationships/hyperlink" Target="#'3.4. Service delivery'!A1"/><Relationship Id="rId16" Type="http://schemas.openxmlformats.org/officeDocument/2006/relationships/hyperlink" Target="#'info 1. C&amp;E'!B30"/><Relationship Id="rId1" Type="http://schemas.openxmlformats.org/officeDocument/2006/relationships/hyperlink" Target="#Category4!A1"/><Relationship Id="rId6" Type="http://schemas.openxmlformats.org/officeDocument/2006/relationships/image" Target="../media/image2.png"/><Relationship Id="rId11" Type="http://schemas.openxmlformats.org/officeDocument/2006/relationships/hyperlink" Target="#'info 1. C&amp;E'!B38"/><Relationship Id="rId5" Type="http://schemas.openxmlformats.org/officeDocument/2006/relationships/hyperlink" Target="#'info 1. C&amp;E'!B31"/><Relationship Id="rId15" Type="http://schemas.openxmlformats.org/officeDocument/2006/relationships/hyperlink" Target="#'info 1. C&amp;E'!B29"/><Relationship Id="rId10" Type="http://schemas.openxmlformats.org/officeDocument/2006/relationships/image" Target="../media/image1.png"/><Relationship Id="rId4" Type="http://schemas.openxmlformats.org/officeDocument/2006/relationships/hyperlink" Target="#'3.2 HR management'!A1"/><Relationship Id="rId9" Type="http://schemas.openxmlformats.org/officeDocument/2006/relationships/hyperlink" Target="#'info 1. C&amp;E'!B37"/><Relationship Id="rId14" Type="http://schemas.openxmlformats.org/officeDocument/2006/relationships/hyperlink" Target="#'info 1. C&amp;E'!B34"/></Relationships>
</file>

<file path=xl/drawings/drawing1.xml><?xml version="1.0" encoding="utf-8"?>
<xdr:wsDr xmlns:xdr="http://schemas.openxmlformats.org/drawingml/2006/spreadsheetDrawing" xmlns:a="http://schemas.openxmlformats.org/drawingml/2006/main">
  <xdr:oneCellAnchor>
    <xdr:from>
      <xdr:col>7</xdr:col>
      <xdr:colOff>0</xdr:colOff>
      <xdr:row>20</xdr:row>
      <xdr:rowOff>209550</xdr:rowOff>
    </xdr:from>
    <xdr:ext cx="184731" cy="264560"/>
    <xdr:sp macro="" textlink="">
      <xdr:nvSpPr>
        <xdr:cNvPr id="3" name="TextBox 2">
          <a:extLst>
            <a:ext uri="{FF2B5EF4-FFF2-40B4-BE49-F238E27FC236}">
              <a16:creationId xmlns:a16="http://schemas.microsoft.com/office/drawing/2014/main" id="{FE85D6B1-4EF8-4FDF-97F6-E3702F181DCD}"/>
            </a:ext>
          </a:extLst>
        </xdr:cNvPr>
        <xdr:cNvSpPr txBox="1"/>
      </xdr:nvSpPr>
      <xdr:spPr>
        <a:xfrm>
          <a:off x="7134225"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editAs="absolute">
    <xdr:from>
      <xdr:col>15</xdr:col>
      <xdr:colOff>596900</xdr:colOff>
      <xdr:row>0</xdr:row>
      <xdr:rowOff>166510</xdr:rowOff>
    </xdr:from>
    <xdr:to>
      <xdr:col>17</xdr:col>
      <xdr:colOff>223838</xdr:colOff>
      <xdr:row>2</xdr:row>
      <xdr:rowOff>127000</xdr:rowOff>
    </xdr:to>
    <xdr:grpSp>
      <xdr:nvGrpSpPr>
        <xdr:cNvPr id="4" name="Group 3">
          <a:hlinkClick xmlns:r="http://schemas.openxmlformats.org/officeDocument/2006/relationships" r:id="rId1"/>
          <a:extLst>
            <a:ext uri="{FF2B5EF4-FFF2-40B4-BE49-F238E27FC236}">
              <a16:creationId xmlns:a16="http://schemas.microsoft.com/office/drawing/2014/main" id="{617E0CB9-8C84-F647-B263-A76C9C12A874}"/>
            </a:ext>
          </a:extLst>
        </xdr:cNvPr>
        <xdr:cNvGrpSpPr/>
      </xdr:nvGrpSpPr>
      <xdr:grpSpPr>
        <a:xfrm>
          <a:off x="14235596" y="166510"/>
          <a:ext cx="1025778" cy="347012"/>
          <a:chOff x="12311063" y="238126"/>
          <a:chExt cx="881063" cy="297655"/>
        </a:xfrm>
        <a:solidFill>
          <a:schemeClr val="accent1">
            <a:lumMod val="50000"/>
          </a:schemeClr>
        </a:solidFill>
      </xdr:grpSpPr>
      <xdr:sp macro="" textlink="">
        <xdr:nvSpPr>
          <xdr:cNvPr id="5" name="Arrow: Chevron 5">
            <a:extLst>
              <a:ext uri="{FF2B5EF4-FFF2-40B4-BE49-F238E27FC236}">
                <a16:creationId xmlns:a16="http://schemas.microsoft.com/office/drawing/2014/main" id="{BC365769-9FE4-8742-94F0-8B3610E4788F}"/>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 name="TextBox 5">
            <a:hlinkClick xmlns:r="http://schemas.openxmlformats.org/officeDocument/2006/relationships" r:id="rId2"/>
            <a:extLst>
              <a:ext uri="{FF2B5EF4-FFF2-40B4-BE49-F238E27FC236}">
                <a16:creationId xmlns:a16="http://schemas.microsoft.com/office/drawing/2014/main" id="{3B9C4780-AB70-F84B-A1F9-451C8F0EBAFA}"/>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7</xdr:col>
      <xdr:colOff>116417</xdr:colOff>
      <xdr:row>1</xdr:row>
      <xdr:rowOff>148167</xdr:rowOff>
    </xdr:from>
    <xdr:to>
      <xdr:col>7</xdr:col>
      <xdr:colOff>997480</xdr:colOff>
      <xdr:row>1</xdr:row>
      <xdr:rowOff>445822</xdr:rowOff>
    </xdr:to>
    <xdr:grpSp>
      <xdr:nvGrpSpPr>
        <xdr:cNvPr id="2" name="Group 1">
          <a:hlinkClick xmlns:r="http://schemas.openxmlformats.org/officeDocument/2006/relationships" r:id="rId1"/>
          <a:extLst>
            <a:ext uri="{FF2B5EF4-FFF2-40B4-BE49-F238E27FC236}">
              <a16:creationId xmlns:a16="http://schemas.microsoft.com/office/drawing/2014/main" id="{E0EEA552-FF01-4C8B-AC18-D85843F38C18}"/>
            </a:ext>
          </a:extLst>
        </xdr:cNvPr>
        <xdr:cNvGrpSpPr/>
      </xdr:nvGrpSpPr>
      <xdr:grpSpPr>
        <a:xfrm>
          <a:off x="14001750" y="416278"/>
          <a:ext cx="881063" cy="297655"/>
          <a:chOff x="12311063" y="238126"/>
          <a:chExt cx="881063" cy="297655"/>
        </a:xfrm>
      </xdr:grpSpPr>
      <xdr:sp macro="" textlink="">
        <xdr:nvSpPr>
          <xdr:cNvPr id="3" name="Arrow: Chevron 2">
            <a:extLst>
              <a:ext uri="{FF2B5EF4-FFF2-40B4-BE49-F238E27FC236}">
                <a16:creationId xmlns:a16="http://schemas.microsoft.com/office/drawing/2014/main" id="{107594EC-C53F-47A8-A78F-AD795AC65166}"/>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E8AC17D7-94C8-4355-B1F1-1D2CC7F2DA87}"/>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6</xdr:col>
      <xdr:colOff>582084</xdr:colOff>
      <xdr:row>1</xdr:row>
      <xdr:rowOff>127000</xdr:rowOff>
    </xdr:from>
    <xdr:to>
      <xdr:col>6</xdr:col>
      <xdr:colOff>1539347</xdr:colOff>
      <xdr:row>1</xdr:row>
      <xdr:rowOff>424655</xdr:rowOff>
    </xdr:to>
    <xdr:grpSp>
      <xdr:nvGrpSpPr>
        <xdr:cNvPr id="5" name="Group 4">
          <a:hlinkClick xmlns:r="http://schemas.openxmlformats.org/officeDocument/2006/relationships" r:id="rId3"/>
          <a:extLst>
            <a:ext uri="{FF2B5EF4-FFF2-40B4-BE49-F238E27FC236}">
              <a16:creationId xmlns:a16="http://schemas.microsoft.com/office/drawing/2014/main" id="{CC2F4E17-5F5E-47BF-8654-9FB1AFFFBCE9}"/>
            </a:ext>
          </a:extLst>
        </xdr:cNvPr>
        <xdr:cNvGrpSpPr/>
      </xdr:nvGrpSpPr>
      <xdr:grpSpPr>
        <a:xfrm flipH="1">
          <a:off x="12661195" y="395111"/>
          <a:ext cx="957263" cy="297655"/>
          <a:chOff x="12394406" y="238126"/>
          <a:chExt cx="797720" cy="297655"/>
        </a:xfrm>
      </xdr:grpSpPr>
      <xdr:sp macro="" textlink="">
        <xdr:nvSpPr>
          <xdr:cNvPr id="6" name="Arrow: Chevron 5">
            <a:extLst>
              <a:ext uri="{FF2B5EF4-FFF2-40B4-BE49-F238E27FC236}">
                <a16:creationId xmlns:a16="http://schemas.microsoft.com/office/drawing/2014/main" id="{9A3D6462-4972-4ADC-93AD-E838B9280A32}"/>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9A76E03E-601E-4810-8441-DA60B0A8D04B}"/>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0</xdr:col>
      <xdr:colOff>414197</xdr:colOff>
      <xdr:row>9</xdr:row>
      <xdr:rowOff>198878</xdr:rowOff>
    </xdr:from>
    <xdr:to>
      <xdr:col>0</xdr:col>
      <xdr:colOff>715949</xdr:colOff>
      <xdr:row>9</xdr:row>
      <xdr:rowOff>500630</xdr:rowOff>
    </xdr:to>
    <xdr:pic>
      <xdr:nvPicPr>
        <xdr:cNvPr id="8" name="Picture 7">
          <a:hlinkClick xmlns:r="http://schemas.openxmlformats.org/officeDocument/2006/relationships" r:id="rId5"/>
          <a:extLst>
            <a:ext uri="{FF2B5EF4-FFF2-40B4-BE49-F238E27FC236}">
              <a16:creationId xmlns:a16="http://schemas.microsoft.com/office/drawing/2014/main" id="{61A8DA31-3707-476B-8EAF-51DA55DFBA08}"/>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5151878"/>
          <a:ext cx="301752" cy="301752"/>
        </a:xfrm>
        <a:prstGeom prst="rect">
          <a:avLst/>
        </a:prstGeom>
      </xdr:spPr>
    </xdr:pic>
    <xdr:clientData/>
  </xdr:twoCellAnchor>
  <xdr:twoCellAnchor editAs="absolute">
    <xdr:from>
      <xdr:col>0</xdr:col>
      <xdr:colOff>414197</xdr:colOff>
      <xdr:row>12</xdr:row>
      <xdr:rowOff>32013</xdr:rowOff>
    </xdr:from>
    <xdr:to>
      <xdr:col>0</xdr:col>
      <xdr:colOff>715949</xdr:colOff>
      <xdr:row>12</xdr:row>
      <xdr:rowOff>333765</xdr:rowOff>
    </xdr:to>
    <xdr:pic>
      <xdr:nvPicPr>
        <xdr:cNvPr id="9" name="Picture 8">
          <a:hlinkClick xmlns:r="http://schemas.openxmlformats.org/officeDocument/2006/relationships" r:id="rId7"/>
          <a:extLst>
            <a:ext uri="{FF2B5EF4-FFF2-40B4-BE49-F238E27FC236}">
              <a16:creationId xmlns:a16="http://schemas.microsoft.com/office/drawing/2014/main" id="{937A1979-5BF6-4243-B068-469D27D714F0}"/>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7101680"/>
          <a:ext cx="301752" cy="301752"/>
        </a:xfrm>
        <a:prstGeom prst="rect">
          <a:avLst/>
        </a:prstGeom>
      </xdr:spPr>
    </xdr:pic>
    <xdr:clientData/>
  </xdr:twoCellAnchor>
  <xdr:twoCellAnchor editAs="absolute">
    <xdr:from>
      <xdr:col>0</xdr:col>
      <xdr:colOff>414197</xdr:colOff>
      <xdr:row>18</xdr:row>
      <xdr:rowOff>137668</xdr:rowOff>
    </xdr:from>
    <xdr:to>
      <xdr:col>0</xdr:col>
      <xdr:colOff>715949</xdr:colOff>
      <xdr:row>19</xdr:row>
      <xdr:rowOff>241864</xdr:rowOff>
    </xdr:to>
    <xdr:pic>
      <xdr:nvPicPr>
        <xdr:cNvPr id="10" name="Picture 9">
          <a:hlinkClick xmlns:r="http://schemas.openxmlformats.org/officeDocument/2006/relationships" r:id="rId8"/>
          <a:extLst>
            <a:ext uri="{FF2B5EF4-FFF2-40B4-BE49-F238E27FC236}">
              <a16:creationId xmlns:a16="http://schemas.microsoft.com/office/drawing/2014/main" id="{7DE7787B-3337-4AE4-BD6E-0F9BCA58CB9E}"/>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11878112"/>
          <a:ext cx="301752" cy="301752"/>
        </a:xfrm>
        <a:prstGeom prst="rect">
          <a:avLst/>
        </a:prstGeom>
      </xdr:spPr>
    </xdr:pic>
    <xdr:clientData/>
  </xdr:twoCellAnchor>
  <xdr:twoCellAnchor editAs="absolute">
    <xdr:from>
      <xdr:col>0</xdr:col>
      <xdr:colOff>414197</xdr:colOff>
      <xdr:row>22</xdr:row>
      <xdr:rowOff>8286</xdr:rowOff>
    </xdr:from>
    <xdr:to>
      <xdr:col>0</xdr:col>
      <xdr:colOff>715949</xdr:colOff>
      <xdr:row>22</xdr:row>
      <xdr:rowOff>310038</xdr:rowOff>
    </xdr:to>
    <xdr:pic>
      <xdr:nvPicPr>
        <xdr:cNvPr id="11" name="Picture 10">
          <a:hlinkClick xmlns:r="http://schemas.openxmlformats.org/officeDocument/2006/relationships" r:id="rId9"/>
          <a:extLst>
            <a:ext uri="{FF2B5EF4-FFF2-40B4-BE49-F238E27FC236}">
              <a16:creationId xmlns:a16="http://schemas.microsoft.com/office/drawing/2014/main" id="{2DCD6266-037D-4F99-BDA1-83253D8C0EBB}"/>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13935953"/>
          <a:ext cx="301752" cy="301752"/>
        </a:xfrm>
        <a:prstGeom prst="rect">
          <a:avLst/>
        </a:prstGeom>
      </xdr:spPr>
    </xdr:pic>
    <xdr:clientData/>
  </xdr:twoCellAnchor>
  <xdr:twoCellAnchor editAs="absolute">
    <xdr:from>
      <xdr:col>0</xdr:col>
      <xdr:colOff>414197</xdr:colOff>
      <xdr:row>24</xdr:row>
      <xdr:rowOff>187145</xdr:rowOff>
    </xdr:from>
    <xdr:to>
      <xdr:col>0</xdr:col>
      <xdr:colOff>715949</xdr:colOff>
      <xdr:row>25</xdr:row>
      <xdr:rowOff>291342</xdr:rowOff>
    </xdr:to>
    <xdr:pic>
      <xdr:nvPicPr>
        <xdr:cNvPr id="12" name="Picture 11">
          <a:hlinkClick xmlns:r="http://schemas.openxmlformats.org/officeDocument/2006/relationships" r:id="rId10"/>
          <a:extLst>
            <a:ext uri="{FF2B5EF4-FFF2-40B4-BE49-F238E27FC236}">
              <a16:creationId xmlns:a16="http://schemas.microsoft.com/office/drawing/2014/main" id="{B2721B1C-1E9F-4AF7-A568-124EA4E0153E}"/>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15624701"/>
          <a:ext cx="301752" cy="301752"/>
        </a:xfrm>
        <a:prstGeom prst="rect">
          <a:avLst/>
        </a:prstGeom>
      </xdr:spPr>
    </xdr:pic>
    <xdr:clientData/>
  </xdr:twoCellAnchor>
  <xdr:twoCellAnchor editAs="absolute">
    <xdr:from>
      <xdr:col>0</xdr:col>
      <xdr:colOff>414197</xdr:colOff>
      <xdr:row>28</xdr:row>
      <xdr:rowOff>52913</xdr:rowOff>
    </xdr:from>
    <xdr:to>
      <xdr:col>0</xdr:col>
      <xdr:colOff>715949</xdr:colOff>
      <xdr:row>28</xdr:row>
      <xdr:rowOff>354665</xdr:rowOff>
    </xdr:to>
    <xdr:pic>
      <xdr:nvPicPr>
        <xdr:cNvPr id="13" name="Picture 12">
          <a:hlinkClick xmlns:r="http://schemas.openxmlformats.org/officeDocument/2006/relationships" r:id="rId11"/>
          <a:extLst>
            <a:ext uri="{FF2B5EF4-FFF2-40B4-BE49-F238E27FC236}">
              <a16:creationId xmlns:a16="http://schemas.microsoft.com/office/drawing/2014/main" id="{E3B86B9A-7EB3-4AF6-9E5C-5937DD623509}"/>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17734135"/>
          <a:ext cx="301752" cy="301752"/>
        </a:xfrm>
        <a:prstGeom prst="rect">
          <a:avLst/>
        </a:prstGeom>
      </xdr:spPr>
    </xdr:pic>
    <xdr:clientData/>
  </xdr:twoCellAnchor>
  <xdr:twoCellAnchor>
    <xdr:from>
      <xdr:col>0</xdr:col>
      <xdr:colOff>404813</xdr:colOff>
      <xdr:row>3</xdr:row>
      <xdr:rowOff>35719</xdr:rowOff>
    </xdr:from>
    <xdr:to>
      <xdr:col>0</xdr:col>
      <xdr:colOff>715709</xdr:colOff>
      <xdr:row>3</xdr:row>
      <xdr:rowOff>337471</xdr:rowOff>
    </xdr:to>
    <xdr:sp macro="" textlink="">
      <xdr:nvSpPr>
        <xdr:cNvPr id="14" name="Oval 13">
          <a:extLst>
            <a:ext uri="{FF2B5EF4-FFF2-40B4-BE49-F238E27FC236}">
              <a16:creationId xmlns:a16="http://schemas.microsoft.com/office/drawing/2014/main" id="{43302D98-AFA3-4B1E-9125-7A7DDC53C710}"/>
            </a:ext>
          </a:extLst>
        </xdr:cNvPr>
        <xdr:cNvSpPr/>
      </xdr:nvSpPr>
      <xdr:spPr>
        <a:xfrm>
          <a:off x="404813" y="1500188"/>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3557587</xdr:colOff>
      <xdr:row>7</xdr:row>
      <xdr:rowOff>104775</xdr:rowOff>
    </xdr:from>
    <xdr:to>
      <xdr:col>1</xdr:col>
      <xdr:colOff>3868483</xdr:colOff>
      <xdr:row>7</xdr:row>
      <xdr:rowOff>406527</xdr:rowOff>
    </xdr:to>
    <xdr:sp macro="" textlink="">
      <xdr:nvSpPr>
        <xdr:cNvPr id="15" name="Oval 14">
          <a:extLst>
            <a:ext uri="{FF2B5EF4-FFF2-40B4-BE49-F238E27FC236}">
              <a16:creationId xmlns:a16="http://schemas.microsoft.com/office/drawing/2014/main" id="{6813360D-59E0-43DD-B21F-581ED8557395}"/>
            </a:ext>
          </a:extLst>
        </xdr:cNvPr>
        <xdr:cNvSpPr/>
      </xdr:nvSpPr>
      <xdr:spPr>
        <a:xfrm>
          <a:off x="4295775" y="2605088"/>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423862</xdr:colOff>
      <xdr:row>7</xdr:row>
      <xdr:rowOff>594518</xdr:rowOff>
    </xdr:from>
    <xdr:to>
      <xdr:col>0</xdr:col>
      <xdr:colOff>734758</xdr:colOff>
      <xdr:row>8</xdr:row>
      <xdr:rowOff>93700</xdr:rowOff>
    </xdr:to>
    <xdr:sp macro="" textlink="">
      <xdr:nvSpPr>
        <xdr:cNvPr id="16" name="Oval 15">
          <a:extLst>
            <a:ext uri="{FF2B5EF4-FFF2-40B4-BE49-F238E27FC236}">
              <a16:creationId xmlns:a16="http://schemas.microsoft.com/office/drawing/2014/main" id="{427CBBC4-DBEC-47EA-A70C-9A2BA776F108}"/>
            </a:ext>
          </a:extLst>
        </xdr:cNvPr>
        <xdr:cNvSpPr/>
      </xdr:nvSpPr>
      <xdr:spPr>
        <a:xfrm>
          <a:off x="423862" y="4388643"/>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447674</xdr:colOff>
      <xdr:row>7</xdr:row>
      <xdr:rowOff>596723</xdr:rowOff>
    </xdr:from>
    <xdr:to>
      <xdr:col>1</xdr:col>
      <xdr:colOff>19049</xdr:colOff>
      <xdr:row>9</xdr:row>
      <xdr:rowOff>119150</xdr:rowOff>
    </xdr:to>
    <xdr:sp macro="" textlink="">
      <xdr:nvSpPr>
        <xdr:cNvPr id="17" name="TextBox 16">
          <a:extLst>
            <a:ext uri="{FF2B5EF4-FFF2-40B4-BE49-F238E27FC236}">
              <a16:creationId xmlns:a16="http://schemas.microsoft.com/office/drawing/2014/main" id="{87AB5949-ECF1-4E6E-9BE6-534A1A6290F8}"/>
            </a:ext>
          </a:extLst>
        </xdr:cNvPr>
        <xdr:cNvSpPr txBox="1"/>
      </xdr:nvSpPr>
      <xdr:spPr>
        <a:xfrm>
          <a:off x="447674" y="4449056"/>
          <a:ext cx="403931" cy="62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0</xdr:col>
      <xdr:colOff>409574</xdr:colOff>
      <xdr:row>3</xdr:row>
      <xdr:rowOff>40481</xdr:rowOff>
    </xdr:from>
    <xdr:to>
      <xdr:col>0</xdr:col>
      <xdr:colOff>719137</xdr:colOff>
      <xdr:row>3</xdr:row>
      <xdr:rowOff>373856</xdr:rowOff>
    </xdr:to>
    <xdr:sp macro="" textlink="">
      <xdr:nvSpPr>
        <xdr:cNvPr id="18" name="TextBox 17">
          <a:extLst>
            <a:ext uri="{FF2B5EF4-FFF2-40B4-BE49-F238E27FC236}">
              <a16:creationId xmlns:a16="http://schemas.microsoft.com/office/drawing/2014/main" id="{2BD22966-905F-4363-808B-F4039DA9E671}"/>
            </a:ext>
          </a:extLst>
        </xdr:cNvPr>
        <xdr:cNvSpPr txBox="1"/>
      </xdr:nvSpPr>
      <xdr:spPr>
        <a:xfrm>
          <a:off x="409574" y="1504950"/>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3572049</xdr:colOff>
      <xdr:row>7</xdr:row>
      <xdr:rowOff>71614</xdr:rowOff>
    </xdr:from>
    <xdr:to>
      <xdr:col>1</xdr:col>
      <xdr:colOff>3881612</xdr:colOff>
      <xdr:row>7</xdr:row>
      <xdr:rowOff>404989</xdr:rowOff>
    </xdr:to>
    <xdr:sp macro="" textlink="">
      <xdr:nvSpPr>
        <xdr:cNvPr id="19" name="TextBox 18">
          <a:extLst>
            <a:ext uri="{FF2B5EF4-FFF2-40B4-BE49-F238E27FC236}">
              <a16:creationId xmlns:a16="http://schemas.microsoft.com/office/drawing/2014/main" id="{86597C27-B4AE-4DAC-9E78-539433461F81}"/>
            </a:ext>
          </a:extLst>
        </xdr:cNvPr>
        <xdr:cNvSpPr txBox="1"/>
      </xdr:nvSpPr>
      <xdr:spPr>
        <a:xfrm>
          <a:off x="4404605" y="3923947"/>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1</xdr:col>
      <xdr:colOff>881328</xdr:colOff>
      <xdr:row>2</xdr:row>
      <xdr:rowOff>771876</xdr:rowOff>
    </xdr:from>
    <xdr:to>
      <xdr:col>1</xdr:col>
      <xdr:colOff>1107546</xdr:colOff>
      <xdr:row>2</xdr:row>
      <xdr:rowOff>998094</xdr:rowOff>
    </xdr:to>
    <xdr:pic>
      <xdr:nvPicPr>
        <xdr:cNvPr id="26" name="Picture 25">
          <a:extLst>
            <a:ext uri="{FF2B5EF4-FFF2-40B4-BE49-F238E27FC236}">
              <a16:creationId xmlns:a16="http://schemas.microsoft.com/office/drawing/2014/main" id="{9BF04BAF-7CCF-47EE-9A8E-E02F9F31E4BC}"/>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719528" y="1610076"/>
          <a:ext cx="226218" cy="226218"/>
        </a:xfrm>
        <a:prstGeom prst="rect">
          <a:avLst/>
        </a:prstGeom>
      </xdr:spPr>
    </xdr:pic>
    <xdr:clientData/>
  </xdr:twoCellAnchor>
  <xdr:twoCellAnchor editAs="absolute">
    <xdr:from>
      <xdr:col>0</xdr:col>
      <xdr:colOff>414197</xdr:colOff>
      <xdr:row>30</xdr:row>
      <xdr:rowOff>194022</xdr:rowOff>
    </xdr:from>
    <xdr:to>
      <xdr:col>0</xdr:col>
      <xdr:colOff>715949</xdr:colOff>
      <xdr:row>31</xdr:row>
      <xdr:rowOff>298219</xdr:rowOff>
    </xdr:to>
    <xdr:pic>
      <xdr:nvPicPr>
        <xdr:cNvPr id="27" name="Picture 26">
          <a:hlinkClick xmlns:r="http://schemas.openxmlformats.org/officeDocument/2006/relationships" r:id="rId13"/>
          <a:extLst>
            <a:ext uri="{FF2B5EF4-FFF2-40B4-BE49-F238E27FC236}">
              <a16:creationId xmlns:a16="http://schemas.microsoft.com/office/drawing/2014/main" id="{B97DE3B7-8682-4325-9407-6BBC9E2DE64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20203578"/>
          <a:ext cx="301752" cy="301752"/>
        </a:xfrm>
        <a:prstGeom prst="rect">
          <a:avLst/>
        </a:prstGeom>
      </xdr:spPr>
    </xdr:pic>
    <xdr:clientData/>
  </xdr:twoCellAnchor>
  <xdr:twoCellAnchor editAs="absolute">
    <xdr:from>
      <xdr:col>0</xdr:col>
      <xdr:colOff>414197</xdr:colOff>
      <xdr:row>34</xdr:row>
      <xdr:rowOff>37921</xdr:rowOff>
    </xdr:from>
    <xdr:to>
      <xdr:col>0</xdr:col>
      <xdr:colOff>715949</xdr:colOff>
      <xdr:row>34</xdr:row>
      <xdr:rowOff>339673</xdr:rowOff>
    </xdr:to>
    <xdr:pic>
      <xdr:nvPicPr>
        <xdr:cNvPr id="28" name="Picture 27">
          <a:hlinkClick xmlns:r="http://schemas.openxmlformats.org/officeDocument/2006/relationships" r:id="rId14"/>
          <a:extLst>
            <a:ext uri="{FF2B5EF4-FFF2-40B4-BE49-F238E27FC236}">
              <a16:creationId xmlns:a16="http://schemas.microsoft.com/office/drawing/2014/main" id="{71924677-9441-464C-8538-D0E824235B4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22432254"/>
          <a:ext cx="301752" cy="301752"/>
        </a:xfrm>
        <a:prstGeom prst="rect">
          <a:avLst/>
        </a:prstGeom>
      </xdr:spPr>
    </xdr:pic>
    <xdr:clientData/>
  </xdr:twoCellAnchor>
  <xdr:twoCellAnchor editAs="absolute">
    <xdr:from>
      <xdr:col>0</xdr:col>
      <xdr:colOff>414197</xdr:colOff>
      <xdr:row>37</xdr:row>
      <xdr:rowOff>10580</xdr:rowOff>
    </xdr:from>
    <xdr:to>
      <xdr:col>0</xdr:col>
      <xdr:colOff>715949</xdr:colOff>
      <xdr:row>37</xdr:row>
      <xdr:rowOff>312332</xdr:rowOff>
    </xdr:to>
    <xdr:pic>
      <xdr:nvPicPr>
        <xdr:cNvPr id="29" name="Picture 28">
          <a:hlinkClick xmlns:r="http://schemas.openxmlformats.org/officeDocument/2006/relationships" r:id="rId15"/>
          <a:extLst>
            <a:ext uri="{FF2B5EF4-FFF2-40B4-BE49-F238E27FC236}">
              <a16:creationId xmlns:a16="http://schemas.microsoft.com/office/drawing/2014/main" id="{FFCDEE3C-E78A-4A72-810A-94AEC3F53D7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24676802"/>
          <a:ext cx="301752" cy="301752"/>
        </a:xfrm>
        <a:prstGeom prst="rect">
          <a:avLst/>
        </a:prstGeom>
      </xdr:spPr>
    </xdr:pic>
    <xdr:clientData/>
  </xdr:twoCellAnchor>
  <xdr:twoCellAnchor editAs="absolute">
    <xdr:from>
      <xdr:col>0</xdr:col>
      <xdr:colOff>414197</xdr:colOff>
      <xdr:row>39</xdr:row>
      <xdr:rowOff>109355</xdr:rowOff>
    </xdr:from>
    <xdr:to>
      <xdr:col>0</xdr:col>
      <xdr:colOff>715949</xdr:colOff>
      <xdr:row>40</xdr:row>
      <xdr:rowOff>213551</xdr:rowOff>
    </xdr:to>
    <xdr:pic>
      <xdr:nvPicPr>
        <xdr:cNvPr id="30" name="Picture 29">
          <a:hlinkClick xmlns:r="http://schemas.openxmlformats.org/officeDocument/2006/relationships" r:id="rId16"/>
          <a:extLst>
            <a:ext uri="{FF2B5EF4-FFF2-40B4-BE49-F238E27FC236}">
              <a16:creationId xmlns:a16="http://schemas.microsoft.com/office/drawing/2014/main" id="{FB5747BF-3529-434A-AE4D-74D412B144A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27301466"/>
          <a:ext cx="301752" cy="301752"/>
        </a:xfrm>
        <a:prstGeom prst="rect">
          <a:avLst/>
        </a:prstGeom>
      </xdr:spPr>
    </xdr:pic>
    <xdr:clientData/>
  </xdr:twoCellAnchor>
  <xdr:twoCellAnchor editAs="absolute">
    <xdr:from>
      <xdr:col>8</xdr:col>
      <xdr:colOff>352779</xdr:colOff>
      <xdr:row>23</xdr:row>
      <xdr:rowOff>268111</xdr:rowOff>
    </xdr:from>
    <xdr:to>
      <xdr:col>8</xdr:col>
      <xdr:colOff>1490655</xdr:colOff>
      <xdr:row>25</xdr:row>
      <xdr:rowOff>396057</xdr:rowOff>
    </xdr:to>
    <xdr:grpSp>
      <xdr:nvGrpSpPr>
        <xdr:cNvPr id="31" name="Group 30">
          <a:extLst>
            <a:ext uri="{FF2B5EF4-FFF2-40B4-BE49-F238E27FC236}">
              <a16:creationId xmlns:a16="http://schemas.microsoft.com/office/drawing/2014/main" id="{488659A7-1AFC-1946-8AEB-DCA3B591DECE}"/>
            </a:ext>
          </a:extLst>
        </xdr:cNvPr>
        <xdr:cNvGrpSpPr/>
      </xdr:nvGrpSpPr>
      <xdr:grpSpPr>
        <a:xfrm>
          <a:off x="16044335" y="15042444"/>
          <a:ext cx="1137876" cy="988724"/>
          <a:chOff x="13882688" y="5976938"/>
          <a:chExt cx="1178718" cy="1176338"/>
        </a:xfrm>
      </xdr:grpSpPr>
      <xdr:grpSp>
        <xdr:nvGrpSpPr>
          <xdr:cNvPr id="32" name="Group 31">
            <a:extLst>
              <a:ext uri="{FF2B5EF4-FFF2-40B4-BE49-F238E27FC236}">
                <a16:creationId xmlns:a16="http://schemas.microsoft.com/office/drawing/2014/main" id="{F56EB180-EAA6-AB40-B6AB-0304AB3E2796}"/>
              </a:ext>
            </a:extLst>
          </xdr:cNvPr>
          <xdr:cNvGrpSpPr/>
        </xdr:nvGrpSpPr>
        <xdr:grpSpPr>
          <a:xfrm>
            <a:off x="14277970" y="6762750"/>
            <a:ext cx="416719" cy="390526"/>
            <a:chOff x="16090107" y="6750843"/>
            <a:chExt cx="416719" cy="390526"/>
          </a:xfrm>
        </xdr:grpSpPr>
        <xdr:sp macro="" textlink="">
          <xdr:nvSpPr>
            <xdr:cNvPr id="35" name="Arrow: Chevron 21">
              <a:extLst>
                <a:ext uri="{FF2B5EF4-FFF2-40B4-BE49-F238E27FC236}">
                  <a16:creationId xmlns:a16="http://schemas.microsoft.com/office/drawing/2014/main" id="{CF460528-C9EF-9C49-9FDC-D1DE693CBED0}"/>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6" name="Arrow: Chevron 22">
              <a:extLst>
                <a:ext uri="{FF2B5EF4-FFF2-40B4-BE49-F238E27FC236}">
                  <a16:creationId xmlns:a16="http://schemas.microsoft.com/office/drawing/2014/main" id="{0D703BDC-B687-414F-9D21-ED552C1BDB87}"/>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3" name="Rectangle: Rounded Corners 19">
            <a:extLst>
              <a:ext uri="{FF2B5EF4-FFF2-40B4-BE49-F238E27FC236}">
                <a16:creationId xmlns:a16="http://schemas.microsoft.com/office/drawing/2014/main" id="{F2E76DD4-152D-4F46-B973-433FC40F414A}"/>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4" name="TextBox 33">
            <a:extLst>
              <a:ext uri="{FF2B5EF4-FFF2-40B4-BE49-F238E27FC236}">
                <a16:creationId xmlns:a16="http://schemas.microsoft.com/office/drawing/2014/main" id="{A7A8B70F-15B8-234B-93C5-78F913515D86}"/>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364067</xdr:colOff>
      <xdr:row>12</xdr:row>
      <xdr:rowOff>293510</xdr:rowOff>
    </xdr:from>
    <xdr:to>
      <xdr:col>8</xdr:col>
      <xdr:colOff>1501943</xdr:colOff>
      <xdr:row>13</xdr:row>
      <xdr:rowOff>336790</xdr:rowOff>
    </xdr:to>
    <xdr:grpSp>
      <xdr:nvGrpSpPr>
        <xdr:cNvPr id="37" name="Group 36">
          <a:extLst>
            <a:ext uri="{FF2B5EF4-FFF2-40B4-BE49-F238E27FC236}">
              <a16:creationId xmlns:a16="http://schemas.microsoft.com/office/drawing/2014/main" id="{9CFAE593-EB6B-9848-A9D9-261C327FF03E}"/>
            </a:ext>
          </a:extLst>
        </xdr:cNvPr>
        <xdr:cNvGrpSpPr/>
      </xdr:nvGrpSpPr>
      <xdr:grpSpPr>
        <a:xfrm>
          <a:off x="16055623" y="7363177"/>
          <a:ext cx="1137876" cy="988724"/>
          <a:chOff x="13882688" y="5976938"/>
          <a:chExt cx="1178718" cy="1176338"/>
        </a:xfrm>
      </xdr:grpSpPr>
      <xdr:grpSp>
        <xdr:nvGrpSpPr>
          <xdr:cNvPr id="38" name="Group 37">
            <a:extLst>
              <a:ext uri="{FF2B5EF4-FFF2-40B4-BE49-F238E27FC236}">
                <a16:creationId xmlns:a16="http://schemas.microsoft.com/office/drawing/2014/main" id="{D93A8265-D15D-094F-8B2B-20C15E59D549}"/>
              </a:ext>
            </a:extLst>
          </xdr:cNvPr>
          <xdr:cNvGrpSpPr/>
        </xdr:nvGrpSpPr>
        <xdr:grpSpPr>
          <a:xfrm>
            <a:off x="14277970" y="6762750"/>
            <a:ext cx="416719" cy="390526"/>
            <a:chOff x="16090107" y="6750843"/>
            <a:chExt cx="416719" cy="390526"/>
          </a:xfrm>
        </xdr:grpSpPr>
        <xdr:sp macro="" textlink="">
          <xdr:nvSpPr>
            <xdr:cNvPr id="41" name="Arrow: Chevron 21">
              <a:extLst>
                <a:ext uri="{FF2B5EF4-FFF2-40B4-BE49-F238E27FC236}">
                  <a16:creationId xmlns:a16="http://schemas.microsoft.com/office/drawing/2014/main" id="{D293E6F0-9C85-FB48-88EF-B8347DD6928F}"/>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2" name="Arrow: Chevron 22">
              <a:extLst>
                <a:ext uri="{FF2B5EF4-FFF2-40B4-BE49-F238E27FC236}">
                  <a16:creationId xmlns:a16="http://schemas.microsoft.com/office/drawing/2014/main" id="{31F5CD6A-B24B-E54E-8901-4127B4DCFAA4}"/>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9" name="Rectangle: Rounded Corners 19">
            <a:extLst>
              <a:ext uri="{FF2B5EF4-FFF2-40B4-BE49-F238E27FC236}">
                <a16:creationId xmlns:a16="http://schemas.microsoft.com/office/drawing/2014/main" id="{64689730-923D-6F42-9934-B1CB9A10980A}"/>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0" name="TextBox 39">
            <a:extLst>
              <a:ext uri="{FF2B5EF4-FFF2-40B4-BE49-F238E27FC236}">
                <a16:creationId xmlns:a16="http://schemas.microsoft.com/office/drawing/2014/main" id="{AA3753AC-9BE0-314A-9BE5-66EE798FD32A}"/>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0</xdr:col>
      <xdr:colOff>414197</xdr:colOff>
      <xdr:row>42</xdr:row>
      <xdr:rowOff>98772</xdr:rowOff>
    </xdr:from>
    <xdr:to>
      <xdr:col>0</xdr:col>
      <xdr:colOff>715949</xdr:colOff>
      <xdr:row>43</xdr:row>
      <xdr:rowOff>231191</xdr:rowOff>
    </xdr:to>
    <xdr:pic>
      <xdr:nvPicPr>
        <xdr:cNvPr id="43" name="Picture 42">
          <a:hlinkClick xmlns:r="http://schemas.openxmlformats.org/officeDocument/2006/relationships" r:id="rId17"/>
          <a:extLst>
            <a:ext uri="{FF2B5EF4-FFF2-40B4-BE49-F238E27FC236}">
              <a16:creationId xmlns:a16="http://schemas.microsoft.com/office/drawing/2014/main" id="{0C4FCB88-A3AB-EB47-A53D-4655E2FA265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29280550"/>
          <a:ext cx="301752" cy="301752"/>
        </a:xfrm>
        <a:prstGeom prst="rect">
          <a:avLst/>
        </a:prstGeom>
      </xdr:spPr>
    </xdr:pic>
    <xdr:clientData/>
  </xdr:twoCellAnchor>
  <xdr:twoCellAnchor editAs="absolute">
    <xdr:from>
      <xdr:col>0</xdr:col>
      <xdr:colOff>414197</xdr:colOff>
      <xdr:row>14</xdr:row>
      <xdr:rowOff>92513</xdr:rowOff>
    </xdr:from>
    <xdr:to>
      <xdr:col>0</xdr:col>
      <xdr:colOff>715949</xdr:colOff>
      <xdr:row>15</xdr:row>
      <xdr:rowOff>196709</xdr:rowOff>
    </xdr:to>
    <xdr:pic>
      <xdr:nvPicPr>
        <xdr:cNvPr id="20" name="Picture 19">
          <a:hlinkClick xmlns:r="http://schemas.openxmlformats.org/officeDocument/2006/relationships" r:id="rId18"/>
          <a:extLst>
            <a:ext uri="{FF2B5EF4-FFF2-40B4-BE49-F238E27FC236}">
              <a16:creationId xmlns:a16="http://schemas.microsoft.com/office/drawing/2014/main" id="{93D5511E-9E35-DE47-9962-33F303F6B89C}"/>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14197" y="9278846"/>
          <a:ext cx="301752" cy="30175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7</xdr:col>
      <xdr:colOff>166687</xdr:colOff>
      <xdr:row>1</xdr:row>
      <xdr:rowOff>154782</xdr:rowOff>
    </xdr:from>
    <xdr:to>
      <xdr:col>7</xdr:col>
      <xdr:colOff>1047750</xdr:colOff>
      <xdr:row>1</xdr:row>
      <xdr:rowOff>452437</xdr:rowOff>
    </xdr:to>
    <xdr:grpSp>
      <xdr:nvGrpSpPr>
        <xdr:cNvPr id="2" name="Group 1">
          <a:extLst>
            <a:ext uri="{FF2B5EF4-FFF2-40B4-BE49-F238E27FC236}">
              <a16:creationId xmlns:a16="http://schemas.microsoft.com/office/drawing/2014/main" id="{081CB790-0129-40CB-9B43-F4348973DDDF}"/>
            </a:ext>
          </a:extLst>
        </xdr:cNvPr>
        <xdr:cNvGrpSpPr/>
      </xdr:nvGrpSpPr>
      <xdr:grpSpPr>
        <a:xfrm>
          <a:off x="14035087" y="421482"/>
          <a:ext cx="881063" cy="297655"/>
          <a:chOff x="12311063" y="238126"/>
          <a:chExt cx="881063" cy="297655"/>
        </a:xfrm>
      </xdr:grpSpPr>
      <xdr:sp macro="" textlink="">
        <xdr:nvSpPr>
          <xdr:cNvPr id="3" name="Arrow: Chevron 2">
            <a:hlinkClick xmlns:r="http://schemas.openxmlformats.org/officeDocument/2006/relationships" r:id="rId1"/>
            <a:extLst>
              <a:ext uri="{FF2B5EF4-FFF2-40B4-BE49-F238E27FC236}">
                <a16:creationId xmlns:a16="http://schemas.microsoft.com/office/drawing/2014/main" id="{0285FED9-F2DD-4310-A29B-28F8C43D2478}"/>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FD615A03-DC9F-46B0-AE1D-7C1F87EAD542}"/>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6</xdr:col>
      <xdr:colOff>619124</xdr:colOff>
      <xdr:row>1</xdr:row>
      <xdr:rowOff>142875</xdr:rowOff>
    </xdr:from>
    <xdr:to>
      <xdr:col>6</xdr:col>
      <xdr:colOff>1576387</xdr:colOff>
      <xdr:row>1</xdr:row>
      <xdr:rowOff>440530</xdr:rowOff>
    </xdr:to>
    <xdr:grpSp>
      <xdr:nvGrpSpPr>
        <xdr:cNvPr id="5" name="Group 4">
          <a:hlinkClick xmlns:r="http://schemas.openxmlformats.org/officeDocument/2006/relationships" r:id="rId3"/>
          <a:extLst>
            <a:ext uri="{FF2B5EF4-FFF2-40B4-BE49-F238E27FC236}">
              <a16:creationId xmlns:a16="http://schemas.microsoft.com/office/drawing/2014/main" id="{9CFC9E7E-8068-48A4-A79E-333B87B54829}"/>
            </a:ext>
          </a:extLst>
        </xdr:cNvPr>
        <xdr:cNvGrpSpPr/>
      </xdr:nvGrpSpPr>
      <xdr:grpSpPr>
        <a:xfrm flipH="1">
          <a:off x="12684124" y="409575"/>
          <a:ext cx="957263" cy="297655"/>
          <a:chOff x="12394406" y="238126"/>
          <a:chExt cx="797720" cy="297655"/>
        </a:xfrm>
      </xdr:grpSpPr>
      <xdr:sp macro="" textlink="">
        <xdr:nvSpPr>
          <xdr:cNvPr id="6" name="Arrow: Chevron 5">
            <a:extLst>
              <a:ext uri="{FF2B5EF4-FFF2-40B4-BE49-F238E27FC236}">
                <a16:creationId xmlns:a16="http://schemas.microsoft.com/office/drawing/2014/main" id="{A66375AC-4F8D-47AB-A123-68E175D4F174}"/>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AC443E85-1FB6-4BBA-B3F3-5B6045850AE2}"/>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0</xdr:col>
      <xdr:colOff>351917</xdr:colOff>
      <xdr:row>12</xdr:row>
      <xdr:rowOff>170656</xdr:rowOff>
    </xdr:from>
    <xdr:to>
      <xdr:col>0</xdr:col>
      <xdr:colOff>653669</xdr:colOff>
      <xdr:row>12</xdr:row>
      <xdr:rowOff>472408</xdr:rowOff>
    </xdr:to>
    <xdr:pic>
      <xdr:nvPicPr>
        <xdr:cNvPr id="8" name="Picture 7">
          <a:hlinkClick xmlns:r="http://schemas.openxmlformats.org/officeDocument/2006/relationships" r:id="rId5"/>
          <a:extLst>
            <a:ext uri="{FF2B5EF4-FFF2-40B4-BE49-F238E27FC236}">
              <a16:creationId xmlns:a16="http://schemas.microsoft.com/office/drawing/2014/main" id="{7740ADC1-2E6C-4DF4-8CC0-955950460F2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7042767"/>
          <a:ext cx="301752" cy="301752"/>
        </a:xfrm>
        <a:prstGeom prst="rect">
          <a:avLst/>
        </a:prstGeom>
      </xdr:spPr>
    </xdr:pic>
    <xdr:clientData/>
  </xdr:twoCellAnchor>
  <xdr:twoCellAnchor editAs="absolute">
    <xdr:from>
      <xdr:col>0</xdr:col>
      <xdr:colOff>351917</xdr:colOff>
      <xdr:row>21</xdr:row>
      <xdr:rowOff>203376</xdr:rowOff>
    </xdr:from>
    <xdr:to>
      <xdr:col>0</xdr:col>
      <xdr:colOff>644525</xdr:colOff>
      <xdr:row>21</xdr:row>
      <xdr:rowOff>505128</xdr:rowOff>
    </xdr:to>
    <xdr:pic>
      <xdr:nvPicPr>
        <xdr:cNvPr id="9" name="Picture 8">
          <a:hlinkClick xmlns:r="http://schemas.openxmlformats.org/officeDocument/2006/relationships" r:id="rId7"/>
          <a:extLst>
            <a:ext uri="{FF2B5EF4-FFF2-40B4-BE49-F238E27FC236}">
              <a16:creationId xmlns:a16="http://schemas.microsoft.com/office/drawing/2014/main" id="{8DA80094-2119-44ED-94B6-474D4C961FB7}"/>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14952309"/>
          <a:ext cx="292608" cy="301752"/>
        </a:xfrm>
        <a:prstGeom prst="rect">
          <a:avLst/>
        </a:prstGeom>
      </xdr:spPr>
    </xdr:pic>
    <xdr:clientData/>
  </xdr:twoCellAnchor>
  <xdr:twoCellAnchor editAs="oneCell">
    <xdr:from>
      <xdr:col>0</xdr:col>
      <xdr:colOff>351917</xdr:colOff>
      <xdr:row>27</xdr:row>
      <xdr:rowOff>428625</xdr:rowOff>
    </xdr:from>
    <xdr:to>
      <xdr:col>0</xdr:col>
      <xdr:colOff>644525</xdr:colOff>
      <xdr:row>27</xdr:row>
      <xdr:rowOff>730377</xdr:rowOff>
    </xdr:to>
    <xdr:pic>
      <xdr:nvPicPr>
        <xdr:cNvPr id="10" name="Picture 9">
          <a:hlinkClick xmlns:r="http://schemas.openxmlformats.org/officeDocument/2006/relationships" r:id="rId8"/>
          <a:extLst>
            <a:ext uri="{FF2B5EF4-FFF2-40B4-BE49-F238E27FC236}">
              <a16:creationId xmlns:a16="http://schemas.microsoft.com/office/drawing/2014/main" id="{DD7B6862-6223-4924-9D6E-FB8774C39FF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20974403"/>
          <a:ext cx="292608" cy="301752"/>
        </a:xfrm>
        <a:prstGeom prst="rect">
          <a:avLst/>
        </a:prstGeom>
      </xdr:spPr>
    </xdr:pic>
    <xdr:clientData/>
  </xdr:twoCellAnchor>
  <xdr:twoCellAnchor>
    <xdr:from>
      <xdr:col>0</xdr:col>
      <xdr:colOff>416720</xdr:colOff>
      <xdr:row>3</xdr:row>
      <xdr:rowOff>35719</xdr:rowOff>
    </xdr:from>
    <xdr:to>
      <xdr:col>0</xdr:col>
      <xdr:colOff>727616</xdr:colOff>
      <xdr:row>3</xdr:row>
      <xdr:rowOff>337471</xdr:rowOff>
    </xdr:to>
    <xdr:sp macro="" textlink="">
      <xdr:nvSpPr>
        <xdr:cNvPr id="11" name="Oval 10">
          <a:extLst>
            <a:ext uri="{FF2B5EF4-FFF2-40B4-BE49-F238E27FC236}">
              <a16:creationId xmlns:a16="http://schemas.microsoft.com/office/drawing/2014/main" id="{20D9F448-1BEB-459C-AF70-D6885F21AF6B}"/>
            </a:ext>
          </a:extLst>
        </xdr:cNvPr>
        <xdr:cNvSpPr/>
      </xdr:nvSpPr>
      <xdr:spPr>
        <a:xfrm>
          <a:off x="416720" y="1559719"/>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3557588</xdr:colOff>
      <xdr:row>7</xdr:row>
      <xdr:rowOff>104775</xdr:rowOff>
    </xdr:from>
    <xdr:to>
      <xdr:col>1</xdr:col>
      <xdr:colOff>3868484</xdr:colOff>
      <xdr:row>7</xdr:row>
      <xdr:rowOff>406527</xdr:rowOff>
    </xdr:to>
    <xdr:sp macro="" textlink="">
      <xdr:nvSpPr>
        <xdr:cNvPr id="12" name="Oval 11">
          <a:extLst>
            <a:ext uri="{FF2B5EF4-FFF2-40B4-BE49-F238E27FC236}">
              <a16:creationId xmlns:a16="http://schemas.microsoft.com/office/drawing/2014/main" id="{55B670F5-AACD-4AE0-A9F5-D61E1341FD0C}"/>
            </a:ext>
          </a:extLst>
        </xdr:cNvPr>
        <xdr:cNvSpPr/>
      </xdr:nvSpPr>
      <xdr:spPr>
        <a:xfrm>
          <a:off x="4295776" y="2795588"/>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435770</xdr:colOff>
      <xdr:row>7</xdr:row>
      <xdr:rowOff>574674</xdr:rowOff>
    </xdr:from>
    <xdr:to>
      <xdr:col>0</xdr:col>
      <xdr:colOff>733778</xdr:colOff>
      <xdr:row>8</xdr:row>
      <xdr:rowOff>70555</xdr:rowOff>
    </xdr:to>
    <xdr:sp macro="" textlink="">
      <xdr:nvSpPr>
        <xdr:cNvPr id="13" name="Oval 12">
          <a:extLst>
            <a:ext uri="{FF2B5EF4-FFF2-40B4-BE49-F238E27FC236}">
              <a16:creationId xmlns:a16="http://schemas.microsoft.com/office/drawing/2014/main" id="{10AC685A-0EFF-45D7-A0F3-80B574B8144C}"/>
            </a:ext>
          </a:extLst>
        </xdr:cNvPr>
        <xdr:cNvSpPr/>
      </xdr:nvSpPr>
      <xdr:spPr>
        <a:xfrm>
          <a:off x="435770" y="4173007"/>
          <a:ext cx="298008" cy="314326"/>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434888</xdr:colOff>
      <xdr:row>7</xdr:row>
      <xdr:rowOff>576880</xdr:rowOff>
    </xdr:from>
    <xdr:to>
      <xdr:col>1</xdr:col>
      <xdr:colOff>6263</xdr:colOff>
      <xdr:row>9</xdr:row>
      <xdr:rowOff>99307</xdr:rowOff>
    </xdr:to>
    <xdr:sp macro="" textlink="">
      <xdr:nvSpPr>
        <xdr:cNvPr id="14" name="TextBox 13">
          <a:extLst>
            <a:ext uri="{FF2B5EF4-FFF2-40B4-BE49-F238E27FC236}">
              <a16:creationId xmlns:a16="http://schemas.microsoft.com/office/drawing/2014/main" id="{1DE315CA-EC56-4577-B7BD-740D02D301FD}"/>
            </a:ext>
          </a:extLst>
        </xdr:cNvPr>
        <xdr:cNvSpPr txBox="1"/>
      </xdr:nvSpPr>
      <xdr:spPr>
        <a:xfrm>
          <a:off x="434888" y="4429213"/>
          <a:ext cx="403931" cy="62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3574434</xdr:colOff>
      <xdr:row>7</xdr:row>
      <xdr:rowOff>59001</xdr:rowOff>
    </xdr:from>
    <xdr:to>
      <xdr:col>1</xdr:col>
      <xdr:colOff>3883997</xdr:colOff>
      <xdr:row>7</xdr:row>
      <xdr:rowOff>392376</xdr:rowOff>
    </xdr:to>
    <xdr:sp macro="" textlink="">
      <xdr:nvSpPr>
        <xdr:cNvPr id="15" name="TextBox 14">
          <a:extLst>
            <a:ext uri="{FF2B5EF4-FFF2-40B4-BE49-F238E27FC236}">
              <a16:creationId xmlns:a16="http://schemas.microsoft.com/office/drawing/2014/main" id="{E048B803-AC3E-432E-B6EF-C1360CA5EE3A}"/>
            </a:ext>
          </a:extLst>
        </xdr:cNvPr>
        <xdr:cNvSpPr txBox="1"/>
      </xdr:nvSpPr>
      <xdr:spPr>
        <a:xfrm>
          <a:off x="4406990" y="3911334"/>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a:p>
          <a:endParaRPr lang="en-US" sz="1600" b="1">
            <a:solidFill>
              <a:schemeClr val="bg1"/>
            </a:solidFill>
          </a:endParaRPr>
        </a:p>
      </xdr:txBody>
    </xdr:sp>
    <xdr:clientData/>
  </xdr:twoCellAnchor>
  <xdr:twoCellAnchor editAs="absolute">
    <xdr:from>
      <xdr:col>0</xdr:col>
      <xdr:colOff>439208</xdr:colOff>
      <xdr:row>3</xdr:row>
      <xdr:rowOff>23813</xdr:rowOff>
    </xdr:from>
    <xdr:to>
      <xdr:col>1</xdr:col>
      <xdr:colOff>10583</xdr:colOff>
      <xdr:row>3</xdr:row>
      <xdr:rowOff>357188</xdr:rowOff>
    </xdr:to>
    <xdr:sp macro="" textlink="">
      <xdr:nvSpPr>
        <xdr:cNvPr id="16" name="TextBox 15">
          <a:extLst>
            <a:ext uri="{FF2B5EF4-FFF2-40B4-BE49-F238E27FC236}">
              <a16:creationId xmlns:a16="http://schemas.microsoft.com/office/drawing/2014/main" id="{9ECDC21C-CA3D-47B8-81FA-B060EA82C92A}"/>
            </a:ext>
          </a:extLst>
        </xdr:cNvPr>
        <xdr:cNvSpPr txBox="1"/>
      </xdr:nvSpPr>
      <xdr:spPr>
        <a:xfrm>
          <a:off x="439208" y="2405063"/>
          <a:ext cx="3016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887676</xdr:colOff>
      <xdr:row>2</xdr:row>
      <xdr:rowOff>754643</xdr:rowOff>
    </xdr:from>
    <xdr:to>
      <xdr:col>1</xdr:col>
      <xdr:colOff>1113894</xdr:colOff>
      <xdr:row>2</xdr:row>
      <xdr:rowOff>980861</xdr:rowOff>
    </xdr:to>
    <xdr:pic>
      <xdr:nvPicPr>
        <xdr:cNvPr id="23" name="Picture 22">
          <a:extLst>
            <a:ext uri="{FF2B5EF4-FFF2-40B4-BE49-F238E27FC236}">
              <a16:creationId xmlns:a16="http://schemas.microsoft.com/office/drawing/2014/main" id="{265FFDE6-B1C7-4B79-BC85-6D90114A247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729586" y="1596553"/>
          <a:ext cx="226218" cy="226218"/>
        </a:xfrm>
        <a:prstGeom prst="rect">
          <a:avLst/>
        </a:prstGeom>
      </xdr:spPr>
    </xdr:pic>
    <xdr:clientData/>
  </xdr:twoCellAnchor>
  <xdr:twoCellAnchor editAs="absolute">
    <xdr:from>
      <xdr:col>0</xdr:col>
      <xdr:colOff>351917</xdr:colOff>
      <xdr:row>18</xdr:row>
      <xdr:rowOff>147815</xdr:rowOff>
    </xdr:from>
    <xdr:to>
      <xdr:col>0</xdr:col>
      <xdr:colOff>653669</xdr:colOff>
      <xdr:row>18</xdr:row>
      <xdr:rowOff>449567</xdr:rowOff>
    </xdr:to>
    <xdr:pic>
      <xdr:nvPicPr>
        <xdr:cNvPr id="26" name="Picture 25">
          <a:hlinkClick xmlns:r="http://schemas.openxmlformats.org/officeDocument/2006/relationships" r:id="rId10"/>
          <a:extLst>
            <a:ext uri="{FF2B5EF4-FFF2-40B4-BE49-F238E27FC236}">
              <a16:creationId xmlns:a16="http://schemas.microsoft.com/office/drawing/2014/main" id="{921D771A-E5BD-41B0-801C-E069093254F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12540193"/>
          <a:ext cx="301752" cy="301752"/>
        </a:xfrm>
        <a:prstGeom prst="rect">
          <a:avLst/>
        </a:prstGeom>
      </xdr:spPr>
    </xdr:pic>
    <xdr:clientData/>
  </xdr:twoCellAnchor>
  <xdr:twoCellAnchor editAs="absolute">
    <xdr:from>
      <xdr:col>0</xdr:col>
      <xdr:colOff>351917</xdr:colOff>
      <xdr:row>15</xdr:row>
      <xdr:rowOff>176038</xdr:rowOff>
    </xdr:from>
    <xdr:to>
      <xdr:col>0</xdr:col>
      <xdr:colOff>653669</xdr:colOff>
      <xdr:row>15</xdr:row>
      <xdr:rowOff>477790</xdr:rowOff>
    </xdr:to>
    <xdr:pic>
      <xdr:nvPicPr>
        <xdr:cNvPr id="40" name="Picture 39">
          <a:hlinkClick xmlns:r="http://schemas.openxmlformats.org/officeDocument/2006/relationships" r:id="rId11"/>
          <a:extLst>
            <a:ext uri="{FF2B5EF4-FFF2-40B4-BE49-F238E27FC236}">
              <a16:creationId xmlns:a16="http://schemas.microsoft.com/office/drawing/2014/main" id="{98EB4436-D12D-45CF-9E8C-C77B13A0E16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10084860"/>
          <a:ext cx="301752" cy="301752"/>
        </a:xfrm>
        <a:prstGeom prst="rect">
          <a:avLst/>
        </a:prstGeom>
      </xdr:spPr>
    </xdr:pic>
    <xdr:clientData/>
  </xdr:twoCellAnchor>
  <xdr:twoCellAnchor editAs="absolute">
    <xdr:from>
      <xdr:col>0</xdr:col>
      <xdr:colOff>351917</xdr:colOff>
      <xdr:row>9</xdr:row>
      <xdr:rowOff>175949</xdr:rowOff>
    </xdr:from>
    <xdr:to>
      <xdr:col>0</xdr:col>
      <xdr:colOff>644525</xdr:colOff>
      <xdr:row>9</xdr:row>
      <xdr:rowOff>477701</xdr:rowOff>
    </xdr:to>
    <xdr:pic>
      <xdr:nvPicPr>
        <xdr:cNvPr id="32" name="Picture 31">
          <a:hlinkClick xmlns:r="http://schemas.openxmlformats.org/officeDocument/2006/relationships" r:id="rId12"/>
          <a:extLst>
            <a:ext uri="{FF2B5EF4-FFF2-40B4-BE49-F238E27FC236}">
              <a16:creationId xmlns:a16="http://schemas.microsoft.com/office/drawing/2014/main" id="{26F8E3A8-5E9D-4D93-9832-F326E1A2D56B}"/>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5128949"/>
          <a:ext cx="292608" cy="301752"/>
        </a:xfrm>
        <a:prstGeom prst="rect">
          <a:avLst/>
        </a:prstGeom>
      </xdr:spPr>
    </xdr:pic>
    <xdr:clientData/>
  </xdr:twoCellAnchor>
  <xdr:twoCellAnchor editAs="absolute">
    <xdr:from>
      <xdr:col>8</xdr:col>
      <xdr:colOff>338666</xdr:colOff>
      <xdr:row>19</xdr:row>
      <xdr:rowOff>1246011</xdr:rowOff>
    </xdr:from>
    <xdr:to>
      <xdr:col>8</xdr:col>
      <xdr:colOff>1476542</xdr:colOff>
      <xdr:row>21</xdr:row>
      <xdr:rowOff>703680</xdr:rowOff>
    </xdr:to>
    <xdr:grpSp>
      <xdr:nvGrpSpPr>
        <xdr:cNvPr id="33" name="Group 32">
          <a:extLst>
            <a:ext uri="{FF2B5EF4-FFF2-40B4-BE49-F238E27FC236}">
              <a16:creationId xmlns:a16="http://schemas.microsoft.com/office/drawing/2014/main" id="{0D3EBDA0-0CFE-4043-BC14-1DF0A4A31F20}"/>
            </a:ext>
          </a:extLst>
        </xdr:cNvPr>
        <xdr:cNvGrpSpPr/>
      </xdr:nvGrpSpPr>
      <xdr:grpSpPr>
        <a:xfrm>
          <a:off x="16010466" y="14390511"/>
          <a:ext cx="1137876" cy="981669"/>
          <a:chOff x="13882688" y="5976938"/>
          <a:chExt cx="1178718" cy="1176338"/>
        </a:xfrm>
      </xdr:grpSpPr>
      <xdr:grpSp>
        <xdr:nvGrpSpPr>
          <xdr:cNvPr id="34" name="Group 33">
            <a:extLst>
              <a:ext uri="{FF2B5EF4-FFF2-40B4-BE49-F238E27FC236}">
                <a16:creationId xmlns:a16="http://schemas.microsoft.com/office/drawing/2014/main" id="{5B396DD6-FDD0-6543-829A-9B72DA490B90}"/>
              </a:ext>
            </a:extLst>
          </xdr:cNvPr>
          <xdr:cNvGrpSpPr/>
        </xdr:nvGrpSpPr>
        <xdr:grpSpPr>
          <a:xfrm>
            <a:off x="14277970" y="6762750"/>
            <a:ext cx="416719" cy="390526"/>
            <a:chOff x="16090107" y="6750843"/>
            <a:chExt cx="416719" cy="390526"/>
          </a:xfrm>
        </xdr:grpSpPr>
        <xdr:sp macro="" textlink="">
          <xdr:nvSpPr>
            <xdr:cNvPr id="37" name="Arrow: Chevron 21">
              <a:extLst>
                <a:ext uri="{FF2B5EF4-FFF2-40B4-BE49-F238E27FC236}">
                  <a16:creationId xmlns:a16="http://schemas.microsoft.com/office/drawing/2014/main" id="{DA043403-1690-1B48-804B-80E52D73AAD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8" name="Arrow: Chevron 22">
              <a:extLst>
                <a:ext uri="{FF2B5EF4-FFF2-40B4-BE49-F238E27FC236}">
                  <a16:creationId xmlns:a16="http://schemas.microsoft.com/office/drawing/2014/main" id="{9D2B0E02-91F2-FD4C-A3F5-724BE236CEB8}"/>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5" name="Rectangle: Rounded Corners 19">
            <a:extLst>
              <a:ext uri="{FF2B5EF4-FFF2-40B4-BE49-F238E27FC236}">
                <a16:creationId xmlns:a16="http://schemas.microsoft.com/office/drawing/2014/main" id="{EB07C699-AC4C-A747-9D40-EF772B856915}"/>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6" name="TextBox 35">
            <a:extLst>
              <a:ext uri="{FF2B5EF4-FFF2-40B4-BE49-F238E27FC236}">
                <a16:creationId xmlns:a16="http://schemas.microsoft.com/office/drawing/2014/main" id="{0CD2A86A-A0F2-F944-A8DF-5E0DDC021D3C}"/>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338666</xdr:colOff>
      <xdr:row>12</xdr:row>
      <xdr:rowOff>282222</xdr:rowOff>
    </xdr:from>
    <xdr:to>
      <xdr:col>8</xdr:col>
      <xdr:colOff>1476542</xdr:colOff>
      <xdr:row>13</xdr:row>
      <xdr:rowOff>311390</xdr:rowOff>
    </xdr:to>
    <xdr:grpSp>
      <xdr:nvGrpSpPr>
        <xdr:cNvPr id="39" name="Group 38">
          <a:extLst>
            <a:ext uri="{FF2B5EF4-FFF2-40B4-BE49-F238E27FC236}">
              <a16:creationId xmlns:a16="http://schemas.microsoft.com/office/drawing/2014/main" id="{7DA4B733-BC0C-4243-A9E5-065AA788E058}"/>
            </a:ext>
          </a:extLst>
        </xdr:cNvPr>
        <xdr:cNvGrpSpPr/>
      </xdr:nvGrpSpPr>
      <xdr:grpSpPr>
        <a:xfrm>
          <a:off x="16010466" y="7127522"/>
          <a:ext cx="1137876" cy="981668"/>
          <a:chOff x="13882688" y="5976938"/>
          <a:chExt cx="1178718" cy="1176338"/>
        </a:xfrm>
      </xdr:grpSpPr>
      <xdr:grpSp>
        <xdr:nvGrpSpPr>
          <xdr:cNvPr id="47" name="Group 46">
            <a:extLst>
              <a:ext uri="{FF2B5EF4-FFF2-40B4-BE49-F238E27FC236}">
                <a16:creationId xmlns:a16="http://schemas.microsoft.com/office/drawing/2014/main" id="{53FC6DA3-C7E0-094A-9A6D-6CF564CAD88A}"/>
              </a:ext>
            </a:extLst>
          </xdr:cNvPr>
          <xdr:cNvGrpSpPr/>
        </xdr:nvGrpSpPr>
        <xdr:grpSpPr>
          <a:xfrm>
            <a:off x="14277970" y="6762750"/>
            <a:ext cx="416719" cy="390526"/>
            <a:chOff x="16090107" y="6750843"/>
            <a:chExt cx="416719" cy="390526"/>
          </a:xfrm>
        </xdr:grpSpPr>
        <xdr:sp macro="" textlink="">
          <xdr:nvSpPr>
            <xdr:cNvPr id="50" name="Arrow: Chevron 21">
              <a:extLst>
                <a:ext uri="{FF2B5EF4-FFF2-40B4-BE49-F238E27FC236}">
                  <a16:creationId xmlns:a16="http://schemas.microsoft.com/office/drawing/2014/main" id="{DEC6A052-CCCD-564A-BB6A-F19C51F2EDE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1" name="Arrow: Chevron 22">
              <a:extLst>
                <a:ext uri="{FF2B5EF4-FFF2-40B4-BE49-F238E27FC236}">
                  <a16:creationId xmlns:a16="http://schemas.microsoft.com/office/drawing/2014/main" id="{B97378A2-A7E6-F747-BC92-68662879CBE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8" name="Rectangle: Rounded Corners 19">
            <a:extLst>
              <a:ext uri="{FF2B5EF4-FFF2-40B4-BE49-F238E27FC236}">
                <a16:creationId xmlns:a16="http://schemas.microsoft.com/office/drawing/2014/main" id="{FC7AEA8C-EA80-B845-A6EE-A2DFC5D86BD7}"/>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9" name="TextBox 48">
            <a:extLst>
              <a:ext uri="{FF2B5EF4-FFF2-40B4-BE49-F238E27FC236}">
                <a16:creationId xmlns:a16="http://schemas.microsoft.com/office/drawing/2014/main" id="{7FEB0337-14B8-ED42-9D55-82EEA9292F2E}"/>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0</xdr:col>
      <xdr:colOff>351917</xdr:colOff>
      <xdr:row>24</xdr:row>
      <xdr:rowOff>146930</xdr:rowOff>
    </xdr:from>
    <xdr:to>
      <xdr:col>0</xdr:col>
      <xdr:colOff>644525</xdr:colOff>
      <xdr:row>24</xdr:row>
      <xdr:rowOff>448682</xdr:rowOff>
    </xdr:to>
    <xdr:pic>
      <xdr:nvPicPr>
        <xdr:cNvPr id="53" name="Picture 52">
          <a:hlinkClick xmlns:r="http://schemas.openxmlformats.org/officeDocument/2006/relationships" r:id="rId13"/>
          <a:extLst>
            <a:ext uri="{FF2B5EF4-FFF2-40B4-BE49-F238E27FC236}">
              <a16:creationId xmlns:a16="http://schemas.microsoft.com/office/drawing/2014/main" id="{2923D04B-E58D-4745-94BD-87D0A2B4D243}"/>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17859197"/>
          <a:ext cx="292608" cy="301752"/>
        </a:xfrm>
        <a:prstGeom prst="rect">
          <a:avLst/>
        </a:prstGeom>
      </xdr:spPr>
    </xdr:pic>
    <xdr:clientData/>
  </xdr:twoCellAnchor>
  <xdr:oneCellAnchor>
    <xdr:from>
      <xdr:col>0</xdr:col>
      <xdr:colOff>351917</xdr:colOff>
      <xdr:row>30</xdr:row>
      <xdr:rowOff>329847</xdr:rowOff>
    </xdr:from>
    <xdr:ext cx="292608" cy="301752"/>
    <xdr:pic>
      <xdr:nvPicPr>
        <xdr:cNvPr id="41" name="Picture 40">
          <a:hlinkClick xmlns:r="http://schemas.openxmlformats.org/officeDocument/2006/relationships" r:id="rId14"/>
          <a:extLst>
            <a:ext uri="{FF2B5EF4-FFF2-40B4-BE49-F238E27FC236}">
              <a16:creationId xmlns:a16="http://schemas.microsoft.com/office/drawing/2014/main" id="{76F30739-E006-DF40-AE90-02D8E7BEF27E}"/>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1917" y="23246291"/>
          <a:ext cx="292608" cy="301752"/>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absolute">
    <xdr:from>
      <xdr:col>7</xdr:col>
      <xdr:colOff>142875</xdr:colOff>
      <xdr:row>1</xdr:row>
      <xdr:rowOff>142875</xdr:rowOff>
    </xdr:from>
    <xdr:to>
      <xdr:col>7</xdr:col>
      <xdr:colOff>1023938</xdr:colOff>
      <xdr:row>1</xdr:row>
      <xdr:rowOff>440530</xdr:rowOff>
    </xdr:to>
    <xdr:grpSp>
      <xdr:nvGrpSpPr>
        <xdr:cNvPr id="2" name="Group 1">
          <a:hlinkClick xmlns:r="http://schemas.openxmlformats.org/officeDocument/2006/relationships" r:id="rId1"/>
          <a:extLst>
            <a:ext uri="{FF2B5EF4-FFF2-40B4-BE49-F238E27FC236}">
              <a16:creationId xmlns:a16="http://schemas.microsoft.com/office/drawing/2014/main" id="{A999B291-453D-4C1F-A3B3-F1EEDCDD0062}"/>
            </a:ext>
          </a:extLst>
        </xdr:cNvPr>
        <xdr:cNvGrpSpPr/>
      </xdr:nvGrpSpPr>
      <xdr:grpSpPr>
        <a:xfrm>
          <a:off x="14011275" y="409575"/>
          <a:ext cx="881063" cy="297655"/>
          <a:chOff x="12311063" y="238126"/>
          <a:chExt cx="881063" cy="297655"/>
        </a:xfrm>
      </xdr:grpSpPr>
      <xdr:sp macro="" textlink="">
        <xdr:nvSpPr>
          <xdr:cNvPr id="3" name="Arrow: Chevron 2">
            <a:extLst>
              <a:ext uri="{FF2B5EF4-FFF2-40B4-BE49-F238E27FC236}">
                <a16:creationId xmlns:a16="http://schemas.microsoft.com/office/drawing/2014/main" id="{82A5A512-C2C0-407C-8728-6997D117D5D1}"/>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1"/>
            <a:extLst>
              <a:ext uri="{FF2B5EF4-FFF2-40B4-BE49-F238E27FC236}">
                <a16:creationId xmlns:a16="http://schemas.microsoft.com/office/drawing/2014/main" id="{1B10F31F-03A2-418D-9E2A-9CD559A04B5E}"/>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6</xdr:col>
      <xdr:colOff>607218</xdr:colOff>
      <xdr:row>1</xdr:row>
      <xdr:rowOff>130969</xdr:rowOff>
    </xdr:from>
    <xdr:to>
      <xdr:col>6</xdr:col>
      <xdr:colOff>1564481</xdr:colOff>
      <xdr:row>1</xdr:row>
      <xdr:rowOff>428624</xdr:rowOff>
    </xdr:to>
    <xdr:grpSp>
      <xdr:nvGrpSpPr>
        <xdr:cNvPr id="5" name="Group 4">
          <a:hlinkClick xmlns:r="http://schemas.openxmlformats.org/officeDocument/2006/relationships" r:id="rId2"/>
          <a:extLst>
            <a:ext uri="{FF2B5EF4-FFF2-40B4-BE49-F238E27FC236}">
              <a16:creationId xmlns:a16="http://schemas.microsoft.com/office/drawing/2014/main" id="{B0C6C066-149A-4C28-849F-94B8D90480D2}"/>
            </a:ext>
          </a:extLst>
        </xdr:cNvPr>
        <xdr:cNvGrpSpPr/>
      </xdr:nvGrpSpPr>
      <xdr:grpSpPr>
        <a:xfrm flipH="1">
          <a:off x="12672218" y="397669"/>
          <a:ext cx="957263" cy="297655"/>
          <a:chOff x="12394406" y="238126"/>
          <a:chExt cx="797720" cy="297655"/>
        </a:xfrm>
      </xdr:grpSpPr>
      <xdr:sp macro="" textlink="">
        <xdr:nvSpPr>
          <xdr:cNvPr id="6" name="Arrow: Chevron 5">
            <a:extLst>
              <a:ext uri="{FF2B5EF4-FFF2-40B4-BE49-F238E27FC236}">
                <a16:creationId xmlns:a16="http://schemas.microsoft.com/office/drawing/2014/main" id="{2CC3D8CD-592B-42DC-97A2-ABEE62420805}"/>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3"/>
            <a:extLst>
              <a:ext uri="{FF2B5EF4-FFF2-40B4-BE49-F238E27FC236}">
                <a16:creationId xmlns:a16="http://schemas.microsoft.com/office/drawing/2014/main" id="{6029AD50-823C-4112-8111-D98BD7148DD9}"/>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0</xdr:col>
      <xdr:colOff>392063</xdr:colOff>
      <xdr:row>9</xdr:row>
      <xdr:rowOff>359427</xdr:rowOff>
    </xdr:from>
    <xdr:to>
      <xdr:col>0</xdr:col>
      <xdr:colOff>693815</xdr:colOff>
      <xdr:row>9</xdr:row>
      <xdr:rowOff>661179</xdr:rowOff>
    </xdr:to>
    <xdr:pic>
      <xdr:nvPicPr>
        <xdr:cNvPr id="8" name="Picture 7">
          <a:hlinkClick xmlns:r="http://schemas.openxmlformats.org/officeDocument/2006/relationships" r:id="rId4"/>
          <a:extLst>
            <a:ext uri="{FF2B5EF4-FFF2-40B4-BE49-F238E27FC236}">
              <a16:creationId xmlns:a16="http://schemas.microsoft.com/office/drawing/2014/main" id="{9EAB2A35-DA0F-4381-B186-7CEA601042F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92063" y="5209736"/>
          <a:ext cx="301752" cy="301752"/>
        </a:xfrm>
        <a:prstGeom prst="rect">
          <a:avLst/>
        </a:prstGeom>
      </xdr:spPr>
    </xdr:pic>
    <xdr:clientData/>
  </xdr:twoCellAnchor>
  <xdr:twoCellAnchor editAs="absolute">
    <xdr:from>
      <xdr:col>0</xdr:col>
      <xdr:colOff>392063</xdr:colOff>
      <xdr:row>12</xdr:row>
      <xdr:rowOff>197715</xdr:rowOff>
    </xdr:from>
    <xdr:to>
      <xdr:col>0</xdr:col>
      <xdr:colOff>693815</xdr:colOff>
      <xdr:row>12</xdr:row>
      <xdr:rowOff>499467</xdr:rowOff>
    </xdr:to>
    <xdr:pic>
      <xdr:nvPicPr>
        <xdr:cNvPr id="9" name="Picture 8">
          <a:hlinkClick xmlns:r="http://schemas.openxmlformats.org/officeDocument/2006/relationships" r:id="rId6"/>
          <a:extLst>
            <a:ext uri="{FF2B5EF4-FFF2-40B4-BE49-F238E27FC236}">
              <a16:creationId xmlns:a16="http://schemas.microsoft.com/office/drawing/2014/main" id="{9F527126-CACB-4C24-B8E4-4B44CE9E06F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92063" y="7402518"/>
          <a:ext cx="301752" cy="301752"/>
        </a:xfrm>
        <a:prstGeom prst="rect">
          <a:avLst/>
        </a:prstGeom>
      </xdr:spPr>
    </xdr:pic>
    <xdr:clientData/>
  </xdr:twoCellAnchor>
  <xdr:twoCellAnchor>
    <xdr:from>
      <xdr:col>0</xdr:col>
      <xdr:colOff>404812</xdr:colOff>
      <xdr:row>2</xdr:row>
      <xdr:rowOff>1154906</xdr:rowOff>
    </xdr:from>
    <xdr:to>
      <xdr:col>0</xdr:col>
      <xdr:colOff>715708</xdr:colOff>
      <xdr:row>3</xdr:row>
      <xdr:rowOff>194595</xdr:rowOff>
    </xdr:to>
    <xdr:sp macro="" textlink="">
      <xdr:nvSpPr>
        <xdr:cNvPr id="10" name="Oval 9">
          <a:extLst>
            <a:ext uri="{FF2B5EF4-FFF2-40B4-BE49-F238E27FC236}">
              <a16:creationId xmlns:a16="http://schemas.microsoft.com/office/drawing/2014/main" id="{75E1C356-449B-4BCA-8D18-B6308EE3FA33}"/>
            </a:ext>
          </a:extLst>
        </xdr:cNvPr>
        <xdr:cNvSpPr/>
      </xdr:nvSpPr>
      <xdr:spPr>
        <a:xfrm>
          <a:off x="404812" y="1726406"/>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3581400</xdr:colOff>
      <xdr:row>7</xdr:row>
      <xdr:rowOff>80963</xdr:rowOff>
    </xdr:from>
    <xdr:to>
      <xdr:col>1</xdr:col>
      <xdr:colOff>3892296</xdr:colOff>
      <xdr:row>7</xdr:row>
      <xdr:rowOff>382715</xdr:rowOff>
    </xdr:to>
    <xdr:sp macro="" textlink="">
      <xdr:nvSpPr>
        <xdr:cNvPr id="11" name="Oval 10">
          <a:extLst>
            <a:ext uri="{FF2B5EF4-FFF2-40B4-BE49-F238E27FC236}">
              <a16:creationId xmlns:a16="http://schemas.microsoft.com/office/drawing/2014/main" id="{6D1F4529-3F6C-48B6-9A72-40190966D429}"/>
            </a:ext>
          </a:extLst>
        </xdr:cNvPr>
        <xdr:cNvSpPr/>
      </xdr:nvSpPr>
      <xdr:spPr>
        <a:xfrm>
          <a:off x="4319588" y="3748088"/>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411956</xdr:colOff>
      <xdr:row>7</xdr:row>
      <xdr:rowOff>689630</xdr:rowOff>
    </xdr:from>
    <xdr:to>
      <xdr:col>0</xdr:col>
      <xdr:colOff>722852</xdr:colOff>
      <xdr:row>8</xdr:row>
      <xdr:rowOff>188812</xdr:rowOff>
    </xdr:to>
    <xdr:sp macro="" textlink="">
      <xdr:nvSpPr>
        <xdr:cNvPr id="12" name="Oval 11">
          <a:extLst>
            <a:ext uri="{FF2B5EF4-FFF2-40B4-BE49-F238E27FC236}">
              <a16:creationId xmlns:a16="http://schemas.microsoft.com/office/drawing/2014/main" id="{56BC8840-8C07-4A70-8962-30E6CEBF6A2E}"/>
            </a:ext>
          </a:extLst>
        </xdr:cNvPr>
        <xdr:cNvSpPr/>
      </xdr:nvSpPr>
      <xdr:spPr>
        <a:xfrm>
          <a:off x="411956" y="4412457"/>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421660</xdr:colOff>
      <xdr:row>7</xdr:row>
      <xdr:rowOff>675521</xdr:rowOff>
    </xdr:from>
    <xdr:to>
      <xdr:col>0</xdr:col>
      <xdr:colOff>825591</xdr:colOff>
      <xdr:row>9</xdr:row>
      <xdr:rowOff>197948</xdr:rowOff>
    </xdr:to>
    <xdr:sp macro="" textlink="">
      <xdr:nvSpPr>
        <xdr:cNvPr id="13" name="TextBox 12">
          <a:extLst>
            <a:ext uri="{FF2B5EF4-FFF2-40B4-BE49-F238E27FC236}">
              <a16:creationId xmlns:a16="http://schemas.microsoft.com/office/drawing/2014/main" id="{0983ACF3-B2E3-454A-A33C-2F2A7F02B2BA}"/>
            </a:ext>
          </a:extLst>
        </xdr:cNvPr>
        <xdr:cNvSpPr txBox="1"/>
      </xdr:nvSpPr>
      <xdr:spPr>
        <a:xfrm>
          <a:off x="421660" y="4456556"/>
          <a:ext cx="403931" cy="62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3604447</xdr:colOff>
      <xdr:row>7</xdr:row>
      <xdr:rowOff>57916</xdr:rowOff>
    </xdr:from>
    <xdr:to>
      <xdr:col>1</xdr:col>
      <xdr:colOff>3914010</xdr:colOff>
      <xdr:row>7</xdr:row>
      <xdr:rowOff>391291</xdr:rowOff>
    </xdr:to>
    <xdr:sp macro="" textlink="">
      <xdr:nvSpPr>
        <xdr:cNvPr id="14" name="TextBox 13">
          <a:extLst>
            <a:ext uri="{FF2B5EF4-FFF2-40B4-BE49-F238E27FC236}">
              <a16:creationId xmlns:a16="http://schemas.microsoft.com/office/drawing/2014/main" id="{7F0E0C8E-3CAA-4834-A4F5-A462ABEB6EDD}"/>
            </a:ext>
          </a:extLst>
        </xdr:cNvPr>
        <xdr:cNvSpPr txBox="1"/>
      </xdr:nvSpPr>
      <xdr:spPr>
        <a:xfrm>
          <a:off x="4439973" y="3823355"/>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416719</xdr:colOff>
      <xdr:row>2</xdr:row>
      <xdr:rowOff>1131095</xdr:rowOff>
    </xdr:from>
    <xdr:to>
      <xdr:col>0</xdr:col>
      <xdr:colOff>726282</xdr:colOff>
      <xdr:row>3</xdr:row>
      <xdr:rowOff>321470</xdr:rowOff>
    </xdr:to>
    <xdr:sp macro="" textlink="">
      <xdr:nvSpPr>
        <xdr:cNvPr id="15" name="TextBox 14">
          <a:extLst>
            <a:ext uri="{FF2B5EF4-FFF2-40B4-BE49-F238E27FC236}">
              <a16:creationId xmlns:a16="http://schemas.microsoft.com/office/drawing/2014/main" id="{B498A38E-BCC6-4FF4-808C-5837C12A98AB}"/>
            </a:ext>
          </a:extLst>
        </xdr:cNvPr>
        <xdr:cNvSpPr txBox="1"/>
      </xdr:nvSpPr>
      <xdr:spPr>
        <a:xfrm>
          <a:off x="416719" y="1702595"/>
          <a:ext cx="309563" cy="452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872243</xdr:colOff>
      <xdr:row>2</xdr:row>
      <xdr:rowOff>790223</xdr:rowOff>
    </xdr:from>
    <xdr:to>
      <xdr:col>1</xdr:col>
      <xdr:colOff>1098461</xdr:colOff>
      <xdr:row>2</xdr:row>
      <xdr:rowOff>1016441</xdr:rowOff>
    </xdr:to>
    <xdr:pic>
      <xdr:nvPicPr>
        <xdr:cNvPr id="16" name="Picture 15">
          <a:extLst>
            <a:ext uri="{FF2B5EF4-FFF2-40B4-BE49-F238E27FC236}">
              <a16:creationId xmlns:a16="http://schemas.microsoft.com/office/drawing/2014/main" id="{072C8DCC-ACFE-46CD-92DD-9EE6C22C232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704799" y="1636890"/>
          <a:ext cx="226218" cy="226218"/>
        </a:xfrm>
        <a:prstGeom prst="rect">
          <a:avLst/>
        </a:prstGeom>
      </xdr:spPr>
    </xdr:pic>
    <xdr:clientData/>
  </xdr:twoCellAnchor>
  <xdr:twoCellAnchor editAs="absolute">
    <xdr:from>
      <xdr:col>0</xdr:col>
      <xdr:colOff>392063</xdr:colOff>
      <xdr:row>15</xdr:row>
      <xdr:rowOff>240525</xdr:rowOff>
    </xdr:from>
    <xdr:to>
      <xdr:col>0</xdr:col>
      <xdr:colOff>693815</xdr:colOff>
      <xdr:row>15</xdr:row>
      <xdr:rowOff>542277</xdr:rowOff>
    </xdr:to>
    <xdr:pic>
      <xdr:nvPicPr>
        <xdr:cNvPr id="17" name="Picture 16">
          <a:hlinkClick xmlns:r="http://schemas.openxmlformats.org/officeDocument/2006/relationships" r:id="rId8"/>
          <a:extLst>
            <a:ext uri="{FF2B5EF4-FFF2-40B4-BE49-F238E27FC236}">
              <a16:creationId xmlns:a16="http://schemas.microsoft.com/office/drawing/2014/main" id="{D53206D4-320A-4CAE-AF09-BC9B5A65396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92063" y="9685665"/>
          <a:ext cx="301752" cy="301752"/>
        </a:xfrm>
        <a:prstGeom prst="rect">
          <a:avLst/>
        </a:prstGeom>
      </xdr:spPr>
    </xdr:pic>
    <xdr:clientData/>
  </xdr:twoCellAnchor>
  <xdr:twoCellAnchor editAs="absolute">
    <xdr:from>
      <xdr:col>0</xdr:col>
      <xdr:colOff>392063</xdr:colOff>
      <xdr:row>18</xdr:row>
      <xdr:rowOff>197717</xdr:rowOff>
    </xdr:from>
    <xdr:to>
      <xdr:col>0</xdr:col>
      <xdr:colOff>693815</xdr:colOff>
      <xdr:row>18</xdr:row>
      <xdr:rowOff>499469</xdr:rowOff>
    </xdr:to>
    <xdr:pic>
      <xdr:nvPicPr>
        <xdr:cNvPr id="18" name="Picture 17">
          <a:hlinkClick xmlns:r="http://schemas.openxmlformats.org/officeDocument/2006/relationships" r:id="rId9"/>
          <a:extLst>
            <a:ext uri="{FF2B5EF4-FFF2-40B4-BE49-F238E27FC236}">
              <a16:creationId xmlns:a16="http://schemas.microsoft.com/office/drawing/2014/main" id="{4759AFAF-A227-46F4-A469-46285C496D3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92063" y="11811845"/>
          <a:ext cx="301752" cy="301752"/>
        </a:xfrm>
        <a:prstGeom prst="rect">
          <a:avLst/>
        </a:prstGeom>
      </xdr:spPr>
    </xdr:pic>
    <xdr:clientData/>
  </xdr:twoCellAnchor>
  <xdr:twoCellAnchor editAs="absolute">
    <xdr:from>
      <xdr:col>8</xdr:col>
      <xdr:colOff>338667</xdr:colOff>
      <xdr:row>12</xdr:row>
      <xdr:rowOff>762741</xdr:rowOff>
    </xdr:from>
    <xdr:to>
      <xdr:col>8</xdr:col>
      <xdr:colOff>1476543</xdr:colOff>
      <xdr:row>13</xdr:row>
      <xdr:rowOff>806022</xdr:rowOff>
    </xdr:to>
    <xdr:grpSp>
      <xdr:nvGrpSpPr>
        <xdr:cNvPr id="25" name="Group 24">
          <a:extLst>
            <a:ext uri="{FF2B5EF4-FFF2-40B4-BE49-F238E27FC236}">
              <a16:creationId xmlns:a16="http://schemas.microsoft.com/office/drawing/2014/main" id="{7285F7F5-3757-3946-B267-767FF0A7B1EB}"/>
            </a:ext>
          </a:extLst>
        </xdr:cNvPr>
        <xdr:cNvGrpSpPr/>
      </xdr:nvGrpSpPr>
      <xdr:grpSpPr>
        <a:xfrm>
          <a:off x="16010467" y="7963641"/>
          <a:ext cx="1137876" cy="983081"/>
          <a:chOff x="13882688" y="5976938"/>
          <a:chExt cx="1178718" cy="1176338"/>
        </a:xfrm>
      </xdr:grpSpPr>
      <xdr:grpSp>
        <xdr:nvGrpSpPr>
          <xdr:cNvPr id="26" name="Group 25">
            <a:extLst>
              <a:ext uri="{FF2B5EF4-FFF2-40B4-BE49-F238E27FC236}">
                <a16:creationId xmlns:a16="http://schemas.microsoft.com/office/drawing/2014/main" id="{DCC21595-E72A-A442-862F-7B7E8A8446CF}"/>
              </a:ext>
            </a:extLst>
          </xdr:cNvPr>
          <xdr:cNvGrpSpPr/>
        </xdr:nvGrpSpPr>
        <xdr:grpSpPr>
          <a:xfrm>
            <a:off x="14277970" y="6762750"/>
            <a:ext cx="416719" cy="390526"/>
            <a:chOff x="16090107" y="6750843"/>
            <a:chExt cx="416719" cy="390526"/>
          </a:xfrm>
        </xdr:grpSpPr>
        <xdr:sp macro="" textlink="">
          <xdr:nvSpPr>
            <xdr:cNvPr id="29" name="Arrow: Chevron 21">
              <a:extLst>
                <a:ext uri="{FF2B5EF4-FFF2-40B4-BE49-F238E27FC236}">
                  <a16:creationId xmlns:a16="http://schemas.microsoft.com/office/drawing/2014/main" id="{51FDD823-53E4-3C41-BD5E-4E30C6A56B8E}"/>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0" name="Arrow: Chevron 22">
              <a:extLst>
                <a:ext uri="{FF2B5EF4-FFF2-40B4-BE49-F238E27FC236}">
                  <a16:creationId xmlns:a16="http://schemas.microsoft.com/office/drawing/2014/main" id="{3FF77574-E80C-DC40-A1B4-0150A441CCC4}"/>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27" name="Rectangle: Rounded Corners 19">
            <a:extLst>
              <a:ext uri="{FF2B5EF4-FFF2-40B4-BE49-F238E27FC236}">
                <a16:creationId xmlns:a16="http://schemas.microsoft.com/office/drawing/2014/main" id="{274F27CB-1F34-2845-8B3F-AE6504A4AE16}"/>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8" name="TextBox 27">
            <a:extLst>
              <a:ext uri="{FF2B5EF4-FFF2-40B4-BE49-F238E27FC236}">
                <a16:creationId xmlns:a16="http://schemas.microsoft.com/office/drawing/2014/main" id="{53E8CC09-3B76-3B47-BD39-93BBBB1C7518}"/>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0</xdr:col>
      <xdr:colOff>392063</xdr:colOff>
      <xdr:row>21</xdr:row>
      <xdr:rowOff>283333</xdr:rowOff>
    </xdr:from>
    <xdr:to>
      <xdr:col>0</xdr:col>
      <xdr:colOff>693815</xdr:colOff>
      <xdr:row>21</xdr:row>
      <xdr:rowOff>585085</xdr:rowOff>
    </xdr:to>
    <xdr:pic>
      <xdr:nvPicPr>
        <xdr:cNvPr id="31" name="Picture 30">
          <a:hlinkClick xmlns:r="http://schemas.openxmlformats.org/officeDocument/2006/relationships" r:id="rId10"/>
          <a:extLst>
            <a:ext uri="{FF2B5EF4-FFF2-40B4-BE49-F238E27FC236}">
              <a16:creationId xmlns:a16="http://schemas.microsoft.com/office/drawing/2014/main" id="{6446FF5E-04A4-F64E-A311-AB5A30D0D69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92063" y="14009372"/>
          <a:ext cx="301752" cy="301752"/>
        </a:xfrm>
        <a:prstGeom prst="rect">
          <a:avLst/>
        </a:prstGeom>
      </xdr:spPr>
    </xdr:pic>
    <xdr:clientData/>
  </xdr:twoCellAnchor>
  <xdr:oneCellAnchor>
    <xdr:from>
      <xdr:col>0</xdr:col>
      <xdr:colOff>392063</xdr:colOff>
      <xdr:row>24</xdr:row>
      <xdr:rowOff>338084</xdr:rowOff>
    </xdr:from>
    <xdr:ext cx="301752" cy="301752"/>
    <xdr:pic>
      <xdr:nvPicPr>
        <xdr:cNvPr id="32" name="Picture 31">
          <a:hlinkClick xmlns:r="http://schemas.openxmlformats.org/officeDocument/2006/relationships" r:id="rId11"/>
          <a:extLst>
            <a:ext uri="{FF2B5EF4-FFF2-40B4-BE49-F238E27FC236}">
              <a16:creationId xmlns:a16="http://schemas.microsoft.com/office/drawing/2014/main" id="{78B88DFB-D2F6-D04F-B0BC-90D2A68E9C8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92063" y="16705387"/>
          <a:ext cx="301752" cy="301752"/>
        </a:xfrm>
        <a:prstGeom prst="rect">
          <a:avLst/>
        </a:prstGeom>
      </xdr:spPr>
    </xdr:pic>
    <xdr:clientData/>
  </xdr:oneCellAnchor>
  <xdr:oneCellAnchor>
    <xdr:from>
      <xdr:col>0</xdr:col>
      <xdr:colOff>392063</xdr:colOff>
      <xdr:row>27</xdr:row>
      <xdr:rowOff>152578</xdr:rowOff>
    </xdr:from>
    <xdr:ext cx="301752" cy="301752"/>
    <xdr:pic>
      <xdr:nvPicPr>
        <xdr:cNvPr id="33" name="Picture 32">
          <a:hlinkClick xmlns:r="http://schemas.openxmlformats.org/officeDocument/2006/relationships" r:id="rId12"/>
          <a:extLst>
            <a:ext uri="{FF2B5EF4-FFF2-40B4-BE49-F238E27FC236}">
              <a16:creationId xmlns:a16="http://schemas.microsoft.com/office/drawing/2014/main" id="{81693EB2-3344-D447-8B74-884189B376C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92063" y="19231117"/>
          <a:ext cx="301752" cy="301752"/>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absolute">
    <xdr:from>
      <xdr:col>7</xdr:col>
      <xdr:colOff>166688</xdr:colOff>
      <xdr:row>1</xdr:row>
      <xdr:rowOff>119065</xdr:rowOff>
    </xdr:from>
    <xdr:to>
      <xdr:col>7</xdr:col>
      <xdr:colOff>1047751</xdr:colOff>
      <xdr:row>1</xdr:row>
      <xdr:rowOff>416720</xdr:rowOff>
    </xdr:to>
    <xdr:grpSp>
      <xdr:nvGrpSpPr>
        <xdr:cNvPr id="4" name="Group 3">
          <a:extLst>
            <a:ext uri="{FF2B5EF4-FFF2-40B4-BE49-F238E27FC236}">
              <a16:creationId xmlns:a16="http://schemas.microsoft.com/office/drawing/2014/main" id="{57B9B41A-279F-4AB6-A521-89F27DE0848D}"/>
            </a:ext>
          </a:extLst>
        </xdr:cNvPr>
        <xdr:cNvGrpSpPr/>
      </xdr:nvGrpSpPr>
      <xdr:grpSpPr>
        <a:xfrm>
          <a:off x="13983676" y="379185"/>
          <a:ext cx="881063" cy="297655"/>
          <a:chOff x="12311063" y="238126"/>
          <a:chExt cx="881063" cy="297655"/>
        </a:xfrm>
      </xdr:grpSpPr>
      <xdr:sp macro="" textlink="">
        <xdr:nvSpPr>
          <xdr:cNvPr id="2" name="Arrow: Chevron 1">
            <a:hlinkClick xmlns:r="http://schemas.openxmlformats.org/officeDocument/2006/relationships" r:id="rId1"/>
            <a:extLst>
              <a:ext uri="{FF2B5EF4-FFF2-40B4-BE49-F238E27FC236}">
                <a16:creationId xmlns:a16="http://schemas.microsoft.com/office/drawing/2014/main" id="{CEBD143D-6C7C-41E2-9256-19A8696CE864}"/>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 name="TextBox 2">
            <a:hlinkClick xmlns:r="http://schemas.openxmlformats.org/officeDocument/2006/relationships" r:id="rId2"/>
            <a:extLst>
              <a:ext uri="{FF2B5EF4-FFF2-40B4-BE49-F238E27FC236}">
                <a16:creationId xmlns:a16="http://schemas.microsoft.com/office/drawing/2014/main" id="{39B73905-FE32-48C6-B659-86CF5B512238}"/>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6</xdr:col>
      <xdr:colOff>595312</xdr:colOff>
      <xdr:row>1</xdr:row>
      <xdr:rowOff>119063</xdr:rowOff>
    </xdr:from>
    <xdr:to>
      <xdr:col>6</xdr:col>
      <xdr:colOff>1552575</xdr:colOff>
      <xdr:row>1</xdr:row>
      <xdr:rowOff>416718</xdr:rowOff>
    </xdr:to>
    <xdr:grpSp>
      <xdr:nvGrpSpPr>
        <xdr:cNvPr id="5" name="Group 4">
          <a:hlinkClick xmlns:r="http://schemas.openxmlformats.org/officeDocument/2006/relationships" r:id="rId3"/>
          <a:extLst>
            <a:ext uri="{FF2B5EF4-FFF2-40B4-BE49-F238E27FC236}">
              <a16:creationId xmlns:a16="http://schemas.microsoft.com/office/drawing/2014/main" id="{E2390CE2-271A-44D1-8CE9-21351F73E794}"/>
            </a:ext>
          </a:extLst>
        </xdr:cNvPr>
        <xdr:cNvGrpSpPr/>
      </xdr:nvGrpSpPr>
      <xdr:grpSpPr>
        <a:xfrm flipH="1">
          <a:off x="12606758" y="379183"/>
          <a:ext cx="957263" cy="297655"/>
          <a:chOff x="12394406" y="238126"/>
          <a:chExt cx="797720" cy="297655"/>
        </a:xfrm>
      </xdr:grpSpPr>
      <xdr:sp macro="" textlink="">
        <xdr:nvSpPr>
          <xdr:cNvPr id="6" name="Arrow: Chevron 5">
            <a:extLst>
              <a:ext uri="{FF2B5EF4-FFF2-40B4-BE49-F238E27FC236}">
                <a16:creationId xmlns:a16="http://schemas.microsoft.com/office/drawing/2014/main" id="{50F0C378-AE70-4AC3-A53E-01F0F91E9E36}"/>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5F416A89-B584-4B77-8698-8CF7418EB937}"/>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0</xdr:col>
      <xdr:colOff>346646</xdr:colOff>
      <xdr:row>12</xdr:row>
      <xdr:rowOff>62616</xdr:rowOff>
    </xdr:from>
    <xdr:to>
      <xdr:col>0</xdr:col>
      <xdr:colOff>648398</xdr:colOff>
      <xdr:row>12</xdr:row>
      <xdr:rowOff>364368</xdr:rowOff>
    </xdr:to>
    <xdr:pic>
      <xdr:nvPicPr>
        <xdr:cNvPr id="9" name="Picture 8">
          <a:hlinkClick xmlns:r="http://schemas.openxmlformats.org/officeDocument/2006/relationships" r:id="rId5"/>
          <a:extLst>
            <a:ext uri="{FF2B5EF4-FFF2-40B4-BE49-F238E27FC236}">
              <a16:creationId xmlns:a16="http://schemas.microsoft.com/office/drawing/2014/main" id="{A9C5B3C6-1D6A-48FC-A029-781AEB9E349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7460366"/>
          <a:ext cx="301752" cy="301752"/>
        </a:xfrm>
        <a:prstGeom prst="rect">
          <a:avLst/>
        </a:prstGeom>
      </xdr:spPr>
    </xdr:pic>
    <xdr:clientData/>
  </xdr:twoCellAnchor>
  <xdr:twoCellAnchor editAs="absolute">
    <xdr:from>
      <xdr:col>0</xdr:col>
      <xdr:colOff>346646</xdr:colOff>
      <xdr:row>9</xdr:row>
      <xdr:rowOff>228245</xdr:rowOff>
    </xdr:from>
    <xdr:to>
      <xdr:col>0</xdr:col>
      <xdr:colOff>648398</xdr:colOff>
      <xdr:row>9</xdr:row>
      <xdr:rowOff>529997</xdr:rowOff>
    </xdr:to>
    <xdr:pic>
      <xdr:nvPicPr>
        <xdr:cNvPr id="10" name="Picture 9">
          <a:hlinkClick xmlns:r="http://schemas.openxmlformats.org/officeDocument/2006/relationships" r:id="rId7"/>
          <a:extLst>
            <a:ext uri="{FF2B5EF4-FFF2-40B4-BE49-F238E27FC236}">
              <a16:creationId xmlns:a16="http://schemas.microsoft.com/office/drawing/2014/main" id="{56850D4A-0349-4AC8-9903-A1FE2269F625}"/>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5138912"/>
          <a:ext cx="301752" cy="301752"/>
        </a:xfrm>
        <a:prstGeom prst="rect">
          <a:avLst/>
        </a:prstGeom>
      </xdr:spPr>
    </xdr:pic>
    <xdr:clientData/>
  </xdr:twoCellAnchor>
  <xdr:twoCellAnchor editAs="absolute">
    <xdr:from>
      <xdr:col>0</xdr:col>
      <xdr:colOff>346646</xdr:colOff>
      <xdr:row>14</xdr:row>
      <xdr:rowOff>163156</xdr:rowOff>
    </xdr:from>
    <xdr:to>
      <xdr:col>0</xdr:col>
      <xdr:colOff>648398</xdr:colOff>
      <xdr:row>15</xdr:row>
      <xdr:rowOff>267353</xdr:rowOff>
    </xdr:to>
    <xdr:pic>
      <xdr:nvPicPr>
        <xdr:cNvPr id="12" name="Picture 11">
          <a:hlinkClick xmlns:r="http://schemas.openxmlformats.org/officeDocument/2006/relationships" r:id="rId8"/>
          <a:extLst>
            <a:ext uri="{FF2B5EF4-FFF2-40B4-BE49-F238E27FC236}">
              <a16:creationId xmlns:a16="http://schemas.microsoft.com/office/drawing/2014/main" id="{67D1264F-C25E-4952-ABBA-E22D631F8053}"/>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10682989"/>
          <a:ext cx="301752" cy="294697"/>
        </a:xfrm>
        <a:prstGeom prst="rect">
          <a:avLst/>
        </a:prstGeom>
      </xdr:spPr>
    </xdr:pic>
    <xdr:clientData/>
  </xdr:twoCellAnchor>
  <xdr:twoCellAnchor editAs="absolute">
    <xdr:from>
      <xdr:col>0</xdr:col>
      <xdr:colOff>346646</xdr:colOff>
      <xdr:row>17</xdr:row>
      <xdr:rowOff>183443</xdr:rowOff>
    </xdr:from>
    <xdr:to>
      <xdr:col>0</xdr:col>
      <xdr:colOff>648398</xdr:colOff>
      <xdr:row>18</xdr:row>
      <xdr:rowOff>241778</xdr:rowOff>
    </xdr:to>
    <xdr:pic>
      <xdr:nvPicPr>
        <xdr:cNvPr id="13" name="Picture 12">
          <a:hlinkClick xmlns:r="http://schemas.openxmlformats.org/officeDocument/2006/relationships" r:id="rId9"/>
          <a:extLst>
            <a:ext uri="{FF2B5EF4-FFF2-40B4-BE49-F238E27FC236}">
              <a16:creationId xmlns:a16="http://schemas.microsoft.com/office/drawing/2014/main" id="{DD6D4386-46C4-4F36-8694-CE8603EC0EC2}"/>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13200943"/>
          <a:ext cx="301752" cy="301752"/>
        </a:xfrm>
        <a:prstGeom prst="rect">
          <a:avLst/>
        </a:prstGeom>
      </xdr:spPr>
    </xdr:pic>
    <xdr:clientData/>
  </xdr:twoCellAnchor>
  <xdr:twoCellAnchor editAs="absolute">
    <xdr:from>
      <xdr:col>0</xdr:col>
      <xdr:colOff>346646</xdr:colOff>
      <xdr:row>20</xdr:row>
      <xdr:rowOff>165361</xdr:rowOff>
    </xdr:from>
    <xdr:to>
      <xdr:col>0</xdr:col>
      <xdr:colOff>648398</xdr:colOff>
      <xdr:row>21</xdr:row>
      <xdr:rowOff>223697</xdr:rowOff>
    </xdr:to>
    <xdr:pic>
      <xdr:nvPicPr>
        <xdr:cNvPr id="14" name="Picture 13">
          <a:hlinkClick xmlns:r="http://schemas.openxmlformats.org/officeDocument/2006/relationships" r:id="rId10"/>
          <a:extLst>
            <a:ext uri="{FF2B5EF4-FFF2-40B4-BE49-F238E27FC236}">
              <a16:creationId xmlns:a16="http://schemas.microsoft.com/office/drawing/2014/main" id="{042806D1-8983-42EA-9732-996983CEFA67}"/>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16220278"/>
          <a:ext cx="301752" cy="301752"/>
        </a:xfrm>
        <a:prstGeom prst="rect">
          <a:avLst/>
        </a:prstGeom>
      </xdr:spPr>
    </xdr:pic>
    <xdr:clientData/>
  </xdr:twoCellAnchor>
  <xdr:twoCellAnchor editAs="absolute">
    <xdr:from>
      <xdr:col>0</xdr:col>
      <xdr:colOff>346646</xdr:colOff>
      <xdr:row>23</xdr:row>
      <xdr:rowOff>171096</xdr:rowOff>
    </xdr:from>
    <xdr:to>
      <xdr:col>0</xdr:col>
      <xdr:colOff>648398</xdr:colOff>
      <xdr:row>24</xdr:row>
      <xdr:rowOff>261180</xdr:rowOff>
    </xdr:to>
    <xdr:pic>
      <xdr:nvPicPr>
        <xdr:cNvPr id="15" name="Picture 14">
          <a:hlinkClick xmlns:r="http://schemas.openxmlformats.org/officeDocument/2006/relationships" r:id="rId11"/>
          <a:extLst>
            <a:ext uri="{FF2B5EF4-FFF2-40B4-BE49-F238E27FC236}">
              <a16:creationId xmlns:a16="http://schemas.microsoft.com/office/drawing/2014/main" id="{E34483A7-21F1-4256-9ACC-08A9219DF30C}"/>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18173346"/>
          <a:ext cx="301752" cy="301751"/>
        </a:xfrm>
        <a:prstGeom prst="rect">
          <a:avLst/>
        </a:prstGeom>
      </xdr:spPr>
    </xdr:pic>
    <xdr:clientData/>
  </xdr:twoCellAnchor>
  <xdr:twoCellAnchor editAs="absolute">
    <xdr:from>
      <xdr:col>0</xdr:col>
      <xdr:colOff>346646</xdr:colOff>
      <xdr:row>26</xdr:row>
      <xdr:rowOff>88193</xdr:rowOff>
    </xdr:from>
    <xdr:to>
      <xdr:col>0</xdr:col>
      <xdr:colOff>648398</xdr:colOff>
      <xdr:row>27</xdr:row>
      <xdr:rowOff>192390</xdr:rowOff>
    </xdr:to>
    <xdr:pic>
      <xdr:nvPicPr>
        <xdr:cNvPr id="16" name="Picture 15">
          <a:hlinkClick xmlns:r="http://schemas.openxmlformats.org/officeDocument/2006/relationships" r:id="rId12"/>
          <a:extLst>
            <a:ext uri="{FF2B5EF4-FFF2-40B4-BE49-F238E27FC236}">
              <a16:creationId xmlns:a16="http://schemas.microsoft.com/office/drawing/2014/main" id="{B2B0C2B2-1DED-4CFD-8F50-6149947163A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20514026"/>
          <a:ext cx="301752" cy="294697"/>
        </a:xfrm>
        <a:prstGeom prst="rect">
          <a:avLst/>
        </a:prstGeom>
      </xdr:spPr>
    </xdr:pic>
    <xdr:clientData/>
  </xdr:twoCellAnchor>
  <xdr:twoCellAnchor>
    <xdr:from>
      <xdr:col>0</xdr:col>
      <xdr:colOff>428626</xdr:colOff>
      <xdr:row>2</xdr:row>
      <xdr:rowOff>1095374</xdr:rowOff>
    </xdr:from>
    <xdr:to>
      <xdr:col>1</xdr:col>
      <xdr:colOff>1334</xdr:colOff>
      <xdr:row>3</xdr:row>
      <xdr:rowOff>146970</xdr:rowOff>
    </xdr:to>
    <xdr:sp macro="" textlink="">
      <xdr:nvSpPr>
        <xdr:cNvPr id="17" name="Oval 16">
          <a:extLst>
            <a:ext uri="{FF2B5EF4-FFF2-40B4-BE49-F238E27FC236}">
              <a16:creationId xmlns:a16="http://schemas.microsoft.com/office/drawing/2014/main" id="{482F8FE4-BD05-41E3-B8BF-115FFF9EF866}"/>
            </a:ext>
          </a:extLst>
        </xdr:cNvPr>
        <xdr:cNvSpPr/>
      </xdr:nvSpPr>
      <xdr:spPr>
        <a:xfrm>
          <a:off x="428626" y="1666874"/>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3557587</xdr:colOff>
      <xdr:row>7</xdr:row>
      <xdr:rowOff>223836</xdr:rowOff>
    </xdr:from>
    <xdr:to>
      <xdr:col>1</xdr:col>
      <xdr:colOff>3868483</xdr:colOff>
      <xdr:row>7</xdr:row>
      <xdr:rowOff>525588</xdr:rowOff>
    </xdr:to>
    <xdr:sp macro="" textlink="">
      <xdr:nvSpPr>
        <xdr:cNvPr id="18" name="Oval 17">
          <a:extLst>
            <a:ext uri="{FF2B5EF4-FFF2-40B4-BE49-F238E27FC236}">
              <a16:creationId xmlns:a16="http://schemas.microsoft.com/office/drawing/2014/main" id="{E5E075FF-E4CE-4F57-93F1-6FBA0D5D46A5}"/>
            </a:ext>
          </a:extLst>
        </xdr:cNvPr>
        <xdr:cNvSpPr/>
      </xdr:nvSpPr>
      <xdr:spPr>
        <a:xfrm>
          <a:off x="4295775" y="3105149"/>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435768</xdr:colOff>
      <xdr:row>7</xdr:row>
      <xdr:rowOff>628914</xdr:rowOff>
    </xdr:from>
    <xdr:to>
      <xdr:col>1</xdr:col>
      <xdr:colOff>8476</xdr:colOff>
      <xdr:row>8</xdr:row>
      <xdr:rowOff>128095</xdr:rowOff>
    </xdr:to>
    <xdr:sp macro="" textlink="">
      <xdr:nvSpPr>
        <xdr:cNvPr id="19" name="Oval 18">
          <a:extLst>
            <a:ext uri="{FF2B5EF4-FFF2-40B4-BE49-F238E27FC236}">
              <a16:creationId xmlns:a16="http://schemas.microsoft.com/office/drawing/2014/main" id="{8D9C2A84-74C2-430A-892B-95556F558804}"/>
            </a:ext>
          </a:extLst>
        </xdr:cNvPr>
        <xdr:cNvSpPr/>
      </xdr:nvSpPr>
      <xdr:spPr>
        <a:xfrm>
          <a:off x="435768" y="3626643"/>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440532</xdr:colOff>
      <xdr:row>2</xdr:row>
      <xdr:rowOff>1071563</xdr:rowOff>
    </xdr:from>
    <xdr:to>
      <xdr:col>1</xdr:col>
      <xdr:colOff>11907</xdr:colOff>
      <xdr:row>3</xdr:row>
      <xdr:rowOff>154782</xdr:rowOff>
    </xdr:to>
    <xdr:sp macro="" textlink="">
      <xdr:nvSpPr>
        <xdr:cNvPr id="20" name="TextBox 19">
          <a:extLst>
            <a:ext uri="{FF2B5EF4-FFF2-40B4-BE49-F238E27FC236}">
              <a16:creationId xmlns:a16="http://schemas.microsoft.com/office/drawing/2014/main" id="{E3A9E126-D947-454C-9975-72F3D220199D}"/>
            </a:ext>
          </a:extLst>
        </xdr:cNvPr>
        <xdr:cNvSpPr txBox="1"/>
      </xdr:nvSpPr>
      <xdr:spPr>
        <a:xfrm>
          <a:off x="440532" y="1643063"/>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3581399</xdr:colOff>
      <xdr:row>7</xdr:row>
      <xdr:rowOff>170920</xdr:rowOff>
    </xdr:from>
    <xdr:to>
      <xdr:col>1</xdr:col>
      <xdr:colOff>3890962</xdr:colOff>
      <xdr:row>7</xdr:row>
      <xdr:rowOff>504295</xdr:rowOff>
    </xdr:to>
    <xdr:sp macro="" textlink="">
      <xdr:nvSpPr>
        <xdr:cNvPr id="21" name="TextBox 20">
          <a:extLst>
            <a:ext uri="{FF2B5EF4-FFF2-40B4-BE49-F238E27FC236}">
              <a16:creationId xmlns:a16="http://schemas.microsoft.com/office/drawing/2014/main" id="{5B24E719-4F6E-4CD6-B0AA-EB4F888CBD1F}"/>
            </a:ext>
          </a:extLst>
        </xdr:cNvPr>
        <xdr:cNvSpPr txBox="1"/>
      </xdr:nvSpPr>
      <xdr:spPr>
        <a:xfrm>
          <a:off x="4353982" y="3991503"/>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473692</xdr:colOff>
      <xdr:row>7</xdr:row>
      <xdr:rowOff>614802</xdr:rowOff>
    </xdr:from>
    <xdr:to>
      <xdr:col>1</xdr:col>
      <xdr:colOff>45067</xdr:colOff>
      <xdr:row>8</xdr:row>
      <xdr:rowOff>145606</xdr:rowOff>
    </xdr:to>
    <xdr:sp macro="" textlink="">
      <xdr:nvSpPr>
        <xdr:cNvPr id="22" name="TextBox 21">
          <a:extLst>
            <a:ext uri="{FF2B5EF4-FFF2-40B4-BE49-F238E27FC236}">
              <a16:creationId xmlns:a16="http://schemas.microsoft.com/office/drawing/2014/main" id="{C3400975-BC5A-4035-B955-9FF821696B77}"/>
            </a:ext>
          </a:extLst>
        </xdr:cNvPr>
        <xdr:cNvSpPr txBox="1"/>
      </xdr:nvSpPr>
      <xdr:spPr>
        <a:xfrm>
          <a:off x="473692" y="4456551"/>
          <a:ext cx="347486"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837406</xdr:colOff>
      <xdr:row>2</xdr:row>
      <xdr:rowOff>792427</xdr:rowOff>
    </xdr:from>
    <xdr:to>
      <xdr:col>1</xdr:col>
      <xdr:colOff>1063624</xdr:colOff>
      <xdr:row>2</xdr:row>
      <xdr:rowOff>1018645</xdr:rowOff>
    </xdr:to>
    <xdr:pic>
      <xdr:nvPicPr>
        <xdr:cNvPr id="23" name="Picture 22">
          <a:extLst>
            <a:ext uri="{FF2B5EF4-FFF2-40B4-BE49-F238E27FC236}">
              <a16:creationId xmlns:a16="http://schemas.microsoft.com/office/drawing/2014/main" id="{BDFD9B86-4DCA-4F45-B384-5F28B4FEFEDE}"/>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613517" y="1639094"/>
          <a:ext cx="226218" cy="226218"/>
        </a:xfrm>
        <a:prstGeom prst="rect">
          <a:avLst/>
        </a:prstGeom>
      </xdr:spPr>
    </xdr:pic>
    <xdr:clientData/>
  </xdr:twoCellAnchor>
  <xdr:twoCellAnchor editAs="absolute">
    <xdr:from>
      <xdr:col>8</xdr:col>
      <xdr:colOff>324557</xdr:colOff>
      <xdr:row>12</xdr:row>
      <xdr:rowOff>134055</xdr:rowOff>
    </xdr:from>
    <xdr:to>
      <xdr:col>8</xdr:col>
      <xdr:colOff>1462433</xdr:colOff>
      <xdr:row>13</xdr:row>
      <xdr:rowOff>374890</xdr:rowOff>
    </xdr:to>
    <xdr:grpSp>
      <xdr:nvGrpSpPr>
        <xdr:cNvPr id="30" name="Group 29">
          <a:extLst>
            <a:ext uri="{FF2B5EF4-FFF2-40B4-BE49-F238E27FC236}">
              <a16:creationId xmlns:a16="http://schemas.microsoft.com/office/drawing/2014/main" id="{DC9D8F1E-4817-8948-84F1-AF0AAB878E3C}"/>
            </a:ext>
          </a:extLst>
        </xdr:cNvPr>
        <xdr:cNvGrpSpPr/>
      </xdr:nvGrpSpPr>
      <xdr:grpSpPr>
        <a:xfrm>
          <a:off x="15947087" y="7493935"/>
          <a:ext cx="1137876" cy="990594"/>
          <a:chOff x="13882688" y="5976938"/>
          <a:chExt cx="1178718" cy="1176338"/>
        </a:xfrm>
      </xdr:grpSpPr>
      <xdr:grpSp>
        <xdr:nvGrpSpPr>
          <xdr:cNvPr id="31" name="Group 30">
            <a:extLst>
              <a:ext uri="{FF2B5EF4-FFF2-40B4-BE49-F238E27FC236}">
                <a16:creationId xmlns:a16="http://schemas.microsoft.com/office/drawing/2014/main" id="{E2A565ED-8FCC-F142-991B-6EBF33BEDA13}"/>
              </a:ext>
            </a:extLst>
          </xdr:cNvPr>
          <xdr:cNvGrpSpPr/>
        </xdr:nvGrpSpPr>
        <xdr:grpSpPr>
          <a:xfrm>
            <a:off x="14277970" y="6762750"/>
            <a:ext cx="416719" cy="390526"/>
            <a:chOff x="16090107" y="6750843"/>
            <a:chExt cx="416719" cy="390526"/>
          </a:xfrm>
        </xdr:grpSpPr>
        <xdr:sp macro="" textlink="">
          <xdr:nvSpPr>
            <xdr:cNvPr id="34" name="Arrow: Chevron 21">
              <a:extLst>
                <a:ext uri="{FF2B5EF4-FFF2-40B4-BE49-F238E27FC236}">
                  <a16:creationId xmlns:a16="http://schemas.microsoft.com/office/drawing/2014/main" id="{B5519D41-494B-3047-8133-6707657EC1A3}"/>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5" name="Arrow: Chevron 22">
              <a:extLst>
                <a:ext uri="{FF2B5EF4-FFF2-40B4-BE49-F238E27FC236}">
                  <a16:creationId xmlns:a16="http://schemas.microsoft.com/office/drawing/2014/main" id="{BC2AB884-DCCF-7C42-81AE-3622DF5FA7EF}"/>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2" name="Rectangle: Rounded Corners 19">
            <a:extLst>
              <a:ext uri="{FF2B5EF4-FFF2-40B4-BE49-F238E27FC236}">
                <a16:creationId xmlns:a16="http://schemas.microsoft.com/office/drawing/2014/main" id="{5D313023-8E7D-D546-B30C-8CEF78497F27}"/>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3" name="TextBox 32">
            <a:extLst>
              <a:ext uri="{FF2B5EF4-FFF2-40B4-BE49-F238E27FC236}">
                <a16:creationId xmlns:a16="http://schemas.microsoft.com/office/drawing/2014/main" id="{ECDE6085-C7A5-3E46-8382-8C91A37A9451}"/>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349957</xdr:colOff>
      <xdr:row>19</xdr:row>
      <xdr:rowOff>635706</xdr:rowOff>
    </xdr:from>
    <xdr:to>
      <xdr:col>8</xdr:col>
      <xdr:colOff>1487833</xdr:colOff>
      <xdr:row>19</xdr:row>
      <xdr:rowOff>1624429</xdr:rowOff>
    </xdr:to>
    <xdr:grpSp>
      <xdr:nvGrpSpPr>
        <xdr:cNvPr id="36" name="Group 35">
          <a:extLst>
            <a:ext uri="{FF2B5EF4-FFF2-40B4-BE49-F238E27FC236}">
              <a16:creationId xmlns:a16="http://schemas.microsoft.com/office/drawing/2014/main" id="{80BDCC14-E8AF-6845-A65D-CE9A8D52A237}"/>
            </a:ext>
          </a:extLst>
        </xdr:cNvPr>
        <xdr:cNvGrpSpPr/>
      </xdr:nvGrpSpPr>
      <xdr:grpSpPr>
        <a:xfrm>
          <a:off x="15972487" y="14712814"/>
          <a:ext cx="1137876" cy="988723"/>
          <a:chOff x="13882688" y="5976938"/>
          <a:chExt cx="1178718" cy="1176338"/>
        </a:xfrm>
      </xdr:grpSpPr>
      <xdr:grpSp>
        <xdr:nvGrpSpPr>
          <xdr:cNvPr id="37" name="Group 36">
            <a:extLst>
              <a:ext uri="{FF2B5EF4-FFF2-40B4-BE49-F238E27FC236}">
                <a16:creationId xmlns:a16="http://schemas.microsoft.com/office/drawing/2014/main" id="{CB0136C9-337E-C142-8B08-C0C79F300670}"/>
              </a:ext>
            </a:extLst>
          </xdr:cNvPr>
          <xdr:cNvGrpSpPr/>
        </xdr:nvGrpSpPr>
        <xdr:grpSpPr>
          <a:xfrm>
            <a:off x="14277970" y="6762750"/>
            <a:ext cx="416719" cy="390526"/>
            <a:chOff x="16090107" y="6750843"/>
            <a:chExt cx="416719" cy="390526"/>
          </a:xfrm>
        </xdr:grpSpPr>
        <xdr:sp macro="" textlink="">
          <xdr:nvSpPr>
            <xdr:cNvPr id="40" name="Arrow: Chevron 21">
              <a:extLst>
                <a:ext uri="{FF2B5EF4-FFF2-40B4-BE49-F238E27FC236}">
                  <a16:creationId xmlns:a16="http://schemas.microsoft.com/office/drawing/2014/main" id="{654EC8A4-D684-4E40-B942-CF8E6D8CC77F}"/>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1" name="Arrow: Chevron 22">
              <a:extLst>
                <a:ext uri="{FF2B5EF4-FFF2-40B4-BE49-F238E27FC236}">
                  <a16:creationId xmlns:a16="http://schemas.microsoft.com/office/drawing/2014/main" id="{E9FD6785-FBE6-6F49-8A8C-C344BB88B6CD}"/>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8" name="Rectangle: Rounded Corners 19">
            <a:extLst>
              <a:ext uri="{FF2B5EF4-FFF2-40B4-BE49-F238E27FC236}">
                <a16:creationId xmlns:a16="http://schemas.microsoft.com/office/drawing/2014/main" id="{0CE4D998-2513-8147-8E97-DEDA4ED58036}"/>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9" name="TextBox 38">
            <a:extLst>
              <a:ext uri="{FF2B5EF4-FFF2-40B4-BE49-F238E27FC236}">
                <a16:creationId xmlns:a16="http://schemas.microsoft.com/office/drawing/2014/main" id="{1693C577-0A76-C04C-8F33-C5B5FBE37320}"/>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0</xdr:col>
      <xdr:colOff>346646</xdr:colOff>
      <xdr:row>29</xdr:row>
      <xdr:rowOff>109362</xdr:rowOff>
    </xdr:from>
    <xdr:to>
      <xdr:col>0</xdr:col>
      <xdr:colOff>648398</xdr:colOff>
      <xdr:row>30</xdr:row>
      <xdr:rowOff>231197</xdr:rowOff>
    </xdr:to>
    <xdr:pic>
      <xdr:nvPicPr>
        <xdr:cNvPr id="42" name="Picture 41">
          <a:hlinkClick xmlns:r="http://schemas.openxmlformats.org/officeDocument/2006/relationships" r:id="rId14"/>
          <a:extLst>
            <a:ext uri="{FF2B5EF4-FFF2-40B4-BE49-F238E27FC236}">
              <a16:creationId xmlns:a16="http://schemas.microsoft.com/office/drawing/2014/main" id="{61A85F47-03D3-754E-BBDB-204DC1BCEB1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22567195"/>
          <a:ext cx="301752" cy="301752"/>
        </a:xfrm>
        <a:prstGeom prst="rect">
          <a:avLst/>
        </a:prstGeom>
      </xdr:spPr>
    </xdr:pic>
    <xdr:clientData/>
  </xdr:twoCellAnchor>
  <xdr:twoCellAnchor editAs="absolute">
    <xdr:from>
      <xdr:col>0</xdr:col>
      <xdr:colOff>346646</xdr:colOff>
      <xdr:row>32</xdr:row>
      <xdr:rowOff>141818</xdr:rowOff>
    </xdr:from>
    <xdr:to>
      <xdr:col>0</xdr:col>
      <xdr:colOff>648398</xdr:colOff>
      <xdr:row>33</xdr:row>
      <xdr:rowOff>231902</xdr:rowOff>
    </xdr:to>
    <xdr:pic>
      <xdr:nvPicPr>
        <xdr:cNvPr id="8" name="Picture 7">
          <a:hlinkClick xmlns:r="http://schemas.openxmlformats.org/officeDocument/2006/relationships" r:id="rId15"/>
          <a:extLst>
            <a:ext uri="{FF2B5EF4-FFF2-40B4-BE49-F238E27FC236}">
              <a16:creationId xmlns:a16="http://schemas.microsoft.com/office/drawing/2014/main" id="{203594CE-780B-FF47-8506-28A2C9838A7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6646" y="25319568"/>
          <a:ext cx="301752" cy="30175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7</xdr:col>
      <xdr:colOff>166688</xdr:colOff>
      <xdr:row>1</xdr:row>
      <xdr:rowOff>119065</xdr:rowOff>
    </xdr:from>
    <xdr:to>
      <xdr:col>7</xdr:col>
      <xdr:colOff>1047751</xdr:colOff>
      <xdr:row>1</xdr:row>
      <xdr:rowOff>416720</xdr:rowOff>
    </xdr:to>
    <xdr:grpSp>
      <xdr:nvGrpSpPr>
        <xdr:cNvPr id="2" name="Group 1">
          <a:hlinkClick xmlns:r="http://schemas.openxmlformats.org/officeDocument/2006/relationships" r:id="rId1"/>
          <a:extLst>
            <a:ext uri="{FF2B5EF4-FFF2-40B4-BE49-F238E27FC236}">
              <a16:creationId xmlns:a16="http://schemas.microsoft.com/office/drawing/2014/main" id="{11C2EC76-71F4-A747-AEFA-039F71946469}"/>
            </a:ext>
          </a:extLst>
        </xdr:cNvPr>
        <xdr:cNvGrpSpPr/>
      </xdr:nvGrpSpPr>
      <xdr:grpSpPr>
        <a:xfrm>
          <a:off x="13971588" y="385765"/>
          <a:ext cx="881063" cy="297655"/>
          <a:chOff x="12311063" y="238126"/>
          <a:chExt cx="881063" cy="297655"/>
        </a:xfrm>
      </xdr:grpSpPr>
      <xdr:sp macro="" textlink="">
        <xdr:nvSpPr>
          <xdr:cNvPr id="3" name="Arrow: Chevron 1">
            <a:extLst>
              <a:ext uri="{FF2B5EF4-FFF2-40B4-BE49-F238E27FC236}">
                <a16:creationId xmlns:a16="http://schemas.microsoft.com/office/drawing/2014/main" id="{6ECFDDE3-363A-1C49-9AA2-9EDDF490F920}"/>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1"/>
            <a:extLst>
              <a:ext uri="{FF2B5EF4-FFF2-40B4-BE49-F238E27FC236}">
                <a16:creationId xmlns:a16="http://schemas.microsoft.com/office/drawing/2014/main" id="{98B42849-459B-5746-AF7A-95A1AA0F68A3}"/>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6</xdr:col>
      <xdr:colOff>595312</xdr:colOff>
      <xdr:row>1</xdr:row>
      <xdr:rowOff>119063</xdr:rowOff>
    </xdr:from>
    <xdr:to>
      <xdr:col>6</xdr:col>
      <xdr:colOff>1552575</xdr:colOff>
      <xdr:row>1</xdr:row>
      <xdr:rowOff>416718</xdr:rowOff>
    </xdr:to>
    <xdr:grpSp>
      <xdr:nvGrpSpPr>
        <xdr:cNvPr id="5" name="Group 4">
          <a:hlinkClick xmlns:r="http://schemas.openxmlformats.org/officeDocument/2006/relationships" r:id="rId2"/>
          <a:extLst>
            <a:ext uri="{FF2B5EF4-FFF2-40B4-BE49-F238E27FC236}">
              <a16:creationId xmlns:a16="http://schemas.microsoft.com/office/drawing/2014/main" id="{7E0A1A2B-FC6C-7143-B909-A083F344B6AD}"/>
            </a:ext>
          </a:extLst>
        </xdr:cNvPr>
        <xdr:cNvGrpSpPr/>
      </xdr:nvGrpSpPr>
      <xdr:grpSpPr>
        <a:xfrm flipH="1">
          <a:off x="12596812" y="385763"/>
          <a:ext cx="957263" cy="297655"/>
          <a:chOff x="12394406" y="238126"/>
          <a:chExt cx="797720" cy="297655"/>
        </a:xfrm>
      </xdr:grpSpPr>
      <xdr:sp macro="" textlink="">
        <xdr:nvSpPr>
          <xdr:cNvPr id="6" name="Arrow: Chevron 5">
            <a:extLst>
              <a:ext uri="{FF2B5EF4-FFF2-40B4-BE49-F238E27FC236}">
                <a16:creationId xmlns:a16="http://schemas.microsoft.com/office/drawing/2014/main" id="{725880D2-CF8A-BC40-A53A-C9B0108FF93D}"/>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2"/>
            <a:extLst>
              <a:ext uri="{FF2B5EF4-FFF2-40B4-BE49-F238E27FC236}">
                <a16:creationId xmlns:a16="http://schemas.microsoft.com/office/drawing/2014/main" id="{94FA820C-537B-0D45-893E-F56752F5106B}"/>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xdr:from>
      <xdr:col>0</xdr:col>
      <xdr:colOff>360893</xdr:colOff>
      <xdr:row>3</xdr:row>
      <xdr:rowOff>1247774</xdr:rowOff>
    </xdr:from>
    <xdr:to>
      <xdr:col>0</xdr:col>
      <xdr:colOff>712534</xdr:colOff>
      <xdr:row>4</xdr:row>
      <xdr:rowOff>299370</xdr:rowOff>
    </xdr:to>
    <xdr:sp macro="" textlink="">
      <xdr:nvSpPr>
        <xdr:cNvPr id="15" name="Oval 14">
          <a:extLst>
            <a:ext uri="{FF2B5EF4-FFF2-40B4-BE49-F238E27FC236}">
              <a16:creationId xmlns:a16="http://schemas.microsoft.com/office/drawing/2014/main" id="{29BBB4EC-599A-8B4A-B189-99B9F84F51D5}"/>
            </a:ext>
          </a:extLst>
        </xdr:cNvPr>
        <xdr:cNvSpPr/>
      </xdr:nvSpPr>
      <xdr:spPr>
        <a:xfrm>
          <a:off x="360893" y="2670174"/>
          <a:ext cx="351641" cy="304663"/>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3557587</xdr:colOff>
      <xdr:row>8</xdr:row>
      <xdr:rowOff>223836</xdr:rowOff>
    </xdr:from>
    <xdr:to>
      <xdr:col>1</xdr:col>
      <xdr:colOff>3868483</xdr:colOff>
      <xdr:row>8</xdr:row>
      <xdr:rowOff>525588</xdr:rowOff>
    </xdr:to>
    <xdr:sp macro="" textlink="">
      <xdr:nvSpPr>
        <xdr:cNvPr id="16" name="Oval 15">
          <a:extLst>
            <a:ext uri="{FF2B5EF4-FFF2-40B4-BE49-F238E27FC236}">
              <a16:creationId xmlns:a16="http://schemas.microsoft.com/office/drawing/2014/main" id="{910E8447-6667-D642-84CC-680324E7395A}"/>
            </a:ext>
          </a:extLst>
        </xdr:cNvPr>
        <xdr:cNvSpPr/>
      </xdr:nvSpPr>
      <xdr:spPr>
        <a:xfrm>
          <a:off x="4332287" y="3932236"/>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368034</xdr:colOff>
      <xdr:row>8</xdr:row>
      <xdr:rowOff>762264</xdr:rowOff>
    </xdr:from>
    <xdr:to>
      <xdr:col>0</xdr:col>
      <xdr:colOff>719675</xdr:colOff>
      <xdr:row>9</xdr:row>
      <xdr:rowOff>250157</xdr:rowOff>
    </xdr:to>
    <xdr:sp macro="" textlink="">
      <xdr:nvSpPr>
        <xdr:cNvPr id="17" name="Oval 16">
          <a:extLst>
            <a:ext uri="{FF2B5EF4-FFF2-40B4-BE49-F238E27FC236}">
              <a16:creationId xmlns:a16="http://schemas.microsoft.com/office/drawing/2014/main" id="{5780CD60-BC8B-004C-B788-7AD971BBD758}"/>
            </a:ext>
          </a:extLst>
        </xdr:cNvPr>
        <xdr:cNvSpPr/>
      </xdr:nvSpPr>
      <xdr:spPr>
        <a:xfrm>
          <a:off x="368034" y="5012531"/>
          <a:ext cx="351641" cy="300693"/>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389732</xdr:colOff>
      <xdr:row>4</xdr:row>
      <xdr:rowOff>4762</xdr:rowOff>
    </xdr:from>
    <xdr:to>
      <xdr:col>0</xdr:col>
      <xdr:colOff>740040</xdr:colOff>
      <xdr:row>4</xdr:row>
      <xdr:rowOff>341048</xdr:rowOff>
    </xdr:to>
    <xdr:sp macro="" textlink="">
      <xdr:nvSpPr>
        <xdr:cNvPr id="18" name="TextBox 17">
          <a:extLst>
            <a:ext uri="{FF2B5EF4-FFF2-40B4-BE49-F238E27FC236}">
              <a16:creationId xmlns:a16="http://schemas.microsoft.com/office/drawing/2014/main" id="{A13637F2-EE6E-0C4D-AA5B-BF0F2E85AE2B}"/>
            </a:ext>
          </a:extLst>
        </xdr:cNvPr>
        <xdr:cNvSpPr txBox="1"/>
      </xdr:nvSpPr>
      <xdr:spPr>
        <a:xfrm>
          <a:off x="389732" y="2680229"/>
          <a:ext cx="350308" cy="336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3581399</xdr:colOff>
      <xdr:row>8</xdr:row>
      <xdr:rowOff>223836</xdr:rowOff>
    </xdr:from>
    <xdr:to>
      <xdr:col>1</xdr:col>
      <xdr:colOff>3890962</xdr:colOff>
      <xdr:row>8</xdr:row>
      <xdr:rowOff>557211</xdr:rowOff>
    </xdr:to>
    <xdr:sp macro="" textlink="">
      <xdr:nvSpPr>
        <xdr:cNvPr id="19" name="TextBox 18">
          <a:extLst>
            <a:ext uri="{FF2B5EF4-FFF2-40B4-BE49-F238E27FC236}">
              <a16:creationId xmlns:a16="http://schemas.microsoft.com/office/drawing/2014/main" id="{608A7386-0740-764D-873A-7866EB7F5C28}"/>
            </a:ext>
          </a:extLst>
        </xdr:cNvPr>
        <xdr:cNvSpPr txBox="1"/>
      </xdr:nvSpPr>
      <xdr:spPr>
        <a:xfrm>
          <a:off x="4356099" y="3932236"/>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425714</xdr:colOff>
      <xdr:row>8</xdr:row>
      <xdr:rowOff>762262</xdr:rowOff>
    </xdr:from>
    <xdr:to>
      <xdr:col>0</xdr:col>
      <xdr:colOff>776022</xdr:colOff>
      <xdr:row>9</xdr:row>
      <xdr:rowOff>281778</xdr:rowOff>
    </xdr:to>
    <xdr:sp macro="" textlink="">
      <xdr:nvSpPr>
        <xdr:cNvPr id="20" name="TextBox 19">
          <a:extLst>
            <a:ext uri="{FF2B5EF4-FFF2-40B4-BE49-F238E27FC236}">
              <a16:creationId xmlns:a16="http://schemas.microsoft.com/office/drawing/2014/main" id="{131B1A9C-2FB7-B643-91CA-3E46E3C0F6E9}"/>
            </a:ext>
          </a:extLst>
        </xdr:cNvPr>
        <xdr:cNvSpPr txBox="1"/>
      </xdr:nvSpPr>
      <xdr:spPr>
        <a:xfrm>
          <a:off x="425714" y="5012529"/>
          <a:ext cx="350308" cy="332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8</xdr:col>
      <xdr:colOff>338668</xdr:colOff>
      <xdr:row>11</xdr:row>
      <xdr:rowOff>1317978</xdr:rowOff>
    </xdr:from>
    <xdr:to>
      <xdr:col>8</xdr:col>
      <xdr:colOff>1476544</xdr:colOff>
      <xdr:row>13</xdr:row>
      <xdr:rowOff>731901</xdr:rowOff>
    </xdr:to>
    <xdr:grpSp>
      <xdr:nvGrpSpPr>
        <xdr:cNvPr id="21" name="Group 20">
          <a:extLst>
            <a:ext uri="{FF2B5EF4-FFF2-40B4-BE49-F238E27FC236}">
              <a16:creationId xmlns:a16="http://schemas.microsoft.com/office/drawing/2014/main" id="{04581E70-1E90-1940-88AF-7BEB17E26179}"/>
            </a:ext>
          </a:extLst>
        </xdr:cNvPr>
        <xdr:cNvGrpSpPr/>
      </xdr:nvGrpSpPr>
      <xdr:grpSpPr>
        <a:xfrm>
          <a:off x="15946968" y="7540978"/>
          <a:ext cx="1137876" cy="976023"/>
          <a:chOff x="13882688" y="5976938"/>
          <a:chExt cx="1178718" cy="1176338"/>
        </a:xfrm>
      </xdr:grpSpPr>
      <xdr:grpSp>
        <xdr:nvGrpSpPr>
          <xdr:cNvPr id="28" name="Group 27">
            <a:extLst>
              <a:ext uri="{FF2B5EF4-FFF2-40B4-BE49-F238E27FC236}">
                <a16:creationId xmlns:a16="http://schemas.microsoft.com/office/drawing/2014/main" id="{F131C8AB-AE8C-0846-9D66-8450371E987C}"/>
              </a:ext>
            </a:extLst>
          </xdr:cNvPr>
          <xdr:cNvGrpSpPr/>
        </xdr:nvGrpSpPr>
        <xdr:grpSpPr>
          <a:xfrm>
            <a:off x="14277970" y="6762750"/>
            <a:ext cx="416719" cy="390526"/>
            <a:chOff x="16090107" y="6750843"/>
            <a:chExt cx="416719" cy="390526"/>
          </a:xfrm>
        </xdr:grpSpPr>
        <xdr:sp macro="" textlink="">
          <xdr:nvSpPr>
            <xdr:cNvPr id="31" name="Arrow: Chevron 21">
              <a:extLst>
                <a:ext uri="{FF2B5EF4-FFF2-40B4-BE49-F238E27FC236}">
                  <a16:creationId xmlns:a16="http://schemas.microsoft.com/office/drawing/2014/main" id="{ED79F03E-F402-7849-9FA8-977F898EAC9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2" name="Arrow: Chevron 22">
              <a:extLst>
                <a:ext uri="{FF2B5EF4-FFF2-40B4-BE49-F238E27FC236}">
                  <a16:creationId xmlns:a16="http://schemas.microsoft.com/office/drawing/2014/main" id="{AF00D9DD-075D-6F4D-A8BB-A54CB63541D7}"/>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29" name="Rectangle: Rounded Corners 19">
            <a:extLst>
              <a:ext uri="{FF2B5EF4-FFF2-40B4-BE49-F238E27FC236}">
                <a16:creationId xmlns:a16="http://schemas.microsoft.com/office/drawing/2014/main" id="{FC90F1B4-ABE6-2246-B1E5-080BB748206C}"/>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0" name="TextBox 29">
            <a:extLst>
              <a:ext uri="{FF2B5EF4-FFF2-40B4-BE49-F238E27FC236}">
                <a16:creationId xmlns:a16="http://schemas.microsoft.com/office/drawing/2014/main" id="{BD36BA7D-A588-F04D-A706-0C865CB7CCF5}"/>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389468</xdr:colOff>
      <xdr:row>22</xdr:row>
      <xdr:rowOff>505175</xdr:rowOff>
    </xdr:from>
    <xdr:to>
      <xdr:col>8</xdr:col>
      <xdr:colOff>1527344</xdr:colOff>
      <xdr:row>24</xdr:row>
      <xdr:rowOff>174977</xdr:rowOff>
    </xdr:to>
    <xdr:grpSp>
      <xdr:nvGrpSpPr>
        <xdr:cNvPr id="33" name="Group 32">
          <a:extLst>
            <a:ext uri="{FF2B5EF4-FFF2-40B4-BE49-F238E27FC236}">
              <a16:creationId xmlns:a16="http://schemas.microsoft.com/office/drawing/2014/main" id="{8963E8DC-CCA4-EE4F-9D46-2CE69F56249A}"/>
            </a:ext>
          </a:extLst>
        </xdr:cNvPr>
        <xdr:cNvGrpSpPr/>
      </xdr:nvGrpSpPr>
      <xdr:grpSpPr>
        <a:xfrm>
          <a:off x="15997768" y="14335475"/>
          <a:ext cx="1137876" cy="1219202"/>
          <a:chOff x="13882688" y="5976938"/>
          <a:chExt cx="1178718" cy="1114427"/>
        </a:xfrm>
      </xdr:grpSpPr>
      <xdr:grpSp>
        <xdr:nvGrpSpPr>
          <xdr:cNvPr id="34" name="Group 33">
            <a:extLst>
              <a:ext uri="{FF2B5EF4-FFF2-40B4-BE49-F238E27FC236}">
                <a16:creationId xmlns:a16="http://schemas.microsoft.com/office/drawing/2014/main" id="{4757BB53-AA64-8741-8CD9-B69FA0A5621F}"/>
              </a:ext>
            </a:extLst>
          </xdr:cNvPr>
          <xdr:cNvGrpSpPr/>
        </xdr:nvGrpSpPr>
        <xdr:grpSpPr>
          <a:xfrm>
            <a:off x="14277970" y="6654403"/>
            <a:ext cx="416719" cy="436962"/>
            <a:chOff x="16090107" y="6642496"/>
            <a:chExt cx="416719" cy="436962"/>
          </a:xfrm>
        </xdr:grpSpPr>
        <xdr:sp macro="" textlink="">
          <xdr:nvSpPr>
            <xdr:cNvPr id="37" name="Arrow: Chevron 21">
              <a:extLst>
                <a:ext uri="{FF2B5EF4-FFF2-40B4-BE49-F238E27FC236}">
                  <a16:creationId xmlns:a16="http://schemas.microsoft.com/office/drawing/2014/main" id="{99664941-BD9F-7747-98EB-991D8E0AE13D}"/>
                </a:ext>
              </a:extLst>
            </xdr:cNvPr>
            <xdr:cNvSpPr/>
          </xdr:nvSpPr>
          <xdr:spPr>
            <a:xfrm rot="5400000">
              <a:off x="16197263" y="6535340"/>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8" name="Arrow: Chevron 22">
              <a:extLst>
                <a:ext uri="{FF2B5EF4-FFF2-40B4-BE49-F238E27FC236}">
                  <a16:creationId xmlns:a16="http://schemas.microsoft.com/office/drawing/2014/main" id="{FA518448-6D67-8A4B-A30B-B512866F96AC}"/>
                </a:ext>
              </a:extLst>
            </xdr:cNvPr>
            <xdr:cNvSpPr/>
          </xdr:nvSpPr>
          <xdr:spPr>
            <a:xfrm rot="5400000">
              <a:off x="16197263" y="6769895"/>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5" name="Rectangle: Rounded Corners 19">
            <a:extLst>
              <a:ext uri="{FF2B5EF4-FFF2-40B4-BE49-F238E27FC236}">
                <a16:creationId xmlns:a16="http://schemas.microsoft.com/office/drawing/2014/main" id="{DF9AC1F2-4EE4-D74D-A793-2F8F156EE799}"/>
              </a:ext>
            </a:extLst>
          </xdr:cNvPr>
          <xdr:cNvSpPr/>
        </xdr:nvSpPr>
        <xdr:spPr>
          <a:xfrm>
            <a:off x="13882688" y="5976938"/>
            <a:ext cx="1178718" cy="60364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6" name="TextBox 35">
            <a:extLst>
              <a:ext uri="{FF2B5EF4-FFF2-40B4-BE49-F238E27FC236}">
                <a16:creationId xmlns:a16="http://schemas.microsoft.com/office/drawing/2014/main" id="{BA78D426-B4AC-B045-B4A4-F940E50B8788}"/>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0</xdr:col>
      <xdr:colOff>0</xdr:colOff>
      <xdr:row>0</xdr:row>
      <xdr:rowOff>0</xdr:rowOff>
    </xdr:from>
    <xdr:to>
      <xdr:col>0</xdr:col>
      <xdr:colOff>262800</xdr:colOff>
      <xdr:row>0</xdr:row>
      <xdr:rowOff>0</xdr:rowOff>
    </xdr:to>
    <xdr:pic>
      <xdr:nvPicPr>
        <xdr:cNvPr id="26" name="Picture 25">
          <a:hlinkClick xmlns:r="http://schemas.openxmlformats.org/officeDocument/2006/relationships" r:id="rId3"/>
          <a:extLst>
            <a:ext uri="{FF2B5EF4-FFF2-40B4-BE49-F238E27FC236}">
              <a16:creationId xmlns:a16="http://schemas.microsoft.com/office/drawing/2014/main" id="{BB4206C4-9A3C-9D43-9C26-8ACCA7F513DC}"/>
            </a:ext>
          </a:extLst>
        </xdr:cNvPr>
        <xdr:cNvPicPr>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26280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2</xdr:col>
      <xdr:colOff>6109801</xdr:colOff>
      <xdr:row>0</xdr:row>
      <xdr:rowOff>123522</xdr:rowOff>
    </xdr:from>
    <xdr:to>
      <xdr:col>4</xdr:col>
      <xdr:colOff>5881</xdr:colOff>
      <xdr:row>0</xdr:row>
      <xdr:rowOff>443547</xdr:rowOff>
    </xdr:to>
    <xdr:grpSp>
      <xdr:nvGrpSpPr>
        <xdr:cNvPr id="20" name="Group 19">
          <a:hlinkClick xmlns:r="http://schemas.openxmlformats.org/officeDocument/2006/relationships" r:id="rId1"/>
          <a:extLst>
            <a:ext uri="{FF2B5EF4-FFF2-40B4-BE49-F238E27FC236}">
              <a16:creationId xmlns:a16="http://schemas.microsoft.com/office/drawing/2014/main" id="{6F42A3C6-AB3E-4A53-8727-DB88CA83327B}"/>
            </a:ext>
          </a:extLst>
        </xdr:cNvPr>
        <xdr:cNvGrpSpPr/>
      </xdr:nvGrpSpPr>
      <xdr:grpSpPr>
        <a:xfrm flipH="1">
          <a:off x="13485122" y="123522"/>
          <a:ext cx="956814" cy="320025"/>
          <a:chOff x="12394406" y="238125"/>
          <a:chExt cx="797720" cy="320025"/>
        </a:xfrm>
        <a:solidFill>
          <a:schemeClr val="accent5">
            <a:lumMod val="60000"/>
            <a:lumOff val="40000"/>
          </a:schemeClr>
        </a:solidFill>
      </xdr:grpSpPr>
      <xdr:sp macro="" textlink="">
        <xdr:nvSpPr>
          <xdr:cNvPr id="21" name="Arrow: Chevron 20">
            <a:extLst>
              <a:ext uri="{FF2B5EF4-FFF2-40B4-BE49-F238E27FC236}">
                <a16:creationId xmlns:a16="http://schemas.microsoft.com/office/drawing/2014/main" id="{B7B21E04-066D-4A1B-B7D0-0A156D607312}"/>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2" name="TextBox 21">
            <a:hlinkClick xmlns:r="http://schemas.openxmlformats.org/officeDocument/2006/relationships" r:id="rId2"/>
            <a:extLst>
              <a:ext uri="{FF2B5EF4-FFF2-40B4-BE49-F238E27FC236}">
                <a16:creationId xmlns:a16="http://schemas.microsoft.com/office/drawing/2014/main" id="{B9581206-60EB-4D8C-BFB3-B655E73C15D7}"/>
              </a:ext>
            </a:extLst>
          </xdr:cNvPr>
          <xdr:cNvSpPr txBox="1"/>
        </xdr:nvSpPr>
        <xdr:spPr>
          <a:xfrm>
            <a:off x="12394406" y="238125"/>
            <a:ext cx="631031" cy="32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Back</a:t>
            </a:r>
          </a:p>
        </xdr:txBody>
      </xdr:sp>
    </xdr:grpSp>
    <xdr:clientData/>
  </xdr:twoCellAnchor>
  <xdr:twoCellAnchor editAs="absolute">
    <xdr:from>
      <xdr:col>4</xdr:col>
      <xdr:colOff>301619</xdr:colOff>
      <xdr:row>0</xdr:row>
      <xdr:rowOff>109207</xdr:rowOff>
    </xdr:from>
    <xdr:to>
      <xdr:col>4</xdr:col>
      <xdr:colOff>1261739</xdr:colOff>
      <xdr:row>0</xdr:row>
      <xdr:rowOff>410959</xdr:rowOff>
    </xdr:to>
    <xdr:grpSp>
      <xdr:nvGrpSpPr>
        <xdr:cNvPr id="29" name="Group 28">
          <a:hlinkClick xmlns:r="http://schemas.openxmlformats.org/officeDocument/2006/relationships" r:id="rId3"/>
          <a:extLst>
            <a:ext uri="{FF2B5EF4-FFF2-40B4-BE49-F238E27FC236}">
              <a16:creationId xmlns:a16="http://schemas.microsoft.com/office/drawing/2014/main" id="{9635CEF8-A568-C040-B302-76FB9522E463}"/>
            </a:ext>
          </a:extLst>
        </xdr:cNvPr>
        <xdr:cNvGrpSpPr/>
      </xdr:nvGrpSpPr>
      <xdr:grpSpPr>
        <a:xfrm>
          <a:off x="14737674" y="109207"/>
          <a:ext cx="960120" cy="301752"/>
          <a:chOff x="12311063" y="238126"/>
          <a:chExt cx="929110" cy="297655"/>
        </a:xfrm>
        <a:solidFill>
          <a:schemeClr val="accent5">
            <a:lumMod val="60000"/>
            <a:lumOff val="40000"/>
          </a:schemeClr>
        </a:solidFill>
      </xdr:grpSpPr>
      <xdr:sp macro="" textlink="">
        <xdr:nvSpPr>
          <xdr:cNvPr id="30" name="Arrow: Chevron 1">
            <a:extLst>
              <a:ext uri="{FF2B5EF4-FFF2-40B4-BE49-F238E27FC236}">
                <a16:creationId xmlns:a16="http://schemas.microsoft.com/office/drawing/2014/main" id="{160E26AC-C168-C546-A362-E5D4F3F1A492}"/>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1" name="TextBox 30">
            <a:hlinkClick xmlns:r="http://schemas.openxmlformats.org/officeDocument/2006/relationships" r:id="rId4"/>
            <a:extLst>
              <a:ext uri="{FF2B5EF4-FFF2-40B4-BE49-F238E27FC236}">
                <a16:creationId xmlns:a16="http://schemas.microsoft.com/office/drawing/2014/main" id="{A4FA8A63-5B81-084A-A725-09181818D494}"/>
              </a:ext>
            </a:extLst>
          </xdr:cNvPr>
          <xdr:cNvSpPr txBox="1"/>
        </xdr:nvSpPr>
        <xdr:spPr>
          <a:xfrm>
            <a:off x="12489656" y="238126"/>
            <a:ext cx="750517"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Next</a:t>
            </a:r>
          </a:p>
        </xdr:txBody>
      </xdr:sp>
    </xdr:grpSp>
    <xdr:clientData/>
  </xdr:twoCellAnchor>
  <xdr:twoCellAnchor editAs="absolute">
    <xdr:from>
      <xdr:col>5</xdr:col>
      <xdr:colOff>600111</xdr:colOff>
      <xdr:row>14</xdr:row>
      <xdr:rowOff>139560</xdr:rowOff>
    </xdr:from>
    <xdr:to>
      <xdr:col>5</xdr:col>
      <xdr:colOff>1737987</xdr:colOff>
      <xdr:row>14</xdr:row>
      <xdr:rowOff>1128284</xdr:rowOff>
    </xdr:to>
    <xdr:grpSp>
      <xdr:nvGrpSpPr>
        <xdr:cNvPr id="32" name="Group 31">
          <a:extLst>
            <a:ext uri="{FF2B5EF4-FFF2-40B4-BE49-F238E27FC236}">
              <a16:creationId xmlns:a16="http://schemas.microsoft.com/office/drawing/2014/main" id="{8817283A-048C-9848-A9F4-65011F1A82F9}"/>
            </a:ext>
          </a:extLst>
        </xdr:cNvPr>
        <xdr:cNvGrpSpPr/>
      </xdr:nvGrpSpPr>
      <xdr:grpSpPr>
        <a:xfrm>
          <a:off x="17890753" y="6978918"/>
          <a:ext cx="1137876" cy="988724"/>
          <a:chOff x="13882688" y="5976938"/>
          <a:chExt cx="1178718" cy="1176338"/>
        </a:xfrm>
      </xdr:grpSpPr>
      <xdr:grpSp>
        <xdr:nvGrpSpPr>
          <xdr:cNvPr id="33" name="Group 32">
            <a:extLst>
              <a:ext uri="{FF2B5EF4-FFF2-40B4-BE49-F238E27FC236}">
                <a16:creationId xmlns:a16="http://schemas.microsoft.com/office/drawing/2014/main" id="{83C1428C-EEFD-504C-933B-C0DFC6795C3B}"/>
              </a:ext>
            </a:extLst>
          </xdr:cNvPr>
          <xdr:cNvGrpSpPr/>
        </xdr:nvGrpSpPr>
        <xdr:grpSpPr>
          <a:xfrm>
            <a:off x="14277970" y="6762750"/>
            <a:ext cx="416719" cy="390526"/>
            <a:chOff x="16090107" y="6750843"/>
            <a:chExt cx="416719" cy="390526"/>
          </a:xfrm>
        </xdr:grpSpPr>
        <xdr:sp macro="" textlink="">
          <xdr:nvSpPr>
            <xdr:cNvPr id="36" name="Arrow: Chevron 21">
              <a:extLst>
                <a:ext uri="{FF2B5EF4-FFF2-40B4-BE49-F238E27FC236}">
                  <a16:creationId xmlns:a16="http://schemas.microsoft.com/office/drawing/2014/main" id="{0A975DB2-895B-2B4D-9F4B-A167A83F84F0}"/>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7" name="Arrow: Chevron 22">
              <a:extLst>
                <a:ext uri="{FF2B5EF4-FFF2-40B4-BE49-F238E27FC236}">
                  <a16:creationId xmlns:a16="http://schemas.microsoft.com/office/drawing/2014/main" id="{56D91219-5DD3-A649-BE09-1B23DD5F0F9D}"/>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4" name="Rectangle: Rounded Corners 19">
            <a:extLst>
              <a:ext uri="{FF2B5EF4-FFF2-40B4-BE49-F238E27FC236}">
                <a16:creationId xmlns:a16="http://schemas.microsoft.com/office/drawing/2014/main" id="{75D15659-35A5-7746-B159-2E51BEDF990C}"/>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5" name="TextBox 34">
            <a:extLst>
              <a:ext uri="{FF2B5EF4-FFF2-40B4-BE49-F238E27FC236}">
                <a16:creationId xmlns:a16="http://schemas.microsoft.com/office/drawing/2014/main" id="{E7251D94-E47C-8445-AC1E-C355C5D17BA0}"/>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5</xdr:col>
      <xdr:colOff>683846</xdr:colOff>
      <xdr:row>35</xdr:row>
      <xdr:rowOff>279121</xdr:rowOff>
    </xdr:from>
    <xdr:to>
      <xdr:col>5</xdr:col>
      <xdr:colOff>1821722</xdr:colOff>
      <xdr:row>37</xdr:row>
      <xdr:rowOff>346746</xdr:rowOff>
    </xdr:to>
    <xdr:grpSp>
      <xdr:nvGrpSpPr>
        <xdr:cNvPr id="38" name="Group 37">
          <a:extLst>
            <a:ext uri="{FF2B5EF4-FFF2-40B4-BE49-F238E27FC236}">
              <a16:creationId xmlns:a16="http://schemas.microsoft.com/office/drawing/2014/main" id="{B0230BAB-4E9B-3C44-A452-270EDDDFBEBA}"/>
            </a:ext>
          </a:extLst>
        </xdr:cNvPr>
        <xdr:cNvGrpSpPr/>
      </xdr:nvGrpSpPr>
      <xdr:grpSpPr>
        <a:xfrm>
          <a:off x="17974488" y="18583433"/>
          <a:ext cx="1137876" cy="976432"/>
          <a:chOff x="13882688" y="5976938"/>
          <a:chExt cx="1178718" cy="1176338"/>
        </a:xfrm>
      </xdr:grpSpPr>
      <xdr:grpSp>
        <xdr:nvGrpSpPr>
          <xdr:cNvPr id="39" name="Group 38">
            <a:extLst>
              <a:ext uri="{FF2B5EF4-FFF2-40B4-BE49-F238E27FC236}">
                <a16:creationId xmlns:a16="http://schemas.microsoft.com/office/drawing/2014/main" id="{6864CBAA-07BA-2F40-86BF-4D3F3DBC37B6}"/>
              </a:ext>
            </a:extLst>
          </xdr:cNvPr>
          <xdr:cNvGrpSpPr/>
        </xdr:nvGrpSpPr>
        <xdr:grpSpPr>
          <a:xfrm>
            <a:off x="14277970" y="6762750"/>
            <a:ext cx="416719" cy="390526"/>
            <a:chOff x="16090107" y="6750843"/>
            <a:chExt cx="416719" cy="390526"/>
          </a:xfrm>
        </xdr:grpSpPr>
        <xdr:sp macro="" textlink="">
          <xdr:nvSpPr>
            <xdr:cNvPr id="42" name="Arrow: Chevron 21">
              <a:extLst>
                <a:ext uri="{FF2B5EF4-FFF2-40B4-BE49-F238E27FC236}">
                  <a16:creationId xmlns:a16="http://schemas.microsoft.com/office/drawing/2014/main" id="{CE880F5E-87DE-D84B-A246-ADC2942F525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3" name="Arrow: Chevron 22">
              <a:extLst>
                <a:ext uri="{FF2B5EF4-FFF2-40B4-BE49-F238E27FC236}">
                  <a16:creationId xmlns:a16="http://schemas.microsoft.com/office/drawing/2014/main" id="{BD3969D8-082A-EC47-BC64-E00A7967D33D}"/>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0" name="Rectangle: Rounded Corners 19">
            <a:extLst>
              <a:ext uri="{FF2B5EF4-FFF2-40B4-BE49-F238E27FC236}">
                <a16:creationId xmlns:a16="http://schemas.microsoft.com/office/drawing/2014/main" id="{68D477AF-99B2-C541-BC89-F588740DFD0D}"/>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1" name="TextBox 40">
            <a:extLst>
              <a:ext uri="{FF2B5EF4-FFF2-40B4-BE49-F238E27FC236}">
                <a16:creationId xmlns:a16="http://schemas.microsoft.com/office/drawing/2014/main" id="{9FA68495-0B37-9844-918B-FF2494A0185A}"/>
              </a:ext>
            </a:extLst>
          </xdr:cNvPr>
          <xdr:cNvSpPr txBox="1"/>
        </xdr:nvSpPr>
        <xdr:spPr>
          <a:xfrm>
            <a:off x="14108906" y="6024563"/>
            <a:ext cx="845343" cy="913724"/>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5</xdr:col>
      <xdr:colOff>682729</xdr:colOff>
      <xdr:row>58</xdr:row>
      <xdr:rowOff>250091</xdr:rowOff>
    </xdr:from>
    <xdr:to>
      <xdr:col>5</xdr:col>
      <xdr:colOff>1820605</xdr:colOff>
      <xdr:row>60</xdr:row>
      <xdr:rowOff>317716</xdr:rowOff>
    </xdr:to>
    <xdr:grpSp>
      <xdr:nvGrpSpPr>
        <xdr:cNvPr id="44" name="Group 43">
          <a:extLst>
            <a:ext uri="{FF2B5EF4-FFF2-40B4-BE49-F238E27FC236}">
              <a16:creationId xmlns:a16="http://schemas.microsoft.com/office/drawing/2014/main" id="{EF066EEF-30F5-B748-8415-9843B32DFDCF}"/>
            </a:ext>
          </a:extLst>
        </xdr:cNvPr>
        <xdr:cNvGrpSpPr/>
      </xdr:nvGrpSpPr>
      <xdr:grpSpPr>
        <a:xfrm>
          <a:off x="17973371" y="29005687"/>
          <a:ext cx="1137876" cy="976433"/>
          <a:chOff x="13882688" y="5976938"/>
          <a:chExt cx="1178718" cy="1176338"/>
        </a:xfrm>
      </xdr:grpSpPr>
      <xdr:grpSp>
        <xdr:nvGrpSpPr>
          <xdr:cNvPr id="45" name="Group 44">
            <a:extLst>
              <a:ext uri="{FF2B5EF4-FFF2-40B4-BE49-F238E27FC236}">
                <a16:creationId xmlns:a16="http://schemas.microsoft.com/office/drawing/2014/main" id="{A2DD784A-0B31-864E-A654-A60906A58254}"/>
              </a:ext>
            </a:extLst>
          </xdr:cNvPr>
          <xdr:cNvGrpSpPr/>
        </xdr:nvGrpSpPr>
        <xdr:grpSpPr>
          <a:xfrm>
            <a:off x="14277970" y="6762750"/>
            <a:ext cx="416719" cy="390526"/>
            <a:chOff x="16090107" y="6750843"/>
            <a:chExt cx="416719" cy="390526"/>
          </a:xfrm>
        </xdr:grpSpPr>
        <xdr:sp macro="" textlink="">
          <xdr:nvSpPr>
            <xdr:cNvPr id="48" name="Arrow: Chevron 21">
              <a:extLst>
                <a:ext uri="{FF2B5EF4-FFF2-40B4-BE49-F238E27FC236}">
                  <a16:creationId xmlns:a16="http://schemas.microsoft.com/office/drawing/2014/main" id="{D75CE8B0-E44E-3D4F-915A-0732B9AA85DE}"/>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9" name="Arrow: Chevron 22">
              <a:extLst>
                <a:ext uri="{FF2B5EF4-FFF2-40B4-BE49-F238E27FC236}">
                  <a16:creationId xmlns:a16="http://schemas.microsoft.com/office/drawing/2014/main" id="{F7A948BF-7F60-4F46-8CA4-87A62F246AC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6" name="Rectangle: Rounded Corners 19">
            <a:extLst>
              <a:ext uri="{FF2B5EF4-FFF2-40B4-BE49-F238E27FC236}">
                <a16:creationId xmlns:a16="http://schemas.microsoft.com/office/drawing/2014/main" id="{90620E21-D4F3-CB4C-88D9-6E1199503DFC}"/>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7" name="TextBox 46">
            <a:extLst>
              <a:ext uri="{FF2B5EF4-FFF2-40B4-BE49-F238E27FC236}">
                <a16:creationId xmlns:a16="http://schemas.microsoft.com/office/drawing/2014/main" id="{61AA0068-6514-9442-B695-DA14159074F7}"/>
              </a:ext>
            </a:extLst>
          </xdr:cNvPr>
          <xdr:cNvSpPr txBox="1"/>
        </xdr:nvSpPr>
        <xdr:spPr>
          <a:xfrm>
            <a:off x="14108906" y="6024563"/>
            <a:ext cx="845343" cy="91470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5</xdr:col>
      <xdr:colOff>681612</xdr:colOff>
      <xdr:row>79</xdr:row>
      <xdr:rowOff>207107</xdr:rowOff>
    </xdr:from>
    <xdr:to>
      <xdr:col>5</xdr:col>
      <xdr:colOff>1819488</xdr:colOff>
      <xdr:row>81</xdr:row>
      <xdr:rowOff>274732</xdr:rowOff>
    </xdr:to>
    <xdr:grpSp>
      <xdr:nvGrpSpPr>
        <xdr:cNvPr id="50" name="Group 49">
          <a:extLst>
            <a:ext uri="{FF2B5EF4-FFF2-40B4-BE49-F238E27FC236}">
              <a16:creationId xmlns:a16="http://schemas.microsoft.com/office/drawing/2014/main" id="{2E66335F-FC5F-354B-B918-6BD2142D36DC}"/>
            </a:ext>
          </a:extLst>
        </xdr:cNvPr>
        <xdr:cNvGrpSpPr/>
      </xdr:nvGrpSpPr>
      <xdr:grpSpPr>
        <a:xfrm>
          <a:off x="17972254" y="38505180"/>
          <a:ext cx="1137876" cy="976433"/>
          <a:chOff x="13882688" y="5976938"/>
          <a:chExt cx="1178718" cy="1176338"/>
        </a:xfrm>
      </xdr:grpSpPr>
      <xdr:grpSp>
        <xdr:nvGrpSpPr>
          <xdr:cNvPr id="51" name="Group 50">
            <a:extLst>
              <a:ext uri="{FF2B5EF4-FFF2-40B4-BE49-F238E27FC236}">
                <a16:creationId xmlns:a16="http://schemas.microsoft.com/office/drawing/2014/main" id="{BF204A41-76DD-7A48-BB67-0C5FB757108D}"/>
              </a:ext>
            </a:extLst>
          </xdr:cNvPr>
          <xdr:cNvGrpSpPr/>
        </xdr:nvGrpSpPr>
        <xdr:grpSpPr>
          <a:xfrm>
            <a:off x="14277970" y="6762750"/>
            <a:ext cx="416719" cy="390526"/>
            <a:chOff x="16090107" y="6750843"/>
            <a:chExt cx="416719" cy="390526"/>
          </a:xfrm>
        </xdr:grpSpPr>
        <xdr:sp macro="" textlink="">
          <xdr:nvSpPr>
            <xdr:cNvPr id="54" name="Arrow: Chevron 21">
              <a:extLst>
                <a:ext uri="{FF2B5EF4-FFF2-40B4-BE49-F238E27FC236}">
                  <a16:creationId xmlns:a16="http://schemas.microsoft.com/office/drawing/2014/main" id="{F5549F8D-BD56-394B-87CC-C9961E29FEED}"/>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5" name="Arrow: Chevron 22">
              <a:extLst>
                <a:ext uri="{FF2B5EF4-FFF2-40B4-BE49-F238E27FC236}">
                  <a16:creationId xmlns:a16="http://schemas.microsoft.com/office/drawing/2014/main" id="{8CF23653-F794-174E-919F-27F2FAD7B39A}"/>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52" name="Rectangle: Rounded Corners 19">
            <a:extLst>
              <a:ext uri="{FF2B5EF4-FFF2-40B4-BE49-F238E27FC236}">
                <a16:creationId xmlns:a16="http://schemas.microsoft.com/office/drawing/2014/main" id="{A45AE116-BA41-CC46-BB19-3F1541B93F8E}"/>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3" name="TextBox 52">
            <a:extLst>
              <a:ext uri="{FF2B5EF4-FFF2-40B4-BE49-F238E27FC236}">
                <a16:creationId xmlns:a16="http://schemas.microsoft.com/office/drawing/2014/main" id="{F3B84319-DAD8-0A4C-92C6-27C2E8600ECF}"/>
              </a:ext>
            </a:extLst>
          </xdr:cNvPr>
          <xdr:cNvSpPr txBox="1"/>
        </xdr:nvSpPr>
        <xdr:spPr>
          <a:xfrm>
            <a:off x="14108906" y="6024563"/>
            <a:ext cx="845343" cy="84709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488462</xdr:colOff>
      <xdr:row>2</xdr:row>
      <xdr:rowOff>183445</xdr:rowOff>
    </xdr:from>
    <xdr:to>
      <xdr:col>1</xdr:col>
      <xdr:colOff>615340</xdr:colOff>
      <xdr:row>4</xdr:row>
      <xdr:rowOff>85989</xdr:rowOff>
    </xdr:to>
    <xdr:grpSp>
      <xdr:nvGrpSpPr>
        <xdr:cNvPr id="2" name="Group 1">
          <a:hlinkClick xmlns:r="http://schemas.openxmlformats.org/officeDocument/2006/relationships" r:id="rId1"/>
          <a:extLst>
            <a:ext uri="{FF2B5EF4-FFF2-40B4-BE49-F238E27FC236}">
              <a16:creationId xmlns:a16="http://schemas.microsoft.com/office/drawing/2014/main" id="{7564D02B-4946-104B-9F81-772C5170FCDD}"/>
            </a:ext>
          </a:extLst>
        </xdr:cNvPr>
        <xdr:cNvGrpSpPr/>
      </xdr:nvGrpSpPr>
      <xdr:grpSpPr>
        <a:xfrm flipH="1">
          <a:off x="488462" y="1044223"/>
          <a:ext cx="959434" cy="297655"/>
          <a:chOff x="12394406" y="238126"/>
          <a:chExt cx="797720" cy="297655"/>
        </a:xfrm>
        <a:solidFill>
          <a:srgbClr val="94C5D8"/>
        </a:solidFill>
      </xdr:grpSpPr>
      <xdr:sp macro="" textlink="">
        <xdr:nvSpPr>
          <xdr:cNvPr id="3" name="Arrow: Chevron 5">
            <a:extLst>
              <a:ext uri="{FF2B5EF4-FFF2-40B4-BE49-F238E27FC236}">
                <a16:creationId xmlns:a16="http://schemas.microsoft.com/office/drawing/2014/main" id="{9CDC8064-C07B-6648-B3CF-04045569D353}"/>
              </a:ext>
            </a:extLst>
          </xdr:cNvPr>
          <xdr:cNvSpPr/>
        </xdr:nvSpPr>
        <xdr:spPr>
          <a:xfrm>
            <a:off x="12460606" y="261937"/>
            <a:ext cx="731520" cy="273844"/>
          </a:xfrm>
          <a:prstGeom prst="chevron">
            <a:avLst/>
          </a:prstGeom>
          <a:grpFill/>
          <a:ln w="28575">
            <a:solidFill>
              <a:srgbClr val="94C5D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C96DA926-7C7C-3A46-A65E-AE0ED4A464E7}"/>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Back</a:t>
            </a:r>
          </a:p>
        </xdr:txBody>
      </xdr:sp>
    </xdr:grpSp>
    <xdr:clientData/>
  </xdr:twoCellAnchor>
  <xdr:twoCellAnchor editAs="absolute">
    <xdr:from>
      <xdr:col>2</xdr:col>
      <xdr:colOff>3164143</xdr:colOff>
      <xdr:row>14</xdr:row>
      <xdr:rowOff>61478</xdr:rowOff>
    </xdr:from>
    <xdr:to>
      <xdr:col>3</xdr:col>
      <xdr:colOff>1753822</xdr:colOff>
      <xdr:row>16</xdr:row>
      <xdr:rowOff>160650</xdr:rowOff>
    </xdr:to>
    <xdr:grpSp>
      <xdr:nvGrpSpPr>
        <xdr:cNvPr id="5" name="Group 4">
          <a:hlinkClick xmlns:r="http://schemas.openxmlformats.org/officeDocument/2006/relationships" r:id="rId3"/>
          <a:extLst>
            <a:ext uri="{FF2B5EF4-FFF2-40B4-BE49-F238E27FC236}">
              <a16:creationId xmlns:a16="http://schemas.microsoft.com/office/drawing/2014/main" id="{4868FE6C-4396-F844-B60F-A59229BF7A9F}"/>
            </a:ext>
          </a:extLst>
        </xdr:cNvPr>
        <xdr:cNvGrpSpPr/>
      </xdr:nvGrpSpPr>
      <xdr:grpSpPr>
        <a:xfrm>
          <a:off x="4829254" y="5635367"/>
          <a:ext cx="2258568" cy="663616"/>
          <a:chOff x="12311063" y="261937"/>
          <a:chExt cx="881063" cy="370382"/>
        </a:xfrm>
        <a:solidFill>
          <a:srgbClr val="94C5D8"/>
        </a:solidFill>
      </xdr:grpSpPr>
      <xdr:sp macro="" textlink="">
        <xdr:nvSpPr>
          <xdr:cNvPr id="6" name="Arrow: Chevron 2">
            <a:extLst>
              <a:ext uri="{FF2B5EF4-FFF2-40B4-BE49-F238E27FC236}">
                <a16:creationId xmlns:a16="http://schemas.microsoft.com/office/drawing/2014/main" id="{2EB9480B-7F9D-4440-BFDA-2B3DF8073165}"/>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extLst>
              <a:ext uri="{FF2B5EF4-FFF2-40B4-BE49-F238E27FC236}">
                <a16:creationId xmlns:a16="http://schemas.microsoft.com/office/drawing/2014/main" id="{BC8029B1-BE0F-7D4E-A430-3780A7CFB483}"/>
              </a:ext>
            </a:extLst>
          </xdr:cNvPr>
          <xdr:cNvSpPr txBox="1"/>
        </xdr:nvSpPr>
        <xdr:spPr>
          <a:xfrm>
            <a:off x="12415953" y="278350"/>
            <a:ext cx="725713" cy="353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Notes-Futher</a:t>
            </a:r>
            <a:r>
              <a:rPr lang="en-US" sz="1200" b="1" baseline="0">
                <a:solidFill>
                  <a:schemeClr val="bg1"/>
                </a:solidFill>
              </a:rPr>
              <a:t> </a:t>
            </a:r>
            <a:r>
              <a:rPr lang="en-US" sz="1200" b="1" baseline="0">
                <a:solidFill>
                  <a:schemeClr val="tx1"/>
                </a:solidFill>
              </a:rPr>
              <a:t>research</a:t>
            </a:r>
            <a:endParaRPr lang="en-US" sz="1200" b="1">
              <a:solidFill>
                <a:schemeClr val="tx1"/>
              </a:solidFill>
            </a:endParaRPr>
          </a:p>
        </xdr:txBody>
      </xdr:sp>
    </xdr:grpSp>
    <xdr:clientData/>
  </xdr:twoCellAnchor>
  <xdr:twoCellAnchor editAs="absolute">
    <xdr:from>
      <xdr:col>2</xdr:col>
      <xdr:colOff>3141782</xdr:colOff>
      <xdr:row>16</xdr:row>
      <xdr:rowOff>39119</xdr:rowOff>
    </xdr:from>
    <xdr:to>
      <xdr:col>3</xdr:col>
      <xdr:colOff>1731461</xdr:colOff>
      <xdr:row>19</xdr:row>
      <xdr:rowOff>33649</xdr:rowOff>
    </xdr:to>
    <xdr:grpSp>
      <xdr:nvGrpSpPr>
        <xdr:cNvPr id="8" name="Group 7">
          <a:hlinkClick xmlns:r="http://schemas.openxmlformats.org/officeDocument/2006/relationships" r:id="rId4"/>
          <a:extLst>
            <a:ext uri="{FF2B5EF4-FFF2-40B4-BE49-F238E27FC236}">
              <a16:creationId xmlns:a16="http://schemas.microsoft.com/office/drawing/2014/main" id="{BABE6C42-9F43-6740-8319-875E34239A2A}"/>
            </a:ext>
          </a:extLst>
        </xdr:cNvPr>
        <xdr:cNvGrpSpPr/>
      </xdr:nvGrpSpPr>
      <xdr:grpSpPr>
        <a:xfrm>
          <a:off x="4806893" y="6177452"/>
          <a:ext cx="2258568" cy="587197"/>
          <a:chOff x="12290706" y="269981"/>
          <a:chExt cx="881063" cy="273844"/>
        </a:xfrm>
        <a:solidFill>
          <a:srgbClr val="94C5D8"/>
        </a:solidFill>
      </xdr:grpSpPr>
      <xdr:sp macro="" textlink="">
        <xdr:nvSpPr>
          <xdr:cNvPr id="9" name="Arrow: Chevron 2">
            <a:extLst>
              <a:ext uri="{FF2B5EF4-FFF2-40B4-BE49-F238E27FC236}">
                <a16:creationId xmlns:a16="http://schemas.microsoft.com/office/drawing/2014/main" id="{A6B3C2D3-AC27-4F44-9C85-9B8DF2283C23}"/>
              </a:ext>
            </a:extLst>
          </xdr:cNvPr>
          <xdr:cNvSpPr/>
        </xdr:nvSpPr>
        <xdr:spPr>
          <a:xfrm>
            <a:off x="12290706" y="269981"/>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0" name="TextBox 9">
            <a:extLst>
              <a:ext uri="{FF2B5EF4-FFF2-40B4-BE49-F238E27FC236}">
                <a16:creationId xmlns:a16="http://schemas.microsoft.com/office/drawing/2014/main" id="{3B86F03C-E04F-C44B-B637-B15478BC32D1}"/>
              </a:ext>
            </a:extLst>
          </xdr:cNvPr>
          <xdr:cNvSpPr txBox="1"/>
        </xdr:nvSpPr>
        <xdr:spPr>
          <a:xfrm>
            <a:off x="12430765" y="286394"/>
            <a:ext cx="714352" cy="243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Notes-Identifying strengths</a:t>
            </a:r>
          </a:p>
        </xdr:txBody>
      </xdr:sp>
    </xdr:grpSp>
    <xdr:clientData/>
  </xdr:twoCellAnchor>
  <xdr:twoCellAnchor editAs="absolute">
    <xdr:from>
      <xdr:col>2</xdr:col>
      <xdr:colOff>3113986</xdr:colOff>
      <xdr:row>19</xdr:row>
      <xdr:rowOff>116619</xdr:rowOff>
    </xdr:from>
    <xdr:to>
      <xdr:col>3</xdr:col>
      <xdr:colOff>1703665</xdr:colOff>
      <xdr:row>23</xdr:row>
      <xdr:rowOff>84667</xdr:rowOff>
    </xdr:to>
    <xdr:grpSp>
      <xdr:nvGrpSpPr>
        <xdr:cNvPr id="11" name="Group 10">
          <a:extLst>
            <a:ext uri="{FF2B5EF4-FFF2-40B4-BE49-F238E27FC236}">
              <a16:creationId xmlns:a16="http://schemas.microsoft.com/office/drawing/2014/main" id="{4231C171-0439-3B4D-AC93-F1AE2D293037}"/>
            </a:ext>
          </a:extLst>
        </xdr:cNvPr>
        <xdr:cNvGrpSpPr/>
      </xdr:nvGrpSpPr>
      <xdr:grpSpPr>
        <a:xfrm>
          <a:off x="4779097" y="6847619"/>
          <a:ext cx="2258568" cy="758270"/>
          <a:chOff x="12298277" y="291473"/>
          <a:chExt cx="881063" cy="342840"/>
        </a:xfrm>
        <a:solidFill>
          <a:srgbClr val="94C5D8"/>
        </a:solidFill>
      </xdr:grpSpPr>
      <xdr:sp macro="" textlink="">
        <xdr:nvSpPr>
          <xdr:cNvPr id="12" name="Arrow: Chevron 2">
            <a:extLst>
              <a:ext uri="{FF2B5EF4-FFF2-40B4-BE49-F238E27FC236}">
                <a16:creationId xmlns:a16="http://schemas.microsoft.com/office/drawing/2014/main" id="{E4327F4B-C417-3A46-AB5D-9D026C0984AC}"/>
              </a:ext>
            </a:extLst>
          </xdr:cNvPr>
          <xdr:cNvSpPr/>
        </xdr:nvSpPr>
        <xdr:spPr>
          <a:xfrm>
            <a:off x="12298277" y="291473"/>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3" name="TextBox 12">
            <a:hlinkClick xmlns:r="http://schemas.openxmlformats.org/officeDocument/2006/relationships" r:id="rId5"/>
            <a:extLst>
              <a:ext uri="{FF2B5EF4-FFF2-40B4-BE49-F238E27FC236}">
                <a16:creationId xmlns:a16="http://schemas.microsoft.com/office/drawing/2014/main" id="{0B5EFD67-CFC1-0249-998B-DE6BCE18CB9A}"/>
              </a:ext>
            </a:extLst>
          </xdr:cNvPr>
          <xdr:cNvSpPr txBox="1"/>
        </xdr:nvSpPr>
        <xdr:spPr>
          <a:xfrm>
            <a:off x="12411249" y="326819"/>
            <a:ext cx="704645" cy="307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Notes-</a:t>
            </a:r>
            <a:r>
              <a:rPr lang="en-US" sz="1200" b="1" baseline="0">
                <a:solidFill>
                  <a:schemeClr val="tx1"/>
                </a:solidFill>
              </a:rPr>
              <a:t> Decision questions</a:t>
            </a:r>
            <a:endParaRPr lang="en-US" sz="1200" b="1">
              <a:solidFill>
                <a:schemeClr val="tx1"/>
              </a:solidFill>
            </a:endParaRPr>
          </a:p>
        </xdr:txBody>
      </xdr:sp>
    </xdr:grpSp>
    <xdr:clientData/>
  </xdr:twoCellAnchor>
  <xdr:twoCellAnchor editAs="absolute">
    <xdr:from>
      <xdr:col>4</xdr:col>
      <xdr:colOff>742462</xdr:colOff>
      <xdr:row>9</xdr:row>
      <xdr:rowOff>267026</xdr:rowOff>
    </xdr:from>
    <xdr:to>
      <xdr:col>6</xdr:col>
      <xdr:colOff>285910</xdr:colOff>
      <xdr:row>10</xdr:row>
      <xdr:rowOff>469274</xdr:rowOff>
    </xdr:to>
    <xdr:grpSp>
      <xdr:nvGrpSpPr>
        <xdr:cNvPr id="14" name="Group 13">
          <a:extLst>
            <a:ext uri="{FF2B5EF4-FFF2-40B4-BE49-F238E27FC236}">
              <a16:creationId xmlns:a16="http://schemas.microsoft.com/office/drawing/2014/main" id="{851E094F-75B0-044F-8D4F-7D1258387E29}"/>
            </a:ext>
          </a:extLst>
        </xdr:cNvPr>
        <xdr:cNvGrpSpPr/>
      </xdr:nvGrpSpPr>
      <xdr:grpSpPr>
        <a:xfrm>
          <a:off x="10027573" y="3216248"/>
          <a:ext cx="1208559" cy="1006582"/>
          <a:chOff x="13882688" y="5976938"/>
          <a:chExt cx="1178718" cy="1176338"/>
        </a:xfrm>
      </xdr:grpSpPr>
      <xdr:grpSp>
        <xdr:nvGrpSpPr>
          <xdr:cNvPr id="15" name="Group 14">
            <a:extLst>
              <a:ext uri="{FF2B5EF4-FFF2-40B4-BE49-F238E27FC236}">
                <a16:creationId xmlns:a16="http://schemas.microsoft.com/office/drawing/2014/main" id="{97E934EE-BDAE-9940-899C-1E878D7834E5}"/>
              </a:ext>
            </a:extLst>
          </xdr:cNvPr>
          <xdr:cNvGrpSpPr/>
        </xdr:nvGrpSpPr>
        <xdr:grpSpPr>
          <a:xfrm>
            <a:off x="14277970" y="6762750"/>
            <a:ext cx="416719" cy="390526"/>
            <a:chOff x="16090107" y="6750843"/>
            <a:chExt cx="416719" cy="390526"/>
          </a:xfrm>
        </xdr:grpSpPr>
        <xdr:sp macro="" textlink="">
          <xdr:nvSpPr>
            <xdr:cNvPr id="18" name="Arrow: Chevron 21">
              <a:extLst>
                <a:ext uri="{FF2B5EF4-FFF2-40B4-BE49-F238E27FC236}">
                  <a16:creationId xmlns:a16="http://schemas.microsoft.com/office/drawing/2014/main" id="{8C59B1D6-7535-F14E-B5F2-8B9FDAE9492D}"/>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9" name="Arrow: Chevron 22">
              <a:extLst>
                <a:ext uri="{FF2B5EF4-FFF2-40B4-BE49-F238E27FC236}">
                  <a16:creationId xmlns:a16="http://schemas.microsoft.com/office/drawing/2014/main" id="{47323A2A-2B5E-4D4E-8A06-EC2417D41CA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6" name="Rectangle: Rounded Corners 19">
            <a:extLst>
              <a:ext uri="{FF2B5EF4-FFF2-40B4-BE49-F238E27FC236}">
                <a16:creationId xmlns:a16="http://schemas.microsoft.com/office/drawing/2014/main" id="{3095EB1D-DE32-234F-B8A1-51BF62C1070A}"/>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 name="TextBox 16">
            <a:extLst>
              <a:ext uri="{FF2B5EF4-FFF2-40B4-BE49-F238E27FC236}">
                <a16:creationId xmlns:a16="http://schemas.microsoft.com/office/drawing/2014/main" id="{80DAF57B-6F37-EB4A-96D6-A106F91B51F4}"/>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2</xdr:col>
      <xdr:colOff>3104109</xdr:colOff>
      <xdr:row>26</xdr:row>
      <xdr:rowOff>120852</xdr:rowOff>
    </xdr:from>
    <xdr:to>
      <xdr:col>3</xdr:col>
      <xdr:colOff>1704702</xdr:colOff>
      <xdr:row>30</xdr:row>
      <xdr:rowOff>129060</xdr:rowOff>
    </xdr:to>
    <xdr:grpSp>
      <xdr:nvGrpSpPr>
        <xdr:cNvPr id="20" name="Group 19">
          <a:extLst>
            <a:ext uri="{FF2B5EF4-FFF2-40B4-BE49-F238E27FC236}">
              <a16:creationId xmlns:a16="http://schemas.microsoft.com/office/drawing/2014/main" id="{D007039D-739A-164D-8D12-CDDEFAE8E56E}"/>
            </a:ext>
          </a:extLst>
        </xdr:cNvPr>
        <xdr:cNvGrpSpPr/>
      </xdr:nvGrpSpPr>
      <xdr:grpSpPr>
        <a:xfrm>
          <a:off x="4769220" y="8234741"/>
          <a:ext cx="2269482" cy="798430"/>
          <a:chOff x="12298277" y="291473"/>
          <a:chExt cx="881063" cy="342840"/>
        </a:xfrm>
        <a:solidFill>
          <a:srgbClr val="94C5D8"/>
        </a:solidFill>
      </xdr:grpSpPr>
      <xdr:sp macro="" textlink="">
        <xdr:nvSpPr>
          <xdr:cNvPr id="21" name="Arrow: Chevron 2">
            <a:extLst>
              <a:ext uri="{FF2B5EF4-FFF2-40B4-BE49-F238E27FC236}">
                <a16:creationId xmlns:a16="http://schemas.microsoft.com/office/drawing/2014/main" id="{671F0E55-D0E8-8C4B-B70E-DDDF9C72EBE6}"/>
              </a:ext>
            </a:extLst>
          </xdr:cNvPr>
          <xdr:cNvSpPr/>
        </xdr:nvSpPr>
        <xdr:spPr>
          <a:xfrm>
            <a:off x="12298277" y="291473"/>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2" name="TextBox 21">
            <a:hlinkClick xmlns:r="http://schemas.openxmlformats.org/officeDocument/2006/relationships" r:id="rId6"/>
            <a:extLst>
              <a:ext uri="{FF2B5EF4-FFF2-40B4-BE49-F238E27FC236}">
                <a16:creationId xmlns:a16="http://schemas.microsoft.com/office/drawing/2014/main" id="{1FCB91DC-9952-6C48-AB28-111242B4E367}"/>
              </a:ext>
            </a:extLst>
          </xdr:cNvPr>
          <xdr:cNvSpPr txBox="1"/>
        </xdr:nvSpPr>
        <xdr:spPr>
          <a:xfrm>
            <a:off x="12411249" y="326819"/>
            <a:ext cx="704645" cy="307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tx1"/>
                </a:solidFill>
              </a:rPr>
              <a:t>I</a:t>
            </a:r>
            <a:r>
              <a:rPr lang="en-US" sz="1000" b="1" baseline="0">
                <a:solidFill>
                  <a:schemeClr val="tx1"/>
                </a:solidFill>
              </a:rPr>
              <a:t> don't want to complete these steps. Finish the review</a:t>
            </a:r>
            <a:endParaRPr lang="en-US" sz="1000" b="1">
              <a:solidFill>
                <a:schemeClr val="tx1"/>
              </a:solidFill>
            </a:endParaRPr>
          </a:p>
        </xdr:txBody>
      </xdr:sp>
    </xdr:grpSp>
    <xdr:clientData/>
  </xdr:twoCellAnchor>
  <xdr:twoCellAnchor editAs="absolute">
    <xdr:from>
      <xdr:col>2</xdr:col>
      <xdr:colOff>3111164</xdr:colOff>
      <xdr:row>23</xdr:row>
      <xdr:rowOff>29130</xdr:rowOff>
    </xdr:from>
    <xdr:to>
      <xdr:col>3</xdr:col>
      <xdr:colOff>1709987</xdr:colOff>
      <xdr:row>26</xdr:row>
      <xdr:rowOff>194733</xdr:rowOff>
    </xdr:to>
    <xdr:grpSp>
      <xdr:nvGrpSpPr>
        <xdr:cNvPr id="23" name="Group 22">
          <a:extLst>
            <a:ext uri="{FF2B5EF4-FFF2-40B4-BE49-F238E27FC236}">
              <a16:creationId xmlns:a16="http://schemas.microsoft.com/office/drawing/2014/main" id="{43515C54-4655-BA45-9541-037A13CFF517}"/>
            </a:ext>
          </a:extLst>
        </xdr:cNvPr>
        <xdr:cNvGrpSpPr/>
      </xdr:nvGrpSpPr>
      <xdr:grpSpPr>
        <a:xfrm>
          <a:off x="4776275" y="7550352"/>
          <a:ext cx="2267712" cy="758270"/>
          <a:chOff x="12298277" y="291473"/>
          <a:chExt cx="881063" cy="342840"/>
        </a:xfrm>
        <a:solidFill>
          <a:srgbClr val="94C5D8"/>
        </a:solidFill>
      </xdr:grpSpPr>
      <xdr:sp macro="" textlink="">
        <xdr:nvSpPr>
          <xdr:cNvPr id="24" name="Arrow: Chevron 2">
            <a:extLst>
              <a:ext uri="{FF2B5EF4-FFF2-40B4-BE49-F238E27FC236}">
                <a16:creationId xmlns:a16="http://schemas.microsoft.com/office/drawing/2014/main" id="{0CAF8DE1-ABA8-FED0-057A-7FEDAF1FBAEE}"/>
              </a:ext>
            </a:extLst>
          </xdr:cNvPr>
          <xdr:cNvSpPr/>
        </xdr:nvSpPr>
        <xdr:spPr>
          <a:xfrm>
            <a:off x="12298277" y="291473"/>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5" name="TextBox 24">
            <a:hlinkClick xmlns:r="http://schemas.openxmlformats.org/officeDocument/2006/relationships" r:id="rId7"/>
            <a:extLst>
              <a:ext uri="{FF2B5EF4-FFF2-40B4-BE49-F238E27FC236}">
                <a16:creationId xmlns:a16="http://schemas.microsoft.com/office/drawing/2014/main" id="{5FAD5D83-799E-BA8A-1BD3-2EEE8D379F74}"/>
              </a:ext>
            </a:extLst>
          </xdr:cNvPr>
          <xdr:cNvSpPr txBox="1"/>
        </xdr:nvSpPr>
        <xdr:spPr>
          <a:xfrm>
            <a:off x="12411249" y="326819"/>
            <a:ext cx="704645" cy="307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Notes-</a:t>
            </a:r>
            <a:r>
              <a:rPr lang="en-US" sz="1200" b="1" baseline="0">
                <a:solidFill>
                  <a:schemeClr val="tx1"/>
                </a:solidFill>
              </a:rPr>
              <a:t> Priority actions</a:t>
            </a:r>
            <a:endParaRPr lang="en-US" sz="1200" b="1">
              <a:solidFill>
                <a:schemeClr val="tx1"/>
              </a:solidFill>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682625</xdr:colOff>
      <xdr:row>0</xdr:row>
      <xdr:rowOff>107156</xdr:rowOff>
    </xdr:from>
    <xdr:to>
      <xdr:col>5</xdr:col>
      <xdr:colOff>1766887</xdr:colOff>
      <xdr:row>0</xdr:row>
      <xdr:rowOff>444500</xdr:rowOff>
    </xdr:to>
    <xdr:grpSp>
      <xdr:nvGrpSpPr>
        <xdr:cNvPr id="17" name="Group 16">
          <a:hlinkClick xmlns:r="http://schemas.openxmlformats.org/officeDocument/2006/relationships" r:id="rId1"/>
          <a:extLst>
            <a:ext uri="{FF2B5EF4-FFF2-40B4-BE49-F238E27FC236}">
              <a16:creationId xmlns:a16="http://schemas.microsoft.com/office/drawing/2014/main" id="{01454D62-66EB-7443-8D42-8B22510C862A}"/>
            </a:ext>
          </a:extLst>
        </xdr:cNvPr>
        <xdr:cNvGrpSpPr/>
      </xdr:nvGrpSpPr>
      <xdr:grpSpPr>
        <a:xfrm flipH="1">
          <a:off x="14483292" y="107156"/>
          <a:ext cx="1084262" cy="337344"/>
          <a:chOff x="12394406" y="238126"/>
          <a:chExt cx="797720" cy="297655"/>
        </a:xfrm>
        <a:solidFill>
          <a:srgbClr val="95C6D9"/>
        </a:solidFill>
      </xdr:grpSpPr>
      <xdr:sp macro="" textlink="">
        <xdr:nvSpPr>
          <xdr:cNvPr id="18" name="Arrow: Chevron 20">
            <a:extLst>
              <a:ext uri="{FF2B5EF4-FFF2-40B4-BE49-F238E27FC236}">
                <a16:creationId xmlns:a16="http://schemas.microsoft.com/office/drawing/2014/main" id="{9704F628-EF65-0A4F-A55A-379DE27F42D0}"/>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9" name="TextBox 18">
            <a:hlinkClick xmlns:r="http://schemas.openxmlformats.org/officeDocument/2006/relationships" r:id="rId2"/>
            <a:extLst>
              <a:ext uri="{FF2B5EF4-FFF2-40B4-BE49-F238E27FC236}">
                <a16:creationId xmlns:a16="http://schemas.microsoft.com/office/drawing/2014/main" id="{A8E61AEC-D439-604D-A370-52B3AE5DA3E7}"/>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Back</a:t>
            </a:r>
          </a:p>
        </xdr:txBody>
      </xdr:sp>
    </xdr:grpSp>
    <xdr:clientData/>
  </xdr:twoCellAnchor>
  <xdr:twoCellAnchor editAs="absolute">
    <xdr:from>
      <xdr:col>5</xdr:col>
      <xdr:colOff>1924242</xdr:colOff>
      <xdr:row>0</xdr:row>
      <xdr:rowOff>134697</xdr:rowOff>
    </xdr:from>
    <xdr:to>
      <xdr:col>6</xdr:col>
      <xdr:colOff>767696</xdr:colOff>
      <xdr:row>0</xdr:row>
      <xdr:rowOff>436449</xdr:rowOff>
    </xdr:to>
    <xdr:grpSp>
      <xdr:nvGrpSpPr>
        <xdr:cNvPr id="26" name="Group 25">
          <a:hlinkClick xmlns:r="http://schemas.openxmlformats.org/officeDocument/2006/relationships" r:id="rId3"/>
          <a:extLst>
            <a:ext uri="{FF2B5EF4-FFF2-40B4-BE49-F238E27FC236}">
              <a16:creationId xmlns:a16="http://schemas.microsoft.com/office/drawing/2014/main" id="{E2B7F1BB-89A9-2247-AA2E-80A6084E7BBC}"/>
            </a:ext>
          </a:extLst>
        </xdr:cNvPr>
        <xdr:cNvGrpSpPr/>
      </xdr:nvGrpSpPr>
      <xdr:grpSpPr>
        <a:xfrm>
          <a:off x="15724909" y="134697"/>
          <a:ext cx="960120" cy="301752"/>
          <a:chOff x="12311063" y="238126"/>
          <a:chExt cx="929110" cy="297655"/>
        </a:xfrm>
        <a:solidFill>
          <a:srgbClr val="95C6D9"/>
        </a:solidFill>
      </xdr:grpSpPr>
      <xdr:sp macro="" textlink="">
        <xdr:nvSpPr>
          <xdr:cNvPr id="27" name="Arrow: Chevron 1">
            <a:extLst>
              <a:ext uri="{FF2B5EF4-FFF2-40B4-BE49-F238E27FC236}">
                <a16:creationId xmlns:a16="http://schemas.microsoft.com/office/drawing/2014/main" id="{229D38A5-79E2-3444-988B-3277C8945E1A}"/>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8" name="TextBox 27">
            <a:hlinkClick xmlns:r="http://schemas.openxmlformats.org/officeDocument/2006/relationships" r:id="rId4"/>
            <a:extLst>
              <a:ext uri="{FF2B5EF4-FFF2-40B4-BE49-F238E27FC236}">
                <a16:creationId xmlns:a16="http://schemas.microsoft.com/office/drawing/2014/main" id="{18F145CF-757F-AB4B-95A6-8A65BF0BD36E}"/>
              </a:ext>
            </a:extLst>
          </xdr:cNvPr>
          <xdr:cNvSpPr txBox="1"/>
        </xdr:nvSpPr>
        <xdr:spPr>
          <a:xfrm>
            <a:off x="12489656" y="238126"/>
            <a:ext cx="750517" cy="282892"/>
          </a:xfrm>
          <a:prstGeom prst="rect">
            <a:avLst/>
          </a:prstGeom>
          <a:noFill/>
          <a:ln>
            <a:noFill/>
          </a:ln>
        </xdr:spPr>
        <xdr:style>
          <a:lnRef idx="0">
            <a:scrgbClr r="0" g="0" b="0"/>
          </a:lnRef>
          <a:fillRef idx="0">
            <a:scrgbClr r="0" g="0" b="0"/>
          </a:fillRef>
          <a:effectRef idx="0">
            <a:scrgbClr r="0" g="0" b="0"/>
          </a:effectRef>
          <a:fontRef idx="minor">
            <a:schemeClr val="accent2"/>
          </a:fontRef>
        </xdr:style>
        <xdr:txBody>
          <a:bodyPr vertOverflow="clip" horzOverflow="clip" wrap="square" rtlCol="0" anchor="t"/>
          <a:lstStyle/>
          <a:p>
            <a:r>
              <a:rPr lang="en-US" sz="1400" b="1">
                <a:solidFill>
                  <a:schemeClr val="tx1"/>
                </a:solidFill>
              </a:rPr>
              <a:t>Next</a:t>
            </a:r>
          </a:p>
        </xdr:txBody>
      </xdr:sp>
    </xdr:grpSp>
    <xdr:clientData/>
  </xdr:twoCellAnchor>
  <xdr:twoCellAnchor editAs="absolute">
    <xdr:from>
      <xdr:col>6</xdr:col>
      <xdr:colOff>711970</xdr:colOff>
      <xdr:row>17</xdr:row>
      <xdr:rowOff>173182</xdr:rowOff>
    </xdr:from>
    <xdr:to>
      <xdr:col>6</xdr:col>
      <xdr:colOff>1849846</xdr:colOff>
      <xdr:row>19</xdr:row>
      <xdr:rowOff>238270</xdr:rowOff>
    </xdr:to>
    <xdr:grpSp>
      <xdr:nvGrpSpPr>
        <xdr:cNvPr id="29" name="Group 28">
          <a:extLst>
            <a:ext uri="{FF2B5EF4-FFF2-40B4-BE49-F238E27FC236}">
              <a16:creationId xmlns:a16="http://schemas.microsoft.com/office/drawing/2014/main" id="{494CB51B-C809-5348-816E-2799B3BB3630}"/>
            </a:ext>
          </a:extLst>
        </xdr:cNvPr>
        <xdr:cNvGrpSpPr/>
      </xdr:nvGrpSpPr>
      <xdr:grpSpPr>
        <a:xfrm>
          <a:off x="16629303" y="8456404"/>
          <a:ext cx="1137876" cy="968199"/>
          <a:chOff x="13882688" y="5976938"/>
          <a:chExt cx="1178718" cy="1176338"/>
        </a:xfrm>
      </xdr:grpSpPr>
      <xdr:grpSp>
        <xdr:nvGrpSpPr>
          <xdr:cNvPr id="30" name="Group 29">
            <a:extLst>
              <a:ext uri="{FF2B5EF4-FFF2-40B4-BE49-F238E27FC236}">
                <a16:creationId xmlns:a16="http://schemas.microsoft.com/office/drawing/2014/main" id="{ABA0FE90-EC4C-E04B-B7CD-4DEE8BB31E49}"/>
              </a:ext>
            </a:extLst>
          </xdr:cNvPr>
          <xdr:cNvGrpSpPr/>
        </xdr:nvGrpSpPr>
        <xdr:grpSpPr>
          <a:xfrm>
            <a:off x="14277970" y="6762750"/>
            <a:ext cx="416719" cy="390526"/>
            <a:chOff x="16090107" y="6750843"/>
            <a:chExt cx="416719" cy="390526"/>
          </a:xfrm>
        </xdr:grpSpPr>
        <xdr:sp macro="" textlink="">
          <xdr:nvSpPr>
            <xdr:cNvPr id="33" name="Arrow: Chevron 21">
              <a:extLst>
                <a:ext uri="{FF2B5EF4-FFF2-40B4-BE49-F238E27FC236}">
                  <a16:creationId xmlns:a16="http://schemas.microsoft.com/office/drawing/2014/main" id="{CCA2557A-3A7E-DC49-AC70-A2C7755DD177}"/>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4" name="Arrow: Chevron 22">
              <a:extLst>
                <a:ext uri="{FF2B5EF4-FFF2-40B4-BE49-F238E27FC236}">
                  <a16:creationId xmlns:a16="http://schemas.microsoft.com/office/drawing/2014/main" id="{F98C009E-FE7E-2843-B728-159F08C6FBCA}"/>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1" name="Rectangle: Rounded Corners 19">
            <a:extLst>
              <a:ext uri="{FF2B5EF4-FFF2-40B4-BE49-F238E27FC236}">
                <a16:creationId xmlns:a16="http://schemas.microsoft.com/office/drawing/2014/main" id="{013BF6AF-D24C-D847-B844-EA840D9C1F1A}"/>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2" name="TextBox 31">
            <a:extLst>
              <a:ext uri="{FF2B5EF4-FFF2-40B4-BE49-F238E27FC236}">
                <a16:creationId xmlns:a16="http://schemas.microsoft.com/office/drawing/2014/main" id="{24E7C9D2-D39D-F748-8103-0CD4BB053398}"/>
              </a:ext>
            </a:extLst>
          </xdr:cNvPr>
          <xdr:cNvSpPr txBox="1"/>
        </xdr:nvSpPr>
        <xdr:spPr>
          <a:xfrm>
            <a:off x="14108906" y="6024563"/>
            <a:ext cx="845343" cy="94209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6</xdr:col>
      <xdr:colOff>673485</xdr:colOff>
      <xdr:row>40</xdr:row>
      <xdr:rowOff>365607</xdr:rowOff>
    </xdr:from>
    <xdr:to>
      <xdr:col>6</xdr:col>
      <xdr:colOff>1811361</xdr:colOff>
      <xdr:row>42</xdr:row>
      <xdr:rowOff>430694</xdr:rowOff>
    </xdr:to>
    <xdr:grpSp>
      <xdr:nvGrpSpPr>
        <xdr:cNvPr id="35" name="Group 34">
          <a:extLst>
            <a:ext uri="{FF2B5EF4-FFF2-40B4-BE49-F238E27FC236}">
              <a16:creationId xmlns:a16="http://schemas.microsoft.com/office/drawing/2014/main" id="{C8A07543-92D4-A24D-8674-F2C4A0971C04}"/>
            </a:ext>
          </a:extLst>
        </xdr:cNvPr>
        <xdr:cNvGrpSpPr/>
      </xdr:nvGrpSpPr>
      <xdr:grpSpPr>
        <a:xfrm>
          <a:off x="16590818" y="19034607"/>
          <a:ext cx="1137876" cy="968198"/>
          <a:chOff x="13882688" y="5976938"/>
          <a:chExt cx="1178718" cy="1176338"/>
        </a:xfrm>
      </xdr:grpSpPr>
      <xdr:grpSp>
        <xdr:nvGrpSpPr>
          <xdr:cNvPr id="36" name="Group 35">
            <a:extLst>
              <a:ext uri="{FF2B5EF4-FFF2-40B4-BE49-F238E27FC236}">
                <a16:creationId xmlns:a16="http://schemas.microsoft.com/office/drawing/2014/main" id="{4B4FE098-F389-A941-BACC-C59505F3BA40}"/>
              </a:ext>
            </a:extLst>
          </xdr:cNvPr>
          <xdr:cNvGrpSpPr/>
        </xdr:nvGrpSpPr>
        <xdr:grpSpPr>
          <a:xfrm>
            <a:off x="14277970" y="6762750"/>
            <a:ext cx="416719" cy="390526"/>
            <a:chOff x="16090107" y="6750843"/>
            <a:chExt cx="416719" cy="390526"/>
          </a:xfrm>
        </xdr:grpSpPr>
        <xdr:sp macro="" textlink="">
          <xdr:nvSpPr>
            <xdr:cNvPr id="39" name="Arrow: Chevron 21">
              <a:extLst>
                <a:ext uri="{FF2B5EF4-FFF2-40B4-BE49-F238E27FC236}">
                  <a16:creationId xmlns:a16="http://schemas.microsoft.com/office/drawing/2014/main" id="{76FD2B15-114E-4943-B2D5-41A47D4C921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0" name="Arrow: Chevron 22">
              <a:extLst>
                <a:ext uri="{FF2B5EF4-FFF2-40B4-BE49-F238E27FC236}">
                  <a16:creationId xmlns:a16="http://schemas.microsoft.com/office/drawing/2014/main" id="{E0EEF911-4F9C-4C4C-BFEA-50D80AA62690}"/>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7" name="Rectangle: Rounded Corners 19">
            <a:extLst>
              <a:ext uri="{FF2B5EF4-FFF2-40B4-BE49-F238E27FC236}">
                <a16:creationId xmlns:a16="http://schemas.microsoft.com/office/drawing/2014/main" id="{BF09B12D-9DF1-4649-91D6-BC291665382D}"/>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TextBox 37">
            <a:extLst>
              <a:ext uri="{FF2B5EF4-FFF2-40B4-BE49-F238E27FC236}">
                <a16:creationId xmlns:a16="http://schemas.microsoft.com/office/drawing/2014/main" id="{CB5912CD-7FFC-B94A-8179-A70BC11BA6C8}"/>
              </a:ext>
            </a:extLst>
          </xdr:cNvPr>
          <xdr:cNvSpPr txBox="1"/>
        </xdr:nvSpPr>
        <xdr:spPr>
          <a:xfrm>
            <a:off x="14108906" y="6024563"/>
            <a:ext cx="845343" cy="982614"/>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6</xdr:col>
      <xdr:colOff>692728</xdr:colOff>
      <xdr:row>62</xdr:row>
      <xdr:rowOff>76971</xdr:rowOff>
    </xdr:from>
    <xdr:to>
      <xdr:col>6</xdr:col>
      <xdr:colOff>1830604</xdr:colOff>
      <xdr:row>64</xdr:row>
      <xdr:rowOff>142058</xdr:rowOff>
    </xdr:to>
    <xdr:grpSp>
      <xdr:nvGrpSpPr>
        <xdr:cNvPr id="41" name="Group 40">
          <a:extLst>
            <a:ext uri="{FF2B5EF4-FFF2-40B4-BE49-F238E27FC236}">
              <a16:creationId xmlns:a16="http://schemas.microsoft.com/office/drawing/2014/main" id="{59C6483B-56F8-254A-B826-0F9BD3C60F55}"/>
            </a:ext>
          </a:extLst>
        </xdr:cNvPr>
        <xdr:cNvGrpSpPr/>
      </xdr:nvGrpSpPr>
      <xdr:grpSpPr>
        <a:xfrm>
          <a:off x="16610061" y="28680193"/>
          <a:ext cx="1137876" cy="968198"/>
          <a:chOff x="13882688" y="5976938"/>
          <a:chExt cx="1178718" cy="1176338"/>
        </a:xfrm>
      </xdr:grpSpPr>
      <xdr:grpSp>
        <xdr:nvGrpSpPr>
          <xdr:cNvPr id="42" name="Group 41">
            <a:extLst>
              <a:ext uri="{FF2B5EF4-FFF2-40B4-BE49-F238E27FC236}">
                <a16:creationId xmlns:a16="http://schemas.microsoft.com/office/drawing/2014/main" id="{D60950D0-8E0E-A542-88E6-CA4AB59FAABF}"/>
              </a:ext>
            </a:extLst>
          </xdr:cNvPr>
          <xdr:cNvGrpSpPr/>
        </xdr:nvGrpSpPr>
        <xdr:grpSpPr>
          <a:xfrm>
            <a:off x="14277970" y="6762750"/>
            <a:ext cx="416719" cy="390526"/>
            <a:chOff x="16090107" y="6750843"/>
            <a:chExt cx="416719" cy="390526"/>
          </a:xfrm>
        </xdr:grpSpPr>
        <xdr:sp macro="" textlink="">
          <xdr:nvSpPr>
            <xdr:cNvPr id="45" name="Arrow: Chevron 21">
              <a:extLst>
                <a:ext uri="{FF2B5EF4-FFF2-40B4-BE49-F238E27FC236}">
                  <a16:creationId xmlns:a16="http://schemas.microsoft.com/office/drawing/2014/main" id="{A70B24CB-39BD-5F41-AC7A-23B5B5C657A7}"/>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6" name="Arrow: Chevron 22">
              <a:extLst>
                <a:ext uri="{FF2B5EF4-FFF2-40B4-BE49-F238E27FC236}">
                  <a16:creationId xmlns:a16="http://schemas.microsoft.com/office/drawing/2014/main" id="{D10EFAA7-6AB0-8D4E-9229-423B31337C8D}"/>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3" name="Rectangle: Rounded Corners 19">
            <a:extLst>
              <a:ext uri="{FF2B5EF4-FFF2-40B4-BE49-F238E27FC236}">
                <a16:creationId xmlns:a16="http://schemas.microsoft.com/office/drawing/2014/main" id="{79825193-8446-2B4A-8346-B8BDAE67B70D}"/>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4" name="TextBox 43">
            <a:extLst>
              <a:ext uri="{FF2B5EF4-FFF2-40B4-BE49-F238E27FC236}">
                <a16:creationId xmlns:a16="http://schemas.microsoft.com/office/drawing/2014/main" id="{75A0C188-B1EB-0249-9956-D431DA5B2CF7}"/>
              </a:ext>
            </a:extLst>
          </xdr:cNvPr>
          <xdr:cNvSpPr txBox="1"/>
        </xdr:nvSpPr>
        <xdr:spPr>
          <a:xfrm>
            <a:off x="14108906" y="6024563"/>
            <a:ext cx="845343" cy="97326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3</xdr:col>
      <xdr:colOff>2048593</xdr:colOff>
      <xdr:row>0</xdr:row>
      <xdr:rowOff>95610</xdr:rowOff>
    </xdr:from>
    <xdr:to>
      <xdr:col>4</xdr:col>
      <xdr:colOff>145441</xdr:colOff>
      <xdr:row>0</xdr:row>
      <xdr:rowOff>415635</xdr:rowOff>
    </xdr:to>
    <xdr:grpSp>
      <xdr:nvGrpSpPr>
        <xdr:cNvPr id="14" name="Group 13">
          <a:hlinkClick xmlns:r="http://schemas.openxmlformats.org/officeDocument/2006/relationships" r:id="rId1"/>
          <a:extLst>
            <a:ext uri="{FF2B5EF4-FFF2-40B4-BE49-F238E27FC236}">
              <a16:creationId xmlns:a16="http://schemas.microsoft.com/office/drawing/2014/main" id="{06C552D8-7846-004F-8F19-8A32ED09E302}"/>
            </a:ext>
          </a:extLst>
        </xdr:cNvPr>
        <xdr:cNvGrpSpPr/>
      </xdr:nvGrpSpPr>
      <xdr:grpSpPr>
        <a:xfrm flipH="1">
          <a:off x="11827593" y="95610"/>
          <a:ext cx="954348" cy="320025"/>
          <a:chOff x="12394406" y="238125"/>
          <a:chExt cx="797720" cy="320025"/>
        </a:xfrm>
        <a:solidFill>
          <a:srgbClr val="95C6D9"/>
        </a:solidFill>
      </xdr:grpSpPr>
      <xdr:sp macro="" textlink="">
        <xdr:nvSpPr>
          <xdr:cNvPr id="15" name="Arrow: Chevron 20">
            <a:extLst>
              <a:ext uri="{FF2B5EF4-FFF2-40B4-BE49-F238E27FC236}">
                <a16:creationId xmlns:a16="http://schemas.microsoft.com/office/drawing/2014/main" id="{3BD2D0AA-B837-6C4A-8F41-FA8091F7CFA3}"/>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6" name="TextBox 15">
            <a:hlinkClick xmlns:r="http://schemas.openxmlformats.org/officeDocument/2006/relationships" r:id="rId2"/>
            <a:extLst>
              <a:ext uri="{FF2B5EF4-FFF2-40B4-BE49-F238E27FC236}">
                <a16:creationId xmlns:a16="http://schemas.microsoft.com/office/drawing/2014/main" id="{794767D0-4159-804A-92BC-41648A818F41}"/>
              </a:ext>
            </a:extLst>
          </xdr:cNvPr>
          <xdr:cNvSpPr txBox="1"/>
        </xdr:nvSpPr>
        <xdr:spPr>
          <a:xfrm>
            <a:off x="12394406" y="238125"/>
            <a:ext cx="631031" cy="32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Back</a:t>
            </a:r>
          </a:p>
        </xdr:txBody>
      </xdr:sp>
    </xdr:grpSp>
    <xdr:clientData/>
  </xdr:twoCellAnchor>
  <xdr:twoCellAnchor editAs="absolute">
    <xdr:from>
      <xdr:col>4</xdr:col>
      <xdr:colOff>301618</xdr:colOff>
      <xdr:row>0</xdr:row>
      <xdr:rowOff>95251</xdr:rowOff>
    </xdr:from>
    <xdr:to>
      <xdr:col>4</xdr:col>
      <xdr:colOff>1261738</xdr:colOff>
      <xdr:row>0</xdr:row>
      <xdr:rowOff>397003</xdr:rowOff>
    </xdr:to>
    <xdr:grpSp>
      <xdr:nvGrpSpPr>
        <xdr:cNvPr id="23" name="Group 22">
          <a:hlinkClick xmlns:r="http://schemas.openxmlformats.org/officeDocument/2006/relationships" r:id="rId3"/>
          <a:extLst>
            <a:ext uri="{FF2B5EF4-FFF2-40B4-BE49-F238E27FC236}">
              <a16:creationId xmlns:a16="http://schemas.microsoft.com/office/drawing/2014/main" id="{26C99C1A-0B9D-5A4B-AB2E-FB9572DAA635}"/>
            </a:ext>
          </a:extLst>
        </xdr:cNvPr>
        <xdr:cNvGrpSpPr/>
      </xdr:nvGrpSpPr>
      <xdr:grpSpPr>
        <a:xfrm>
          <a:off x="12938118" y="95251"/>
          <a:ext cx="960120" cy="301752"/>
          <a:chOff x="12311063" y="238126"/>
          <a:chExt cx="929110" cy="297655"/>
        </a:xfrm>
        <a:solidFill>
          <a:srgbClr val="95C6D9"/>
        </a:solidFill>
      </xdr:grpSpPr>
      <xdr:sp macro="" textlink="">
        <xdr:nvSpPr>
          <xdr:cNvPr id="24" name="Arrow: Chevron 1">
            <a:extLst>
              <a:ext uri="{FF2B5EF4-FFF2-40B4-BE49-F238E27FC236}">
                <a16:creationId xmlns:a16="http://schemas.microsoft.com/office/drawing/2014/main" id="{E513177C-C940-A04E-B34B-0BF6BF1D402C}"/>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5" name="TextBox 24">
            <a:hlinkClick xmlns:r="http://schemas.openxmlformats.org/officeDocument/2006/relationships" r:id="rId4"/>
            <a:extLst>
              <a:ext uri="{FF2B5EF4-FFF2-40B4-BE49-F238E27FC236}">
                <a16:creationId xmlns:a16="http://schemas.microsoft.com/office/drawing/2014/main" id="{A7FC09D8-BDF2-B44A-8DF6-2E9153144259}"/>
              </a:ext>
            </a:extLst>
          </xdr:cNvPr>
          <xdr:cNvSpPr txBox="1"/>
        </xdr:nvSpPr>
        <xdr:spPr>
          <a:xfrm>
            <a:off x="12489656" y="238126"/>
            <a:ext cx="750517"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Next</a:t>
            </a:r>
          </a:p>
        </xdr:txBody>
      </xdr:sp>
    </xdr:grpSp>
    <xdr:clientData/>
  </xdr:twoCellAnchor>
  <xdr:twoCellAnchor editAs="absolute">
    <xdr:from>
      <xdr:col>5</xdr:col>
      <xdr:colOff>599326</xdr:colOff>
      <xdr:row>14</xdr:row>
      <xdr:rowOff>57079</xdr:rowOff>
    </xdr:from>
    <xdr:to>
      <xdr:col>5</xdr:col>
      <xdr:colOff>1737202</xdr:colOff>
      <xdr:row>16</xdr:row>
      <xdr:rowOff>132544</xdr:rowOff>
    </xdr:to>
    <xdr:grpSp>
      <xdr:nvGrpSpPr>
        <xdr:cNvPr id="26" name="Group 25">
          <a:extLst>
            <a:ext uri="{FF2B5EF4-FFF2-40B4-BE49-F238E27FC236}">
              <a16:creationId xmlns:a16="http://schemas.microsoft.com/office/drawing/2014/main" id="{4CAB23C7-2752-7545-B09B-6B5BDCE8F66A}"/>
            </a:ext>
          </a:extLst>
        </xdr:cNvPr>
        <xdr:cNvGrpSpPr/>
      </xdr:nvGrpSpPr>
      <xdr:grpSpPr>
        <a:xfrm>
          <a:off x="15153526" y="7156379"/>
          <a:ext cx="1137876" cy="989865"/>
          <a:chOff x="13882688" y="5976938"/>
          <a:chExt cx="1178718" cy="1176338"/>
        </a:xfrm>
      </xdr:grpSpPr>
      <xdr:grpSp>
        <xdr:nvGrpSpPr>
          <xdr:cNvPr id="27" name="Group 26">
            <a:extLst>
              <a:ext uri="{FF2B5EF4-FFF2-40B4-BE49-F238E27FC236}">
                <a16:creationId xmlns:a16="http://schemas.microsoft.com/office/drawing/2014/main" id="{99805944-7A7F-9744-8506-1A7974236398}"/>
              </a:ext>
            </a:extLst>
          </xdr:cNvPr>
          <xdr:cNvGrpSpPr/>
        </xdr:nvGrpSpPr>
        <xdr:grpSpPr>
          <a:xfrm>
            <a:off x="14277970" y="6762750"/>
            <a:ext cx="416719" cy="390526"/>
            <a:chOff x="16090107" y="6750843"/>
            <a:chExt cx="416719" cy="390526"/>
          </a:xfrm>
        </xdr:grpSpPr>
        <xdr:sp macro="" textlink="">
          <xdr:nvSpPr>
            <xdr:cNvPr id="30" name="Arrow: Chevron 21">
              <a:extLst>
                <a:ext uri="{FF2B5EF4-FFF2-40B4-BE49-F238E27FC236}">
                  <a16:creationId xmlns:a16="http://schemas.microsoft.com/office/drawing/2014/main" id="{DB54CDD2-F47B-BA44-B785-323BF41608F7}"/>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1" name="Arrow: Chevron 22">
              <a:extLst>
                <a:ext uri="{FF2B5EF4-FFF2-40B4-BE49-F238E27FC236}">
                  <a16:creationId xmlns:a16="http://schemas.microsoft.com/office/drawing/2014/main" id="{EDBC687D-3C58-CA48-B500-46063856FBB4}"/>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28" name="Rectangle: Rounded Corners 19">
            <a:extLst>
              <a:ext uri="{FF2B5EF4-FFF2-40B4-BE49-F238E27FC236}">
                <a16:creationId xmlns:a16="http://schemas.microsoft.com/office/drawing/2014/main" id="{834FF725-21C2-8642-8932-980FEE8B6CF7}"/>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9" name="TextBox 28">
            <a:extLst>
              <a:ext uri="{FF2B5EF4-FFF2-40B4-BE49-F238E27FC236}">
                <a16:creationId xmlns:a16="http://schemas.microsoft.com/office/drawing/2014/main" id="{F98A09E6-FF6E-DD4E-B858-3329FE730B89}"/>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5</xdr:col>
      <xdr:colOff>713483</xdr:colOff>
      <xdr:row>35</xdr:row>
      <xdr:rowOff>356742</xdr:rowOff>
    </xdr:from>
    <xdr:to>
      <xdr:col>5</xdr:col>
      <xdr:colOff>1851359</xdr:colOff>
      <xdr:row>37</xdr:row>
      <xdr:rowOff>432208</xdr:rowOff>
    </xdr:to>
    <xdr:grpSp>
      <xdr:nvGrpSpPr>
        <xdr:cNvPr id="32" name="Group 31">
          <a:extLst>
            <a:ext uri="{FF2B5EF4-FFF2-40B4-BE49-F238E27FC236}">
              <a16:creationId xmlns:a16="http://schemas.microsoft.com/office/drawing/2014/main" id="{81DD7AA5-2BD9-3E4F-96AD-70B8C2278383}"/>
            </a:ext>
          </a:extLst>
        </xdr:cNvPr>
        <xdr:cNvGrpSpPr/>
      </xdr:nvGrpSpPr>
      <xdr:grpSpPr>
        <a:xfrm>
          <a:off x="15267683" y="17057242"/>
          <a:ext cx="1137876" cy="989866"/>
          <a:chOff x="13882688" y="5976938"/>
          <a:chExt cx="1178718" cy="1176338"/>
        </a:xfrm>
      </xdr:grpSpPr>
      <xdr:grpSp>
        <xdr:nvGrpSpPr>
          <xdr:cNvPr id="33" name="Group 32">
            <a:extLst>
              <a:ext uri="{FF2B5EF4-FFF2-40B4-BE49-F238E27FC236}">
                <a16:creationId xmlns:a16="http://schemas.microsoft.com/office/drawing/2014/main" id="{6E965617-FF98-9145-8DEB-C8EBE7672409}"/>
              </a:ext>
            </a:extLst>
          </xdr:cNvPr>
          <xdr:cNvGrpSpPr/>
        </xdr:nvGrpSpPr>
        <xdr:grpSpPr>
          <a:xfrm>
            <a:off x="14277970" y="6762750"/>
            <a:ext cx="416719" cy="390526"/>
            <a:chOff x="16090107" y="6750843"/>
            <a:chExt cx="416719" cy="390526"/>
          </a:xfrm>
        </xdr:grpSpPr>
        <xdr:sp macro="" textlink="">
          <xdr:nvSpPr>
            <xdr:cNvPr id="36" name="Arrow: Chevron 21">
              <a:extLst>
                <a:ext uri="{FF2B5EF4-FFF2-40B4-BE49-F238E27FC236}">
                  <a16:creationId xmlns:a16="http://schemas.microsoft.com/office/drawing/2014/main" id="{A3FD3B9F-642D-A847-8D15-E7354633945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7" name="Arrow: Chevron 22">
              <a:extLst>
                <a:ext uri="{FF2B5EF4-FFF2-40B4-BE49-F238E27FC236}">
                  <a16:creationId xmlns:a16="http://schemas.microsoft.com/office/drawing/2014/main" id="{648C9491-954F-7C4C-A5A8-747938CC143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4" name="Rectangle: Rounded Corners 19">
            <a:extLst>
              <a:ext uri="{FF2B5EF4-FFF2-40B4-BE49-F238E27FC236}">
                <a16:creationId xmlns:a16="http://schemas.microsoft.com/office/drawing/2014/main" id="{18847DDE-B456-514F-A983-6F15BF50C535}"/>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5" name="TextBox 34">
            <a:extLst>
              <a:ext uri="{FF2B5EF4-FFF2-40B4-BE49-F238E27FC236}">
                <a16:creationId xmlns:a16="http://schemas.microsoft.com/office/drawing/2014/main" id="{9E71F4EB-6EDE-AC4E-A862-841C555C8B1D}"/>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5</xdr:col>
      <xdr:colOff>670674</xdr:colOff>
      <xdr:row>64</xdr:row>
      <xdr:rowOff>299663</xdr:rowOff>
    </xdr:from>
    <xdr:to>
      <xdr:col>5</xdr:col>
      <xdr:colOff>1808550</xdr:colOff>
      <xdr:row>66</xdr:row>
      <xdr:rowOff>375128</xdr:rowOff>
    </xdr:to>
    <xdr:grpSp>
      <xdr:nvGrpSpPr>
        <xdr:cNvPr id="38" name="Group 37">
          <a:extLst>
            <a:ext uri="{FF2B5EF4-FFF2-40B4-BE49-F238E27FC236}">
              <a16:creationId xmlns:a16="http://schemas.microsoft.com/office/drawing/2014/main" id="{2F06E054-1C6F-D54B-8BAD-B141318085CD}"/>
            </a:ext>
          </a:extLst>
        </xdr:cNvPr>
        <xdr:cNvGrpSpPr/>
      </xdr:nvGrpSpPr>
      <xdr:grpSpPr>
        <a:xfrm>
          <a:off x="15224874" y="30258963"/>
          <a:ext cx="1137876" cy="989865"/>
          <a:chOff x="13882688" y="5976938"/>
          <a:chExt cx="1178718" cy="1176338"/>
        </a:xfrm>
      </xdr:grpSpPr>
      <xdr:grpSp>
        <xdr:nvGrpSpPr>
          <xdr:cNvPr id="39" name="Group 38">
            <a:extLst>
              <a:ext uri="{FF2B5EF4-FFF2-40B4-BE49-F238E27FC236}">
                <a16:creationId xmlns:a16="http://schemas.microsoft.com/office/drawing/2014/main" id="{A8ACF52B-087B-3A41-8A1F-9233FFAE77F9}"/>
              </a:ext>
            </a:extLst>
          </xdr:cNvPr>
          <xdr:cNvGrpSpPr/>
        </xdr:nvGrpSpPr>
        <xdr:grpSpPr>
          <a:xfrm>
            <a:off x="14277970" y="6762750"/>
            <a:ext cx="416719" cy="390526"/>
            <a:chOff x="16090107" y="6750843"/>
            <a:chExt cx="416719" cy="390526"/>
          </a:xfrm>
        </xdr:grpSpPr>
        <xdr:sp macro="" textlink="">
          <xdr:nvSpPr>
            <xdr:cNvPr id="42" name="Arrow: Chevron 21">
              <a:extLst>
                <a:ext uri="{FF2B5EF4-FFF2-40B4-BE49-F238E27FC236}">
                  <a16:creationId xmlns:a16="http://schemas.microsoft.com/office/drawing/2014/main" id="{7B2445E0-9D91-6848-BCCB-6C894DA65B05}"/>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3" name="Arrow: Chevron 22">
              <a:extLst>
                <a:ext uri="{FF2B5EF4-FFF2-40B4-BE49-F238E27FC236}">
                  <a16:creationId xmlns:a16="http://schemas.microsoft.com/office/drawing/2014/main" id="{4CFFAC43-691A-284D-9BF3-DF724115D35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0" name="Rectangle: Rounded Corners 19">
            <a:extLst>
              <a:ext uri="{FF2B5EF4-FFF2-40B4-BE49-F238E27FC236}">
                <a16:creationId xmlns:a16="http://schemas.microsoft.com/office/drawing/2014/main" id="{6C7791B6-3C73-9A41-9BB3-CE5457889FCF}"/>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1" name="TextBox 40">
            <a:extLst>
              <a:ext uri="{FF2B5EF4-FFF2-40B4-BE49-F238E27FC236}">
                <a16:creationId xmlns:a16="http://schemas.microsoft.com/office/drawing/2014/main" id="{4FDC3B8F-FD47-2B48-9FA3-946D4A0EF39C}"/>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2</xdr:col>
      <xdr:colOff>2327991</xdr:colOff>
      <xdr:row>0</xdr:row>
      <xdr:rowOff>133710</xdr:rowOff>
    </xdr:from>
    <xdr:to>
      <xdr:col>3</xdr:col>
      <xdr:colOff>430611</xdr:colOff>
      <xdr:row>0</xdr:row>
      <xdr:rowOff>453750</xdr:rowOff>
    </xdr:to>
    <xdr:grpSp>
      <xdr:nvGrpSpPr>
        <xdr:cNvPr id="2" name="Group 1">
          <a:hlinkClick xmlns:r="http://schemas.openxmlformats.org/officeDocument/2006/relationships" r:id="rId1"/>
          <a:extLst>
            <a:ext uri="{FF2B5EF4-FFF2-40B4-BE49-F238E27FC236}">
              <a16:creationId xmlns:a16="http://schemas.microsoft.com/office/drawing/2014/main" id="{B57B7884-1C2B-174C-B642-AFB4C541600C}"/>
            </a:ext>
          </a:extLst>
        </xdr:cNvPr>
        <xdr:cNvGrpSpPr/>
      </xdr:nvGrpSpPr>
      <xdr:grpSpPr>
        <a:xfrm flipH="1">
          <a:off x="7104295" y="133710"/>
          <a:ext cx="960120" cy="320040"/>
          <a:chOff x="12394406" y="238125"/>
          <a:chExt cx="797720" cy="320025"/>
        </a:xfrm>
        <a:solidFill>
          <a:srgbClr val="95C6D9"/>
        </a:solidFill>
      </xdr:grpSpPr>
      <xdr:sp macro="" textlink="">
        <xdr:nvSpPr>
          <xdr:cNvPr id="3" name="Arrow: Chevron 20">
            <a:extLst>
              <a:ext uri="{FF2B5EF4-FFF2-40B4-BE49-F238E27FC236}">
                <a16:creationId xmlns:a16="http://schemas.microsoft.com/office/drawing/2014/main" id="{45875B25-959F-574B-A08D-97A5512F070E}"/>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D58BF559-7FB8-4645-8E2D-D025AE364539}"/>
              </a:ext>
            </a:extLst>
          </xdr:cNvPr>
          <xdr:cNvSpPr txBox="1"/>
        </xdr:nvSpPr>
        <xdr:spPr>
          <a:xfrm>
            <a:off x="12394406" y="238125"/>
            <a:ext cx="631031" cy="32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Back</a:t>
            </a:r>
          </a:p>
        </xdr:txBody>
      </xdr:sp>
    </xdr:grpSp>
    <xdr:clientData/>
  </xdr:twoCellAnchor>
  <xdr:twoCellAnchor editAs="absolute">
    <xdr:from>
      <xdr:col>3</xdr:col>
      <xdr:colOff>615549</xdr:colOff>
      <xdr:row>0</xdr:row>
      <xdr:rowOff>123791</xdr:rowOff>
    </xdr:from>
    <xdr:to>
      <xdr:col>3</xdr:col>
      <xdr:colOff>1575669</xdr:colOff>
      <xdr:row>0</xdr:row>
      <xdr:rowOff>443831</xdr:rowOff>
    </xdr:to>
    <xdr:grpSp>
      <xdr:nvGrpSpPr>
        <xdr:cNvPr id="5" name="Group 4">
          <a:hlinkClick xmlns:r="http://schemas.openxmlformats.org/officeDocument/2006/relationships" r:id="rId3"/>
          <a:extLst>
            <a:ext uri="{FF2B5EF4-FFF2-40B4-BE49-F238E27FC236}">
              <a16:creationId xmlns:a16="http://schemas.microsoft.com/office/drawing/2014/main" id="{51BE3223-A43B-8F47-BB8F-57A561165191}"/>
            </a:ext>
          </a:extLst>
        </xdr:cNvPr>
        <xdr:cNvGrpSpPr/>
      </xdr:nvGrpSpPr>
      <xdr:grpSpPr>
        <a:xfrm>
          <a:off x="8249353" y="123791"/>
          <a:ext cx="960120" cy="320040"/>
          <a:chOff x="12311063" y="238126"/>
          <a:chExt cx="929110" cy="297655"/>
        </a:xfrm>
        <a:solidFill>
          <a:srgbClr val="95C6D9"/>
        </a:solidFill>
      </xdr:grpSpPr>
      <xdr:sp macro="" textlink="">
        <xdr:nvSpPr>
          <xdr:cNvPr id="6" name="Arrow: Chevron 1">
            <a:extLst>
              <a:ext uri="{FF2B5EF4-FFF2-40B4-BE49-F238E27FC236}">
                <a16:creationId xmlns:a16="http://schemas.microsoft.com/office/drawing/2014/main" id="{9C3A172F-CA95-F642-B007-E78031DB7E73}"/>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EFC4ED18-271F-A849-BFD2-B58CE6F29CB0}"/>
              </a:ext>
            </a:extLst>
          </xdr:cNvPr>
          <xdr:cNvSpPr txBox="1"/>
        </xdr:nvSpPr>
        <xdr:spPr>
          <a:xfrm>
            <a:off x="12489656" y="238126"/>
            <a:ext cx="750517"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Next</a:t>
            </a:r>
          </a:p>
        </xdr:txBody>
      </xdr:sp>
    </xdr:grpSp>
    <xdr:clientData/>
  </xdr:twoCellAnchor>
  <xdr:twoCellAnchor editAs="absolute">
    <xdr:from>
      <xdr:col>12</xdr:col>
      <xdr:colOff>91182</xdr:colOff>
      <xdr:row>29</xdr:row>
      <xdr:rowOff>394842</xdr:rowOff>
    </xdr:from>
    <xdr:to>
      <xdr:col>12</xdr:col>
      <xdr:colOff>1295399</xdr:colOff>
      <xdr:row>32</xdr:row>
      <xdr:rowOff>409222</xdr:rowOff>
    </xdr:to>
    <xdr:grpSp>
      <xdr:nvGrpSpPr>
        <xdr:cNvPr id="8" name="Group 7">
          <a:extLst>
            <a:ext uri="{FF2B5EF4-FFF2-40B4-BE49-F238E27FC236}">
              <a16:creationId xmlns:a16="http://schemas.microsoft.com/office/drawing/2014/main" id="{545B8451-99D5-5347-A8DE-EAFE3D9CCF3D}"/>
            </a:ext>
          </a:extLst>
        </xdr:cNvPr>
        <xdr:cNvGrpSpPr/>
      </xdr:nvGrpSpPr>
      <xdr:grpSpPr>
        <a:xfrm>
          <a:off x="29370204" y="15924733"/>
          <a:ext cx="1204217" cy="1381011"/>
          <a:chOff x="13882688" y="5976938"/>
          <a:chExt cx="1178718" cy="1176338"/>
        </a:xfrm>
      </xdr:grpSpPr>
      <xdr:grpSp>
        <xdr:nvGrpSpPr>
          <xdr:cNvPr id="9" name="Group 8">
            <a:extLst>
              <a:ext uri="{FF2B5EF4-FFF2-40B4-BE49-F238E27FC236}">
                <a16:creationId xmlns:a16="http://schemas.microsoft.com/office/drawing/2014/main" id="{5530D7EA-2EBB-E541-BBC3-FE5C67262848}"/>
              </a:ext>
            </a:extLst>
          </xdr:cNvPr>
          <xdr:cNvGrpSpPr/>
        </xdr:nvGrpSpPr>
        <xdr:grpSpPr>
          <a:xfrm>
            <a:off x="14277970" y="6762750"/>
            <a:ext cx="416719" cy="390526"/>
            <a:chOff x="16090107" y="6750843"/>
            <a:chExt cx="416719" cy="390526"/>
          </a:xfrm>
        </xdr:grpSpPr>
        <xdr:sp macro="" textlink="">
          <xdr:nvSpPr>
            <xdr:cNvPr id="12" name="Arrow: Chevron 21">
              <a:extLst>
                <a:ext uri="{FF2B5EF4-FFF2-40B4-BE49-F238E27FC236}">
                  <a16:creationId xmlns:a16="http://schemas.microsoft.com/office/drawing/2014/main" id="{7112CDCD-71D9-6249-BC84-E99286729BE4}"/>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3" name="Arrow: Chevron 22">
              <a:extLst>
                <a:ext uri="{FF2B5EF4-FFF2-40B4-BE49-F238E27FC236}">
                  <a16:creationId xmlns:a16="http://schemas.microsoft.com/office/drawing/2014/main" id="{D1398AEC-7E38-3F4E-B9E3-056659CA257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0" name="Rectangle: Rounded Corners 19">
            <a:extLst>
              <a:ext uri="{FF2B5EF4-FFF2-40B4-BE49-F238E27FC236}">
                <a16:creationId xmlns:a16="http://schemas.microsoft.com/office/drawing/2014/main" id="{52506870-748B-0A41-AF1C-9DC8B47F54E6}"/>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TextBox 10">
            <a:extLst>
              <a:ext uri="{FF2B5EF4-FFF2-40B4-BE49-F238E27FC236}">
                <a16:creationId xmlns:a16="http://schemas.microsoft.com/office/drawing/2014/main" id="{59CA7A00-C19D-A744-A3AF-6A8BEFAFD872}"/>
              </a:ext>
            </a:extLst>
          </xdr:cNvPr>
          <xdr:cNvSpPr txBox="1"/>
        </xdr:nvSpPr>
        <xdr:spPr>
          <a:xfrm>
            <a:off x="14108906" y="6109869"/>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12</xdr:col>
      <xdr:colOff>114300</xdr:colOff>
      <xdr:row>52</xdr:row>
      <xdr:rowOff>177800</xdr:rowOff>
    </xdr:from>
    <xdr:to>
      <xdr:col>12</xdr:col>
      <xdr:colOff>1318517</xdr:colOff>
      <xdr:row>54</xdr:row>
      <xdr:rowOff>253266</xdr:rowOff>
    </xdr:to>
    <xdr:grpSp>
      <xdr:nvGrpSpPr>
        <xdr:cNvPr id="14" name="Group 13">
          <a:extLst>
            <a:ext uri="{FF2B5EF4-FFF2-40B4-BE49-F238E27FC236}">
              <a16:creationId xmlns:a16="http://schemas.microsoft.com/office/drawing/2014/main" id="{9E2FDC47-D220-0743-8D86-7C8D4EF52124}"/>
            </a:ext>
          </a:extLst>
        </xdr:cNvPr>
        <xdr:cNvGrpSpPr/>
      </xdr:nvGrpSpPr>
      <xdr:grpSpPr>
        <a:xfrm>
          <a:off x="29393322" y="26185191"/>
          <a:ext cx="1204217" cy="986553"/>
          <a:chOff x="13882688" y="5976938"/>
          <a:chExt cx="1178718" cy="1176338"/>
        </a:xfrm>
      </xdr:grpSpPr>
      <xdr:grpSp>
        <xdr:nvGrpSpPr>
          <xdr:cNvPr id="15" name="Group 14">
            <a:extLst>
              <a:ext uri="{FF2B5EF4-FFF2-40B4-BE49-F238E27FC236}">
                <a16:creationId xmlns:a16="http://schemas.microsoft.com/office/drawing/2014/main" id="{6779A632-E216-2946-B34F-39D56FF51E63}"/>
              </a:ext>
            </a:extLst>
          </xdr:cNvPr>
          <xdr:cNvGrpSpPr/>
        </xdr:nvGrpSpPr>
        <xdr:grpSpPr>
          <a:xfrm>
            <a:off x="14277970" y="6762750"/>
            <a:ext cx="416719" cy="390526"/>
            <a:chOff x="16090107" y="6750843"/>
            <a:chExt cx="416719" cy="390526"/>
          </a:xfrm>
        </xdr:grpSpPr>
        <xdr:sp macro="" textlink="">
          <xdr:nvSpPr>
            <xdr:cNvPr id="18" name="Arrow: Chevron 21">
              <a:extLst>
                <a:ext uri="{FF2B5EF4-FFF2-40B4-BE49-F238E27FC236}">
                  <a16:creationId xmlns:a16="http://schemas.microsoft.com/office/drawing/2014/main" id="{9F643FD6-FA65-944C-84AC-40CF0CD10A0B}"/>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9" name="Arrow: Chevron 22">
              <a:extLst>
                <a:ext uri="{FF2B5EF4-FFF2-40B4-BE49-F238E27FC236}">
                  <a16:creationId xmlns:a16="http://schemas.microsoft.com/office/drawing/2014/main" id="{1D1AB739-F0A8-134F-A1DB-3F216F3974C3}"/>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6" name="Rectangle: Rounded Corners 19">
            <a:extLst>
              <a:ext uri="{FF2B5EF4-FFF2-40B4-BE49-F238E27FC236}">
                <a16:creationId xmlns:a16="http://schemas.microsoft.com/office/drawing/2014/main" id="{1D015CB9-1941-8E43-8382-E4D0B19111EB}"/>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 name="TextBox 16">
            <a:extLst>
              <a:ext uri="{FF2B5EF4-FFF2-40B4-BE49-F238E27FC236}">
                <a16:creationId xmlns:a16="http://schemas.microsoft.com/office/drawing/2014/main" id="{341848C4-A665-3541-8B19-F69518F8E7AF}"/>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12</xdr:col>
      <xdr:colOff>114300</xdr:colOff>
      <xdr:row>8</xdr:row>
      <xdr:rowOff>266700</xdr:rowOff>
    </xdr:from>
    <xdr:to>
      <xdr:col>12</xdr:col>
      <xdr:colOff>1318517</xdr:colOff>
      <xdr:row>10</xdr:row>
      <xdr:rowOff>138966</xdr:rowOff>
    </xdr:to>
    <xdr:grpSp>
      <xdr:nvGrpSpPr>
        <xdr:cNvPr id="20" name="Group 19">
          <a:extLst>
            <a:ext uri="{FF2B5EF4-FFF2-40B4-BE49-F238E27FC236}">
              <a16:creationId xmlns:a16="http://schemas.microsoft.com/office/drawing/2014/main" id="{78D5F978-230A-C54C-A2C3-3F391DF2B161}"/>
            </a:ext>
          </a:extLst>
        </xdr:cNvPr>
        <xdr:cNvGrpSpPr/>
      </xdr:nvGrpSpPr>
      <xdr:grpSpPr>
        <a:xfrm>
          <a:off x="29393322" y="6023113"/>
          <a:ext cx="1204217" cy="990418"/>
          <a:chOff x="13882688" y="5976938"/>
          <a:chExt cx="1178718" cy="1176338"/>
        </a:xfrm>
      </xdr:grpSpPr>
      <xdr:grpSp>
        <xdr:nvGrpSpPr>
          <xdr:cNvPr id="21" name="Group 20">
            <a:extLst>
              <a:ext uri="{FF2B5EF4-FFF2-40B4-BE49-F238E27FC236}">
                <a16:creationId xmlns:a16="http://schemas.microsoft.com/office/drawing/2014/main" id="{180363D1-E003-1A48-BB95-5CAC80C83CD3}"/>
              </a:ext>
            </a:extLst>
          </xdr:cNvPr>
          <xdr:cNvGrpSpPr/>
        </xdr:nvGrpSpPr>
        <xdr:grpSpPr>
          <a:xfrm>
            <a:off x="14277970" y="6762750"/>
            <a:ext cx="416719" cy="390526"/>
            <a:chOff x="16090107" y="6750843"/>
            <a:chExt cx="416719" cy="390526"/>
          </a:xfrm>
        </xdr:grpSpPr>
        <xdr:sp macro="" textlink="">
          <xdr:nvSpPr>
            <xdr:cNvPr id="24" name="Arrow: Chevron 21">
              <a:extLst>
                <a:ext uri="{FF2B5EF4-FFF2-40B4-BE49-F238E27FC236}">
                  <a16:creationId xmlns:a16="http://schemas.microsoft.com/office/drawing/2014/main" id="{08C65C08-321C-EF42-B8FF-E368A810FD5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5" name="Arrow: Chevron 22">
              <a:extLst>
                <a:ext uri="{FF2B5EF4-FFF2-40B4-BE49-F238E27FC236}">
                  <a16:creationId xmlns:a16="http://schemas.microsoft.com/office/drawing/2014/main" id="{7DE381BB-C3AF-814A-A689-5A3864C93B06}"/>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22" name="Rectangle: Rounded Corners 19">
            <a:extLst>
              <a:ext uri="{FF2B5EF4-FFF2-40B4-BE49-F238E27FC236}">
                <a16:creationId xmlns:a16="http://schemas.microsoft.com/office/drawing/2014/main" id="{23C284BF-284B-3342-A804-BC47ADEA46B4}"/>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3" name="TextBox 22">
            <a:extLst>
              <a:ext uri="{FF2B5EF4-FFF2-40B4-BE49-F238E27FC236}">
                <a16:creationId xmlns:a16="http://schemas.microsoft.com/office/drawing/2014/main" id="{7DAE6EF5-A1F8-7C46-9C0E-CE9DFAA3BEBB}"/>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279440</xdr:colOff>
      <xdr:row>1</xdr:row>
      <xdr:rowOff>356334</xdr:rowOff>
    </xdr:from>
    <xdr:to>
      <xdr:col>9</xdr:col>
      <xdr:colOff>2695578</xdr:colOff>
      <xdr:row>1</xdr:row>
      <xdr:rowOff>1414577</xdr:rowOff>
    </xdr:to>
    <xdr:grpSp>
      <xdr:nvGrpSpPr>
        <xdr:cNvPr id="26" name="Group 25">
          <a:extLst>
            <a:ext uri="{FF2B5EF4-FFF2-40B4-BE49-F238E27FC236}">
              <a16:creationId xmlns:a16="http://schemas.microsoft.com/office/drawing/2014/main" id="{1E54112F-A8B0-1A42-8782-5DAF37376F8B}"/>
            </a:ext>
          </a:extLst>
        </xdr:cNvPr>
        <xdr:cNvGrpSpPr/>
      </xdr:nvGrpSpPr>
      <xdr:grpSpPr>
        <a:xfrm>
          <a:off x="19798788" y="922312"/>
          <a:ext cx="2706029" cy="1058243"/>
          <a:chOff x="13427115" y="753209"/>
          <a:chExt cx="2701888" cy="1058243"/>
        </a:xfrm>
      </xdr:grpSpPr>
      <xdr:grpSp>
        <xdr:nvGrpSpPr>
          <xdr:cNvPr id="27" name="Group 26">
            <a:extLst>
              <a:ext uri="{FF2B5EF4-FFF2-40B4-BE49-F238E27FC236}">
                <a16:creationId xmlns:a16="http://schemas.microsoft.com/office/drawing/2014/main" id="{46875EF8-2CDD-974F-A2F4-C0A0F79ACACB}"/>
              </a:ext>
            </a:extLst>
          </xdr:cNvPr>
          <xdr:cNvGrpSpPr/>
        </xdr:nvGrpSpPr>
        <xdr:grpSpPr>
          <a:xfrm rot="16200000">
            <a:off x="14642637" y="325087"/>
            <a:ext cx="1058243" cy="1914488"/>
            <a:chOff x="13954130" y="5930315"/>
            <a:chExt cx="1035835" cy="1222961"/>
          </a:xfrm>
        </xdr:grpSpPr>
        <xdr:grpSp>
          <xdr:nvGrpSpPr>
            <xdr:cNvPr id="30" name="Group 29">
              <a:extLst>
                <a:ext uri="{FF2B5EF4-FFF2-40B4-BE49-F238E27FC236}">
                  <a16:creationId xmlns:a16="http://schemas.microsoft.com/office/drawing/2014/main" id="{6A9ED5E6-1229-AA4F-B230-E544830B2F22}"/>
                </a:ext>
              </a:extLst>
            </xdr:cNvPr>
            <xdr:cNvGrpSpPr/>
          </xdr:nvGrpSpPr>
          <xdr:grpSpPr>
            <a:xfrm>
              <a:off x="14277970" y="6762750"/>
              <a:ext cx="416719" cy="390526"/>
              <a:chOff x="16090107" y="6750843"/>
              <a:chExt cx="416719" cy="390526"/>
            </a:xfrm>
          </xdr:grpSpPr>
          <xdr:sp macro="" textlink="">
            <xdr:nvSpPr>
              <xdr:cNvPr id="33" name="Arrow: Chevron 21">
                <a:extLst>
                  <a:ext uri="{FF2B5EF4-FFF2-40B4-BE49-F238E27FC236}">
                    <a16:creationId xmlns:a16="http://schemas.microsoft.com/office/drawing/2014/main" id="{03EA7165-3A9D-E844-9DD4-EBDF5BB33341}"/>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4" name="Arrow: Chevron 22">
                <a:extLst>
                  <a:ext uri="{FF2B5EF4-FFF2-40B4-BE49-F238E27FC236}">
                    <a16:creationId xmlns:a16="http://schemas.microsoft.com/office/drawing/2014/main" id="{DAD28B1F-71CE-E74C-8FD1-728368069463}"/>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1" name="Rectangle: Rounded Corners 19">
              <a:extLst>
                <a:ext uri="{FF2B5EF4-FFF2-40B4-BE49-F238E27FC236}">
                  <a16:creationId xmlns:a16="http://schemas.microsoft.com/office/drawing/2014/main" id="{26FE939A-A53F-3D43-87F4-68596C109DDE}"/>
                </a:ext>
              </a:extLst>
            </xdr:cNvPr>
            <xdr:cNvSpPr/>
          </xdr:nvSpPr>
          <xdr:spPr>
            <a:xfrm rot="5400000">
              <a:off x="14087425" y="5797020"/>
              <a:ext cx="769245" cy="1035835"/>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2" name="TextBox 31">
              <a:extLst>
                <a:ext uri="{FF2B5EF4-FFF2-40B4-BE49-F238E27FC236}">
                  <a16:creationId xmlns:a16="http://schemas.microsoft.com/office/drawing/2014/main" id="{FCFB31DB-B6EE-554F-962E-1DCCB9A759FC}"/>
                </a:ext>
              </a:extLst>
            </xdr:cNvPr>
            <xdr:cNvSpPr txBox="1"/>
          </xdr:nvSpPr>
          <xdr:spPr>
            <a:xfrm rot="5400000">
              <a:off x="14132664" y="5861473"/>
              <a:ext cx="598930" cy="89634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tx2">
                      <a:lumMod val="50000"/>
                    </a:schemeClr>
                  </a:solidFill>
                </a:rPr>
                <a:t>SCROLL LEFT AND RIGHT </a:t>
              </a:r>
            </a:p>
          </xdr:txBody>
        </xdr:sp>
      </xdr:grpSp>
      <xdr:sp macro="" textlink="">
        <xdr:nvSpPr>
          <xdr:cNvPr id="28" name="Arrow: Chevron 21">
            <a:extLst>
              <a:ext uri="{FF2B5EF4-FFF2-40B4-BE49-F238E27FC236}">
                <a16:creationId xmlns:a16="http://schemas.microsoft.com/office/drawing/2014/main" id="{03820685-1CBE-5749-B2C5-B7A0E3351F6A}"/>
              </a:ext>
            </a:extLst>
          </xdr:cNvPr>
          <xdr:cNvSpPr/>
        </xdr:nvSpPr>
        <xdr:spPr>
          <a:xfrm rot="10800000">
            <a:off x="13719215" y="1019909"/>
            <a:ext cx="316859" cy="425734"/>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9" name="Arrow: Chevron 21">
            <a:extLst>
              <a:ext uri="{FF2B5EF4-FFF2-40B4-BE49-F238E27FC236}">
                <a16:creationId xmlns:a16="http://schemas.microsoft.com/office/drawing/2014/main" id="{BF3836CD-D84A-BB46-8EC3-723C9D713420}"/>
              </a:ext>
            </a:extLst>
          </xdr:cNvPr>
          <xdr:cNvSpPr/>
        </xdr:nvSpPr>
        <xdr:spPr>
          <a:xfrm rot="10800000">
            <a:off x="13427115" y="1019909"/>
            <a:ext cx="316859" cy="425734"/>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342962</xdr:colOff>
      <xdr:row>21</xdr:row>
      <xdr:rowOff>41143</xdr:rowOff>
    </xdr:from>
    <xdr:to>
      <xdr:col>10</xdr:col>
      <xdr:colOff>516574</xdr:colOff>
      <xdr:row>23</xdr:row>
      <xdr:rowOff>433917</xdr:rowOff>
    </xdr:to>
    <xdr:grpSp>
      <xdr:nvGrpSpPr>
        <xdr:cNvPr id="11" name="Group 10">
          <a:extLst>
            <a:ext uri="{FF2B5EF4-FFF2-40B4-BE49-F238E27FC236}">
              <a16:creationId xmlns:a16="http://schemas.microsoft.com/office/drawing/2014/main" id="{8356D499-E003-4A53-AF51-FEB9168BB1D5}"/>
            </a:ext>
          </a:extLst>
        </xdr:cNvPr>
        <xdr:cNvGrpSpPr/>
      </xdr:nvGrpSpPr>
      <xdr:grpSpPr>
        <a:xfrm>
          <a:off x="14285941" y="9822845"/>
          <a:ext cx="1146378" cy="1068306"/>
          <a:chOff x="13975550" y="5969218"/>
          <a:chExt cx="1133031" cy="1184058"/>
        </a:xfrm>
      </xdr:grpSpPr>
      <xdr:grpSp>
        <xdr:nvGrpSpPr>
          <xdr:cNvPr id="12" name="Group 11">
            <a:extLst>
              <a:ext uri="{FF2B5EF4-FFF2-40B4-BE49-F238E27FC236}">
                <a16:creationId xmlns:a16="http://schemas.microsoft.com/office/drawing/2014/main" id="{D1429352-E5A4-4859-97ED-D31F38E64FB7}"/>
              </a:ext>
            </a:extLst>
          </xdr:cNvPr>
          <xdr:cNvGrpSpPr/>
        </xdr:nvGrpSpPr>
        <xdr:grpSpPr>
          <a:xfrm>
            <a:off x="14325595" y="6762750"/>
            <a:ext cx="416719" cy="390526"/>
            <a:chOff x="16137732" y="6750843"/>
            <a:chExt cx="416719" cy="390526"/>
          </a:xfrm>
        </xdr:grpSpPr>
        <xdr:sp macro="" textlink="">
          <xdr:nvSpPr>
            <xdr:cNvPr id="15" name="Arrow: Chevron 14">
              <a:extLst>
                <a:ext uri="{FF2B5EF4-FFF2-40B4-BE49-F238E27FC236}">
                  <a16:creationId xmlns:a16="http://schemas.microsoft.com/office/drawing/2014/main" id="{30C6E4C2-6798-4B7B-997F-84ED11ACF1DD}"/>
                </a:ext>
              </a:extLst>
            </xdr:cNvPr>
            <xdr:cNvSpPr/>
          </xdr:nvSpPr>
          <xdr:spPr>
            <a:xfrm rot="5400000">
              <a:off x="16244888"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6" name="Arrow: Chevron 15">
              <a:extLst>
                <a:ext uri="{FF2B5EF4-FFF2-40B4-BE49-F238E27FC236}">
                  <a16:creationId xmlns:a16="http://schemas.microsoft.com/office/drawing/2014/main" id="{4029BB42-CD14-4309-B69F-9C0FCB737EB1}"/>
                </a:ext>
              </a:extLst>
            </xdr:cNvPr>
            <xdr:cNvSpPr/>
          </xdr:nvSpPr>
          <xdr:spPr>
            <a:xfrm rot="5400000">
              <a:off x="16244888"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3" name="Rectangle: Rounded Corners 12">
            <a:extLst>
              <a:ext uri="{FF2B5EF4-FFF2-40B4-BE49-F238E27FC236}">
                <a16:creationId xmlns:a16="http://schemas.microsoft.com/office/drawing/2014/main" id="{C0C76E34-F8F7-4991-9F0C-125ED9F3E423}"/>
              </a:ext>
            </a:extLst>
          </xdr:cNvPr>
          <xdr:cNvSpPr/>
        </xdr:nvSpPr>
        <xdr:spPr>
          <a:xfrm>
            <a:off x="13975550" y="5976938"/>
            <a:ext cx="1133031"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TextBox 13">
            <a:extLst>
              <a:ext uri="{FF2B5EF4-FFF2-40B4-BE49-F238E27FC236}">
                <a16:creationId xmlns:a16="http://schemas.microsoft.com/office/drawing/2014/main" id="{02D56B38-070E-4C0D-A53B-114A76638EC0}"/>
              </a:ext>
            </a:extLst>
          </xdr:cNvPr>
          <xdr:cNvSpPr txBox="1"/>
        </xdr:nvSpPr>
        <xdr:spPr>
          <a:xfrm>
            <a:off x="14186289" y="5969218"/>
            <a:ext cx="845343" cy="78117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6</xdr:col>
      <xdr:colOff>777875</xdr:colOff>
      <xdr:row>0</xdr:row>
      <xdr:rowOff>142875</xdr:rowOff>
    </xdr:from>
    <xdr:to>
      <xdr:col>7</xdr:col>
      <xdr:colOff>642401</xdr:colOff>
      <xdr:row>0</xdr:row>
      <xdr:rowOff>460375</xdr:rowOff>
    </xdr:to>
    <xdr:grpSp>
      <xdr:nvGrpSpPr>
        <xdr:cNvPr id="23" name="Group 22">
          <a:hlinkClick xmlns:r="http://schemas.openxmlformats.org/officeDocument/2006/relationships" r:id="rId1"/>
          <a:extLst>
            <a:ext uri="{FF2B5EF4-FFF2-40B4-BE49-F238E27FC236}">
              <a16:creationId xmlns:a16="http://schemas.microsoft.com/office/drawing/2014/main" id="{EC4B4416-E614-A040-A6E7-C4EE22BC509E}"/>
            </a:ext>
          </a:extLst>
        </xdr:cNvPr>
        <xdr:cNvGrpSpPr/>
      </xdr:nvGrpSpPr>
      <xdr:grpSpPr>
        <a:xfrm flipH="1">
          <a:off x="12356492" y="142875"/>
          <a:ext cx="1080483" cy="317500"/>
          <a:chOff x="12394406" y="238126"/>
          <a:chExt cx="797720" cy="317500"/>
        </a:xfrm>
        <a:solidFill>
          <a:schemeClr val="accent5">
            <a:lumMod val="50000"/>
          </a:schemeClr>
        </a:solidFill>
      </xdr:grpSpPr>
      <xdr:sp macro="" textlink="">
        <xdr:nvSpPr>
          <xdr:cNvPr id="24" name="Arrow: Chevron 8">
            <a:extLst>
              <a:ext uri="{FF2B5EF4-FFF2-40B4-BE49-F238E27FC236}">
                <a16:creationId xmlns:a16="http://schemas.microsoft.com/office/drawing/2014/main" id="{2CB871BC-51B5-A841-AC0C-AF1E7D33A88C}"/>
              </a:ext>
            </a:extLst>
          </xdr:cNvPr>
          <xdr:cNvSpPr/>
        </xdr:nvSpPr>
        <xdr:spPr>
          <a:xfrm>
            <a:off x="12460606" y="261937"/>
            <a:ext cx="731520"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5" name="TextBox 24">
            <a:extLst>
              <a:ext uri="{FF2B5EF4-FFF2-40B4-BE49-F238E27FC236}">
                <a16:creationId xmlns:a16="http://schemas.microsoft.com/office/drawing/2014/main" id="{DBF5B984-82C2-504B-A4B8-94B96E752DD4}"/>
              </a:ext>
            </a:extLst>
          </xdr:cNvPr>
          <xdr:cNvSpPr txBox="1"/>
        </xdr:nvSpPr>
        <xdr:spPr>
          <a:xfrm>
            <a:off x="12394406" y="238126"/>
            <a:ext cx="631031"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8</xdr:col>
      <xdr:colOff>0</xdr:colOff>
      <xdr:row>0</xdr:row>
      <xdr:rowOff>127000</xdr:rowOff>
    </xdr:from>
    <xdr:to>
      <xdr:col>10</xdr:col>
      <xdr:colOff>50272</xdr:colOff>
      <xdr:row>0</xdr:row>
      <xdr:rowOff>428752</xdr:rowOff>
    </xdr:to>
    <xdr:grpSp>
      <xdr:nvGrpSpPr>
        <xdr:cNvPr id="26" name="Group 25">
          <a:hlinkClick xmlns:r="http://schemas.openxmlformats.org/officeDocument/2006/relationships" r:id="rId2"/>
          <a:extLst>
            <a:ext uri="{FF2B5EF4-FFF2-40B4-BE49-F238E27FC236}">
              <a16:creationId xmlns:a16="http://schemas.microsoft.com/office/drawing/2014/main" id="{05FD27F2-0FAF-9944-965C-F381246F14DB}"/>
            </a:ext>
          </a:extLst>
        </xdr:cNvPr>
        <xdr:cNvGrpSpPr/>
      </xdr:nvGrpSpPr>
      <xdr:grpSpPr>
        <a:xfrm>
          <a:off x="13942979" y="127000"/>
          <a:ext cx="1023038" cy="301752"/>
          <a:chOff x="12311063" y="238126"/>
          <a:chExt cx="881063" cy="297655"/>
        </a:xfrm>
        <a:solidFill>
          <a:schemeClr val="accent5">
            <a:lumMod val="50000"/>
          </a:schemeClr>
        </a:solidFill>
      </xdr:grpSpPr>
      <xdr:sp macro="" textlink="">
        <xdr:nvSpPr>
          <xdr:cNvPr id="27" name="Arrow: Chevron 5">
            <a:extLst>
              <a:ext uri="{FF2B5EF4-FFF2-40B4-BE49-F238E27FC236}">
                <a16:creationId xmlns:a16="http://schemas.microsoft.com/office/drawing/2014/main" id="{8E805794-CDCB-044C-A7AD-9F53CA683218}"/>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8" name="TextBox 27">
            <a:hlinkClick xmlns:r="http://schemas.openxmlformats.org/officeDocument/2006/relationships" r:id="rId3"/>
            <a:extLst>
              <a:ext uri="{FF2B5EF4-FFF2-40B4-BE49-F238E27FC236}">
                <a16:creationId xmlns:a16="http://schemas.microsoft.com/office/drawing/2014/main" id="{0845253C-F41A-BC45-8065-B9CC209F5CA3}"/>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oneCell">
    <xdr:from>
      <xdr:col>1</xdr:col>
      <xdr:colOff>2828637</xdr:colOff>
      <xdr:row>6</xdr:row>
      <xdr:rowOff>0</xdr:rowOff>
    </xdr:from>
    <xdr:to>
      <xdr:col>1</xdr:col>
      <xdr:colOff>3054855</xdr:colOff>
      <xdr:row>6</xdr:row>
      <xdr:rowOff>226218</xdr:rowOff>
    </xdr:to>
    <xdr:pic>
      <xdr:nvPicPr>
        <xdr:cNvPr id="29" name="Picture 28">
          <a:extLst>
            <a:ext uri="{FF2B5EF4-FFF2-40B4-BE49-F238E27FC236}">
              <a16:creationId xmlns:a16="http://schemas.microsoft.com/office/drawing/2014/main" id="{FFC9C3E4-9A33-A648-8334-44E3CD5D21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671455" y="2967182"/>
          <a:ext cx="226218" cy="226218"/>
        </a:xfrm>
        <a:prstGeom prst="rect">
          <a:avLst/>
        </a:prstGeom>
      </xdr:spPr>
    </xdr:pic>
    <xdr:clientData/>
  </xdr:twoCellAnchor>
  <xdr:twoCellAnchor editAs="oneCell">
    <xdr:from>
      <xdr:col>0</xdr:col>
      <xdr:colOff>537184</xdr:colOff>
      <xdr:row>10</xdr:row>
      <xdr:rowOff>80819</xdr:rowOff>
    </xdr:from>
    <xdr:to>
      <xdr:col>0</xdr:col>
      <xdr:colOff>763402</xdr:colOff>
      <xdr:row>10</xdr:row>
      <xdr:rowOff>307037</xdr:rowOff>
    </xdr:to>
    <xdr:pic>
      <xdr:nvPicPr>
        <xdr:cNvPr id="30" name="Picture 29">
          <a:hlinkClick xmlns:r="http://schemas.openxmlformats.org/officeDocument/2006/relationships" r:id="rId5"/>
          <a:extLst>
            <a:ext uri="{FF2B5EF4-FFF2-40B4-BE49-F238E27FC236}">
              <a16:creationId xmlns:a16="http://schemas.microsoft.com/office/drawing/2014/main" id="{54FD7795-F057-2047-98B5-4A714163AC0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4977375"/>
          <a:ext cx="226218" cy="226218"/>
        </a:xfrm>
        <a:prstGeom prst="rect">
          <a:avLst/>
        </a:prstGeom>
      </xdr:spPr>
    </xdr:pic>
    <xdr:clientData/>
  </xdr:twoCellAnchor>
  <xdr:twoCellAnchor editAs="oneCell">
    <xdr:from>
      <xdr:col>0</xdr:col>
      <xdr:colOff>537184</xdr:colOff>
      <xdr:row>11</xdr:row>
      <xdr:rowOff>115454</xdr:rowOff>
    </xdr:from>
    <xdr:to>
      <xdr:col>0</xdr:col>
      <xdr:colOff>763402</xdr:colOff>
      <xdr:row>11</xdr:row>
      <xdr:rowOff>341672</xdr:rowOff>
    </xdr:to>
    <xdr:pic>
      <xdr:nvPicPr>
        <xdr:cNvPr id="31" name="Picture 30">
          <a:hlinkClick xmlns:r="http://schemas.openxmlformats.org/officeDocument/2006/relationships" r:id="rId6"/>
          <a:extLst>
            <a:ext uri="{FF2B5EF4-FFF2-40B4-BE49-F238E27FC236}">
              <a16:creationId xmlns:a16="http://schemas.microsoft.com/office/drawing/2014/main" id="{0EA2DB20-C871-5645-82B3-1E1FD9DE888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5463565"/>
          <a:ext cx="226218" cy="226218"/>
        </a:xfrm>
        <a:prstGeom prst="rect">
          <a:avLst/>
        </a:prstGeom>
      </xdr:spPr>
    </xdr:pic>
    <xdr:clientData/>
  </xdr:twoCellAnchor>
  <xdr:twoCellAnchor editAs="oneCell">
    <xdr:from>
      <xdr:col>0</xdr:col>
      <xdr:colOff>537184</xdr:colOff>
      <xdr:row>12</xdr:row>
      <xdr:rowOff>92364</xdr:rowOff>
    </xdr:from>
    <xdr:to>
      <xdr:col>0</xdr:col>
      <xdr:colOff>763402</xdr:colOff>
      <xdr:row>12</xdr:row>
      <xdr:rowOff>318582</xdr:rowOff>
    </xdr:to>
    <xdr:pic>
      <xdr:nvPicPr>
        <xdr:cNvPr id="32" name="Picture 31">
          <a:hlinkClick xmlns:r="http://schemas.openxmlformats.org/officeDocument/2006/relationships" r:id="rId7"/>
          <a:extLst>
            <a:ext uri="{FF2B5EF4-FFF2-40B4-BE49-F238E27FC236}">
              <a16:creationId xmlns:a16="http://schemas.microsoft.com/office/drawing/2014/main" id="{BFCC690E-0B4C-544F-A488-A21539C191D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5892031"/>
          <a:ext cx="226218" cy="226218"/>
        </a:xfrm>
        <a:prstGeom prst="rect">
          <a:avLst/>
        </a:prstGeom>
      </xdr:spPr>
    </xdr:pic>
    <xdr:clientData/>
  </xdr:twoCellAnchor>
  <xdr:twoCellAnchor editAs="oneCell">
    <xdr:from>
      <xdr:col>0</xdr:col>
      <xdr:colOff>537184</xdr:colOff>
      <xdr:row>13</xdr:row>
      <xdr:rowOff>92364</xdr:rowOff>
    </xdr:from>
    <xdr:to>
      <xdr:col>0</xdr:col>
      <xdr:colOff>763402</xdr:colOff>
      <xdr:row>13</xdr:row>
      <xdr:rowOff>318582</xdr:rowOff>
    </xdr:to>
    <xdr:pic>
      <xdr:nvPicPr>
        <xdr:cNvPr id="33" name="Picture 32">
          <a:hlinkClick xmlns:r="http://schemas.openxmlformats.org/officeDocument/2006/relationships" r:id="rId8"/>
          <a:extLst>
            <a:ext uri="{FF2B5EF4-FFF2-40B4-BE49-F238E27FC236}">
              <a16:creationId xmlns:a16="http://schemas.microsoft.com/office/drawing/2014/main" id="{6963EE9E-E818-9E42-BC41-57F60FABCC7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6343586"/>
          <a:ext cx="226218" cy="226218"/>
        </a:xfrm>
        <a:prstGeom prst="rect">
          <a:avLst/>
        </a:prstGeom>
      </xdr:spPr>
    </xdr:pic>
    <xdr:clientData/>
  </xdr:twoCellAnchor>
  <xdr:twoCellAnchor editAs="oneCell">
    <xdr:from>
      <xdr:col>0</xdr:col>
      <xdr:colOff>537184</xdr:colOff>
      <xdr:row>14</xdr:row>
      <xdr:rowOff>92364</xdr:rowOff>
    </xdr:from>
    <xdr:to>
      <xdr:col>0</xdr:col>
      <xdr:colOff>763402</xdr:colOff>
      <xdr:row>14</xdr:row>
      <xdr:rowOff>318582</xdr:rowOff>
    </xdr:to>
    <xdr:pic>
      <xdr:nvPicPr>
        <xdr:cNvPr id="34" name="Picture 33">
          <a:hlinkClick xmlns:r="http://schemas.openxmlformats.org/officeDocument/2006/relationships" r:id="rId9"/>
          <a:extLst>
            <a:ext uri="{FF2B5EF4-FFF2-40B4-BE49-F238E27FC236}">
              <a16:creationId xmlns:a16="http://schemas.microsoft.com/office/drawing/2014/main" id="{85B045D4-946C-F441-A55B-5F6DABEC281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6795142"/>
          <a:ext cx="226218" cy="226218"/>
        </a:xfrm>
        <a:prstGeom prst="rect">
          <a:avLst/>
        </a:prstGeom>
      </xdr:spPr>
    </xdr:pic>
    <xdr:clientData/>
  </xdr:twoCellAnchor>
  <xdr:twoCellAnchor editAs="oneCell">
    <xdr:from>
      <xdr:col>0</xdr:col>
      <xdr:colOff>537184</xdr:colOff>
      <xdr:row>15</xdr:row>
      <xdr:rowOff>92363</xdr:rowOff>
    </xdr:from>
    <xdr:to>
      <xdr:col>0</xdr:col>
      <xdr:colOff>763402</xdr:colOff>
      <xdr:row>15</xdr:row>
      <xdr:rowOff>318581</xdr:rowOff>
    </xdr:to>
    <xdr:pic>
      <xdr:nvPicPr>
        <xdr:cNvPr id="35" name="Picture 34">
          <a:hlinkClick xmlns:r="http://schemas.openxmlformats.org/officeDocument/2006/relationships" r:id="rId10"/>
          <a:extLst>
            <a:ext uri="{FF2B5EF4-FFF2-40B4-BE49-F238E27FC236}">
              <a16:creationId xmlns:a16="http://schemas.microsoft.com/office/drawing/2014/main" id="{1E22CBEB-EBE8-0842-AADB-6754B2B6BF4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7246696"/>
          <a:ext cx="226218" cy="226218"/>
        </a:xfrm>
        <a:prstGeom prst="rect">
          <a:avLst/>
        </a:prstGeom>
      </xdr:spPr>
    </xdr:pic>
    <xdr:clientData/>
  </xdr:twoCellAnchor>
  <xdr:twoCellAnchor editAs="oneCell">
    <xdr:from>
      <xdr:col>0</xdr:col>
      <xdr:colOff>537184</xdr:colOff>
      <xdr:row>16</xdr:row>
      <xdr:rowOff>115454</xdr:rowOff>
    </xdr:from>
    <xdr:to>
      <xdr:col>0</xdr:col>
      <xdr:colOff>763402</xdr:colOff>
      <xdr:row>16</xdr:row>
      <xdr:rowOff>341672</xdr:rowOff>
    </xdr:to>
    <xdr:pic>
      <xdr:nvPicPr>
        <xdr:cNvPr id="36" name="Picture 35">
          <a:hlinkClick xmlns:r="http://schemas.openxmlformats.org/officeDocument/2006/relationships" r:id="rId11"/>
          <a:extLst>
            <a:ext uri="{FF2B5EF4-FFF2-40B4-BE49-F238E27FC236}">
              <a16:creationId xmlns:a16="http://schemas.microsoft.com/office/drawing/2014/main" id="{62A2DB00-22CD-B441-BDB1-C0DA5C866CD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7721343"/>
          <a:ext cx="226218" cy="226218"/>
        </a:xfrm>
        <a:prstGeom prst="rect">
          <a:avLst/>
        </a:prstGeom>
      </xdr:spPr>
    </xdr:pic>
    <xdr:clientData/>
  </xdr:twoCellAnchor>
  <xdr:twoCellAnchor editAs="oneCell">
    <xdr:from>
      <xdr:col>0</xdr:col>
      <xdr:colOff>537184</xdr:colOff>
      <xdr:row>17</xdr:row>
      <xdr:rowOff>106218</xdr:rowOff>
    </xdr:from>
    <xdr:to>
      <xdr:col>0</xdr:col>
      <xdr:colOff>763402</xdr:colOff>
      <xdr:row>17</xdr:row>
      <xdr:rowOff>332436</xdr:rowOff>
    </xdr:to>
    <xdr:pic>
      <xdr:nvPicPr>
        <xdr:cNvPr id="37" name="Picture 36">
          <a:hlinkClick xmlns:r="http://schemas.openxmlformats.org/officeDocument/2006/relationships" r:id="rId12"/>
          <a:extLst>
            <a:ext uri="{FF2B5EF4-FFF2-40B4-BE49-F238E27FC236}">
              <a16:creationId xmlns:a16="http://schemas.microsoft.com/office/drawing/2014/main" id="{3AE43FB3-2A4D-DD42-B326-0040D2519E0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8163662"/>
          <a:ext cx="226218" cy="226218"/>
        </a:xfrm>
        <a:prstGeom prst="rect">
          <a:avLst/>
        </a:prstGeom>
      </xdr:spPr>
    </xdr:pic>
    <xdr:clientData/>
  </xdr:twoCellAnchor>
  <xdr:twoCellAnchor editAs="oneCell">
    <xdr:from>
      <xdr:col>0</xdr:col>
      <xdr:colOff>537184</xdr:colOff>
      <xdr:row>18</xdr:row>
      <xdr:rowOff>120072</xdr:rowOff>
    </xdr:from>
    <xdr:to>
      <xdr:col>0</xdr:col>
      <xdr:colOff>763402</xdr:colOff>
      <xdr:row>18</xdr:row>
      <xdr:rowOff>346290</xdr:rowOff>
    </xdr:to>
    <xdr:pic>
      <xdr:nvPicPr>
        <xdr:cNvPr id="38" name="Picture 37">
          <a:hlinkClick xmlns:r="http://schemas.openxmlformats.org/officeDocument/2006/relationships" r:id="rId13"/>
          <a:extLst>
            <a:ext uri="{FF2B5EF4-FFF2-40B4-BE49-F238E27FC236}">
              <a16:creationId xmlns:a16="http://schemas.microsoft.com/office/drawing/2014/main" id="{77AB9C64-806F-694A-9556-80A6F68A427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8629072"/>
          <a:ext cx="226218" cy="226218"/>
        </a:xfrm>
        <a:prstGeom prst="rect">
          <a:avLst/>
        </a:prstGeom>
      </xdr:spPr>
    </xdr:pic>
    <xdr:clientData/>
  </xdr:twoCellAnchor>
  <xdr:twoCellAnchor editAs="oneCell">
    <xdr:from>
      <xdr:col>0</xdr:col>
      <xdr:colOff>537184</xdr:colOff>
      <xdr:row>19</xdr:row>
      <xdr:rowOff>122381</xdr:rowOff>
    </xdr:from>
    <xdr:to>
      <xdr:col>0</xdr:col>
      <xdr:colOff>763402</xdr:colOff>
      <xdr:row>19</xdr:row>
      <xdr:rowOff>348599</xdr:rowOff>
    </xdr:to>
    <xdr:pic>
      <xdr:nvPicPr>
        <xdr:cNvPr id="39" name="Picture 38">
          <a:hlinkClick xmlns:r="http://schemas.openxmlformats.org/officeDocument/2006/relationships" r:id="rId14"/>
          <a:extLst>
            <a:ext uri="{FF2B5EF4-FFF2-40B4-BE49-F238E27FC236}">
              <a16:creationId xmlns:a16="http://schemas.microsoft.com/office/drawing/2014/main" id="{D1417B59-667A-4344-BCA9-F059823043B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9082937"/>
          <a:ext cx="226218" cy="226218"/>
        </a:xfrm>
        <a:prstGeom prst="rect">
          <a:avLst/>
        </a:prstGeom>
      </xdr:spPr>
    </xdr:pic>
    <xdr:clientData/>
  </xdr:twoCellAnchor>
  <xdr:twoCellAnchor editAs="oneCell">
    <xdr:from>
      <xdr:col>0</xdr:col>
      <xdr:colOff>537184</xdr:colOff>
      <xdr:row>21</xdr:row>
      <xdr:rowOff>93647</xdr:rowOff>
    </xdr:from>
    <xdr:to>
      <xdr:col>0</xdr:col>
      <xdr:colOff>763402</xdr:colOff>
      <xdr:row>22</xdr:row>
      <xdr:rowOff>9421</xdr:rowOff>
    </xdr:to>
    <xdr:pic>
      <xdr:nvPicPr>
        <xdr:cNvPr id="40" name="Picture 39">
          <a:hlinkClick xmlns:r="http://schemas.openxmlformats.org/officeDocument/2006/relationships" r:id="rId15"/>
          <a:extLst>
            <a:ext uri="{FF2B5EF4-FFF2-40B4-BE49-F238E27FC236}">
              <a16:creationId xmlns:a16="http://schemas.microsoft.com/office/drawing/2014/main" id="{4CFBD941-A431-AD49-9D1C-F9C9DFCA130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9957314"/>
          <a:ext cx="226218" cy="226218"/>
        </a:xfrm>
        <a:prstGeom prst="rect">
          <a:avLst/>
        </a:prstGeom>
      </xdr:spPr>
    </xdr:pic>
    <xdr:clientData/>
  </xdr:twoCellAnchor>
  <xdr:twoCellAnchor editAs="oneCell">
    <xdr:from>
      <xdr:col>0</xdr:col>
      <xdr:colOff>537184</xdr:colOff>
      <xdr:row>24</xdr:row>
      <xdr:rowOff>92364</xdr:rowOff>
    </xdr:from>
    <xdr:to>
      <xdr:col>0</xdr:col>
      <xdr:colOff>763402</xdr:colOff>
      <xdr:row>24</xdr:row>
      <xdr:rowOff>318582</xdr:rowOff>
    </xdr:to>
    <xdr:pic>
      <xdr:nvPicPr>
        <xdr:cNvPr id="41" name="Picture 40">
          <a:hlinkClick xmlns:r="http://schemas.openxmlformats.org/officeDocument/2006/relationships" r:id="rId16"/>
          <a:extLst>
            <a:ext uri="{FF2B5EF4-FFF2-40B4-BE49-F238E27FC236}">
              <a16:creationId xmlns:a16="http://schemas.microsoft.com/office/drawing/2014/main" id="{36555F2F-3FAE-B240-B992-A6EFB0B69ED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0224142"/>
          <a:ext cx="226218" cy="226218"/>
        </a:xfrm>
        <a:prstGeom prst="rect">
          <a:avLst/>
        </a:prstGeom>
      </xdr:spPr>
    </xdr:pic>
    <xdr:clientData/>
  </xdr:twoCellAnchor>
  <xdr:twoCellAnchor editAs="oneCell">
    <xdr:from>
      <xdr:col>0</xdr:col>
      <xdr:colOff>537184</xdr:colOff>
      <xdr:row>25</xdr:row>
      <xdr:rowOff>94673</xdr:rowOff>
    </xdr:from>
    <xdr:to>
      <xdr:col>0</xdr:col>
      <xdr:colOff>763402</xdr:colOff>
      <xdr:row>25</xdr:row>
      <xdr:rowOff>320891</xdr:rowOff>
    </xdr:to>
    <xdr:pic>
      <xdr:nvPicPr>
        <xdr:cNvPr id="42" name="Picture 41">
          <a:hlinkClick xmlns:r="http://schemas.openxmlformats.org/officeDocument/2006/relationships" r:id="rId17"/>
          <a:extLst>
            <a:ext uri="{FF2B5EF4-FFF2-40B4-BE49-F238E27FC236}">
              <a16:creationId xmlns:a16="http://schemas.microsoft.com/office/drawing/2014/main" id="{030E44D9-AB68-B446-9BAC-4787C792E16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0678006"/>
          <a:ext cx="226218" cy="226218"/>
        </a:xfrm>
        <a:prstGeom prst="rect">
          <a:avLst/>
        </a:prstGeom>
      </xdr:spPr>
    </xdr:pic>
    <xdr:clientData/>
  </xdr:twoCellAnchor>
  <xdr:twoCellAnchor editAs="oneCell">
    <xdr:from>
      <xdr:col>0</xdr:col>
      <xdr:colOff>537184</xdr:colOff>
      <xdr:row>33</xdr:row>
      <xdr:rowOff>111091</xdr:rowOff>
    </xdr:from>
    <xdr:to>
      <xdr:col>0</xdr:col>
      <xdr:colOff>763402</xdr:colOff>
      <xdr:row>33</xdr:row>
      <xdr:rowOff>337309</xdr:rowOff>
    </xdr:to>
    <xdr:pic>
      <xdr:nvPicPr>
        <xdr:cNvPr id="43" name="Picture 42">
          <a:hlinkClick xmlns:r="http://schemas.openxmlformats.org/officeDocument/2006/relationships" r:id="rId18"/>
          <a:extLst>
            <a:ext uri="{FF2B5EF4-FFF2-40B4-BE49-F238E27FC236}">
              <a16:creationId xmlns:a16="http://schemas.microsoft.com/office/drawing/2014/main" id="{0976BAF4-2A01-3246-BD92-461797B74CB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4306869"/>
          <a:ext cx="226218" cy="226218"/>
        </a:xfrm>
        <a:prstGeom prst="rect">
          <a:avLst/>
        </a:prstGeom>
      </xdr:spPr>
    </xdr:pic>
    <xdr:clientData/>
  </xdr:twoCellAnchor>
  <xdr:twoCellAnchor editAs="oneCell">
    <xdr:from>
      <xdr:col>0</xdr:col>
      <xdr:colOff>537184</xdr:colOff>
      <xdr:row>36</xdr:row>
      <xdr:rowOff>115969</xdr:rowOff>
    </xdr:from>
    <xdr:to>
      <xdr:col>0</xdr:col>
      <xdr:colOff>763402</xdr:colOff>
      <xdr:row>36</xdr:row>
      <xdr:rowOff>342187</xdr:rowOff>
    </xdr:to>
    <xdr:pic>
      <xdr:nvPicPr>
        <xdr:cNvPr id="44" name="Picture 43">
          <a:hlinkClick xmlns:r="http://schemas.openxmlformats.org/officeDocument/2006/relationships" r:id="rId19"/>
          <a:extLst>
            <a:ext uri="{FF2B5EF4-FFF2-40B4-BE49-F238E27FC236}">
              <a16:creationId xmlns:a16="http://schemas.microsoft.com/office/drawing/2014/main" id="{6643EB20-91EF-3D49-8E4E-89081568210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5666413"/>
          <a:ext cx="226218" cy="226218"/>
        </a:xfrm>
        <a:prstGeom prst="rect">
          <a:avLst/>
        </a:prstGeom>
      </xdr:spPr>
    </xdr:pic>
    <xdr:clientData/>
  </xdr:twoCellAnchor>
  <xdr:twoCellAnchor editAs="oneCell">
    <xdr:from>
      <xdr:col>0</xdr:col>
      <xdr:colOff>537184</xdr:colOff>
      <xdr:row>34</xdr:row>
      <xdr:rowOff>101600</xdr:rowOff>
    </xdr:from>
    <xdr:to>
      <xdr:col>0</xdr:col>
      <xdr:colOff>763402</xdr:colOff>
      <xdr:row>34</xdr:row>
      <xdr:rowOff>327818</xdr:rowOff>
    </xdr:to>
    <xdr:pic>
      <xdr:nvPicPr>
        <xdr:cNvPr id="45" name="Picture 44">
          <a:hlinkClick xmlns:r="http://schemas.openxmlformats.org/officeDocument/2006/relationships" r:id="rId20"/>
          <a:extLst>
            <a:ext uri="{FF2B5EF4-FFF2-40B4-BE49-F238E27FC236}">
              <a16:creationId xmlns:a16="http://schemas.microsoft.com/office/drawing/2014/main" id="{3E8366A7-4EEE-3646-AB29-4EA5329279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4748933"/>
          <a:ext cx="226218" cy="226218"/>
        </a:xfrm>
        <a:prstGeom prst="rect">
          <a:avLst/>
        </a:prstGeom>
      </xdr:spPr>
    </xdr:pic>
    <xdr:clientData/>
  </xdr:twoCellAnchor>
  <xdr:twoCellAnchor editAs="oneCell">
    <xdr:from>
      <xdr:col>0</xdr:col>
      <xdr:colOff>537184</xdr:colOff>
      <xdr:row>35</xdr:row>
      <xdr:rowOff>103909</xdr:rowOff>
    </xdr:from>
    <xdr:to>
      <xdr:col>0</xdr:col>
      <xdr:colOff>763402</xdr:colOff>
      <xdr:row>35</xdr:row>
      <xdr:rowOff>330127</xdr:rowOff>
    </xdr:to>
    <xdr:pic>
      <xdr:nvPicPr>
        <xdr:cNvPr id="46" name="Picture 45">
          <a:hlinkClick xmlns:r="http://schemas.openxmlformats.org/officeDocument/2006/relationships" r:id="rId21"/>
          <a:extLst>
            <a:ext uri="{FF2B5EF4-FFF2-40B4-BE49-F238E27FC236}">
              <a16:creationId xmlns:a16="http://schemas.microsoft.com/office/drawing/2014/main" id="{E17BFB3F-3579-BE47-9D89-846109A426A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5202798"/>
          <a:ext cx="226218" cy="226218"/>
        </a:xfrm>
        <a:prstGeom prst="rect">
          <a:avLst/>
        </a:prstGeom>
      </xdr:spPr>
    </xdr:pic>
    <xdr:clientData/>
  </xdr:twoCellAnchor>
  <xdr:twoCellAnchor editAs="oneCell">
    <xdr:from>
      <xdr:col>0</xdr:col>
      <xdr:colOff>537184</xdr:colOff>
      <xdr:row>37</xdr:row>
      <xdr:rowOff>131618</xdr:rowOff>
    </xdr:from>
    <xdr:to>
      <xdr:col>0</xdr:col>
      <xdr:colOff>763402</xdr:colOff>
      <xdr:row>37</xdr:row>
      <xdr:rowOff>357836</xdr:rowOff>
    </xdr:to>
    <xdr:pic>
      <xdr:nvPicPr>
        <xdr:cNvPr id="48" name="Picture 47">
          <a:hlinkClick xmlns:r="http://schemas.openxmlformats.org/officeDocument/2006/relationships" r:id="rId22"/>
          <a:extLst>
            <a:ext uri="{FF2B5EF4-FFF2-40B4-BE49-F238E27FC236}">
              <a16:creationId xmlns:a16="http://schemas.microsoft.com/office/drawing/2014/main" id="{053BC8C8-FA1B-8942-BD77-71BC73169E3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6133618"/>
          <a:ext cx="226218" cy="226218"/>
        </a:xfrm>
        <a:prstGeom prst="rect">
          <a:avLst/>
        </a:prstGeom>
      </xdr:spPr>
    </xdr:pic>
    <xdr:clientData/>
  </xdr:twoCellAnchor>
  <xdr:twoCellAnchor editAs="oneCell">
    <xdr:from>
      <xdr:col>0</xdr:col>
      <xdr:colOff>537184</xdr:colOff>
      <xdr:row>38</xdr:row>
      <xdr:rowOff>133926</xdr:rowOff>
    </xdr:from>
    <xdr:to>
      <xdr:col>0</xdr:col>
      <xdr:colOff>763402</xdr:colOff>
      <xdr:row>38</xdr:row>
      <xdr:rowOff>360144</xdr:rowOff>
    </xdr:to>
    <xdr:pic>
      <xdr:nvPicPr>
        <xdr:cNvPr id="49" name="Picture 48">
          <a:hlinkClick xmlns:r="http://schemas.openxmlformats.org/officeDocument/2006/relationships" r:id="rId23"/>
          <a:extLst>
            <a:ext uri="{FF2B5EF4-FFF2-40B4-BE49-F238E27FC236}">
              <a16:creationId xmlns:a16="http://schemas.microsoft.com/office/drawing/2014/main" id="{8D9F87E7-C25A-264E-B4BE-BFA97818437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6587482"/>
          <a:ext cx="226218" cy="226218"/>
        </a:xfrm>
        <a:prstGeom prst="rect">
          <a:avLst/>
        </a:prstGeom>
      </xdr:spPr>
    </xdr:pic>
    <xdr:clientData/>
  </xdr:twoCellAnchor>
  <xdr:twoCellAnchor editAs="oneCell">
    <xdr:from>
      <xdr:col>0</xdr:col>
      <xdr:colOff>537184</xdr:colOff>
      <xdr:row>39</xdr:row>
      <xdr:rowOff>136235</xdr:rowOff>
    </xdr:from>
    <xdr:to>
      <xdr:col>0</xdr:col>
      <xdr:colOff>763402</xdr:colOff>
      <xdr:row>39</xdr:row>
      <xdr:rowOff>362453</xdr:rowOff>
    </xdr:to>
    <xdr:pic>
      <xdr:nvPicPr>
        <xdr:cNvPr id="50" name="Picture 49">
          <a:hlinkClick xmlns:r="http://schemas.openxmlformats.org/officeDocument/2006/relationships" r:id="rId24"/>
          <a:extLst>
            <a:ext uri="{FF2B5EF4-FFF2-40B4-BE49-F238E27FC236}">
              <a16:creationId xmlns:a16="http://schemas.microsoft.com/office/drawing/2014/main" id="{5F54B2D3-FE95-CA4E-825A-9C656A154E4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7041346"/>
          <a:ext cx="226218" cy="226218"/>
        </a:xfrm>
        <a:prstGeom prst="rect">
          <a:avLst/>
        </a:prstGeom>
      </xdr:spPr>
    </xdr:pic>
    <xdr:clientData/>
  </xdr:twoCellAnchor>
  <xdr:twoCellAnchor editAs="oneCell">
    <xdr:from>
      <xdr:col>0</xdr:col>
      <xdr:colOff>537184</xdr:colOff>
      <xdr:row>44</xdr:row>
      <xdr:rowOff>112889</xdr:rowOff>
    </xdr:from>
    <xdr:to>
      <xdr:col>0</xdr:col>
      <xdr:colOff>763402</xdr:colOff>
      <xdr:row>44</xdr:row>
      <xdr:rowOff>339107</xdr:rowOff>
    </xdr:to>
    <xdr:pic>
      <xdr:nvPicPr>
        <xdr:cNvPr id="51" name="Picture 50">
          <a:hlinkClick xmlns:r="http://schemas.openxmlformats.org/officeDocument/2006/relationships" r:id="rId25"/>
          <a:extLst>
            <a:ext uri="{FF2B5EF4-FFF2-40B4-BE49-F238E27FC236}">
              <a16:creationId xmlns:a16="http://schemas.microsoft.com/office/drawing/2014/main" id="{4743A25B-CAD8-EB49-8D00-4C547AF3F64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9275778"/>
          <a:ext cx="226218" cy="226218"/>
        </a:xfrm>
        <a:prstGeom prst="rect">
          <a:avLst/>
        </a:prstGeom>
      </xdr:spPr>
    </xdr:pic>
    <xdr:clientData/>
  </xdr:twoCellAnchor>
  <xdr:twoCellAnchor editAs="oneCell">
    <xdr:from>
      <xdr:col>0</xdr:col>
      <xdr:colOff>537184</xdr:colOff>
      <xdr:row>46</xdr:row>
      <xdr:rowOff>143420</xdr:rowOff>
    </xdr:from>
    <xdr:to>
      <xdr:col>0</xdr:col>
      <xdr:colOff>763402</xdr:colOff>
      <xdr:row>46</xdr:row>
      <xdr:rowOff>369638</xdr:rowOff>
    </xdr:to>
    <xdr:pic>
      <xdr:nvPicPr>
        <xdr:cNvPr id="52" name="Picture 51">
          <a:hlinkClick xmlns:r="http://schemas.openxmlformats.org/officeDocument/2006/relationships" r:id="rId26"/>
          <a:extLst>
            <a:ext uri="{FF2B5EF4-FFF2-40B4-BE49-F238E27FC236}">
              <a16:creationId xmlns:a16="http://schemas.microsoft.com/office/drawing/2014/main" id="{3D6AB12F-CB6C-1B40-A383-E3C682A7D9E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20209420"/>
          <a:ext cx="226218" cy="226218"/>
        </a:xfrm>
        <a:prstGeom prst="rect">
          <a:avLst/>
        </a:prstGeom>
      </xdr:spPr>
    </xdr:pic>
    <xdr:clientData/>
  </xdr:twoCellAnchor>
  <xdr:twoCellAnchor editAs="oneCell">
    <xdr:from>
      <xdr:col>0</xdr:col>
      <xdr:colOff>537184</xdr:colOff>
      <xdr:row>45</xdr:row>
      <xdr:rowOff>120073</xdr:rowOff>
    </xdr:from>
    <xdr:to>
      <xdr:col>0</xdr:col>
      <xdr:colOff>763402</xdr:colOff>
      <xdr:row>45</xdr:row>
      <xdr:rowOff>346291</xdr:rowOff>
    </xdr:to>
    <xdr:pic>
      <xdr:nvPicPr>
        <xdr:cNvPr id="53" name="Picture 52">
          <a:hlinkClick xmlns:r="http://schemas.openxmlformats.org/officeDocument/2006/relationships" r:id="rId25"/>
          <a:extLst>
            <a:ext uri="{FF2B5EF4-FFF2-40B4-BE49-F238E27FC236}">
              <a16:creationId xmlns:a16="http://schemas.microsoft.com/office/drawing/2014/main" id="{CFD0A4FA-587A-5045-BEC1-579848D97EE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9734517"/>
          <a:ext cx="226218" cy="226218"/>
        </a:xfrm>
        <a:prstGeom prst="rect">
          <a:avLst/>
        </a:prstGeom>
      </xdr:spPr>
    </xdr:pic>
    <xdr:clientData/>
  </xdr:twoCellAnchor>
  <xdr:twoCellAnchor editAs="oneCell">
    <xdr:from>
      <xdr:col>0</xdr:col>
      <xdr:colOff>537184</xdr:colOff>
      <xdr:row>49</xdr:row>
      <xdr:rowOff>112889</xdr:rowOff>
    </xdr:from>
    <xdr:to>
      <xdr:col>0</xdr:col>
      <xdr:colOff>763402</xdr:colOff>
      <xdr:row>49</xdr:row>
      <xdr:rowOff>339107</xdr:rowOff>
    </xdr:to>
    <xdr:pic>
      <xdr:nvPicPr>
        <xdr:cNvPr id="47" name="Picture 46">
          <a:hlinkClick xmlns:r="http://schemas.openxmlformats.org/officeDocument/2006/relationships" r:id="rId27"/>
          <a:extLst>
            <a:ext uri="{FF2B5EF4-FFF2-40B4-BE49-F238E27FC236}">
              <a16:creationId xmlns:a16="http://schemas.microsoft.com/office/drawing/2014/main" id="{02A5E520-E87E-974B-8A1A-FA75CFCF697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21985111"/>
          <a:ext cx="226218" cy="226218"/>
        </a:xfrm>
        <a:prstGeom prst="rect">
          <a:avLst/>
        </a:prstGeom>
      </xdr:spPr>
    </xdr:pic>
    <xdr:clientData/>
  </xdr:twoCellAnchor>
  <xdr:twoCellAnchor editAs="oneCell">
    <xdr:from>
      <xdr:col>0</xdr:col>
      <xdr:colOff>537184</xdr:colOff>
      <xdr:row>26</xdr:row>
      <xdr:rowOff>84667</xdr:rowOff>
    </xdr:from>
    <xdr:to>
      <xdr:col>0</xdr:col>
      <xdr:colOff>763402</xdr:colOff>
      <xdr:row>26</xdr:row>
      <xdr:rowOff>310885</xdr:rowOff>
    </xdr:to>
    <xdr:pic>
      <xdr:nvPicPr>
        <xdr:cNvPr id="54" name="Picture 53">
          <a:hlinkClick xmlns:r="http://schemas.openxmlformats.org/officeDocument/2006/relationships" r:id="rId17"/>
          <a:extLst>
            <a:ext uri="{FF2B5EF4-FFF2-40B4-BE49-F238E27FC236}">
              <a16:creationId xmlns:a16="http://schemas.microsoft.com/office/drawing/2014/main" id="{3AFD698C-AF92-8545-8D29-2F26DD317B7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1119556"/>
          <a:ext cx="226218" cy="226218"/>
        </a:xfrm>
        <a:prstGeom prst="rect">
          <a:avLst/>
        </a:prstGeom>
      </xdr:spPr>
    </xdr:pic>
    <xdr:clientData/>
  </xdr:twoCellAnchor>
  <xdr:twoCellAnchor editAs="oneCell">
    <xdr:from>
      <xdr:col>0</xdr:col>
      <xdr:colOff>537184</xdr:colOff>
      <xdr:row>27</xdr:row>
      <xdr:rowOff>67734</xdr:rowOff>
    </xdr:from>
    <xdr:to>
      <xdr:col>0</xdr:col>
      <xdr:colOff>763402</xdr:colOff>
      <xdr:row>27</xdr:row>
      <xdr:rowOff>293952</xdr:rowOff>
    </xdr:to>
    <xdr:pic>
      <xdr:nvPicPr>
        <xdr:cNvPr id="55" name="Picture 54">
          <a:hlinkClick xmlns:r="http://schemas.openxmlformats.org/officeDocument/2006/relationships" r:id="rId28"/>
          <a:extLst>
            <a:ext uri="{FF2B5EF4-FFF2-40B4-BE49-F238E27FC236}">
              <a16:creationId xmlns:a16="http://schemas.microsoft.com/office/drawing/2014/main" id="{3A0D9DA5-AAAB-DA41-BBCC-A2812DFA180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1554178"/>
          <a:ext cx="226218" cy="226218"/>
        </a:xfrm>
        <a:prstGeom prst="rect">
          <a:avLst/>
        </a:prstGeom>
      </xdr:spPr>
    </xdr:pic>
    <xdr:clientData/>
  </xdr:twoCellAnchor>
  <xdr:twoCellAnchor editAs="oneCell">
    <xdr:from>
      <xdr:col>0</xdr:col>
      <xdr:colOff>537184</xdr:colOff>
      <xdr:row>28</xdr:row>
      <xdr:rowOff>93134</xdr:rowOff>
    </xdr:from>
    <xdr:to>
      <xdr:col>0</xdr:col>
      <xdr:colOff>763402</xdr:colOff>
      <xdr:row>28</xdr:row>
      <xdr:rowOff>319352</xdr:rowOff>
    </xdr:to>
    <xdr:pic>
      <xdr:nvPicPr>
        <xdr:cNvPr id="56" name="Picture 55">
          <a:hlinkClick xmlns:r="http://schemas.openxmlformats.org/officeDocument/2006/relationships" r:id="rId29"/>
          <a:extLst>
            <a:ext uri="{FF2B5EF4-FFF2-40B4-BE49-F238E27FC236}">
              <a16:creationId xmlns:a16="http://schemas.microsoft.com/office/drawing/2014/main" id="{C1435D3F-9478-1C4E-9EDC-07FF22EF4D7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2031134"/>
          <a:ext cx="226218" cy="226218"/>
        </a:xfrm>
        <a:prstGeom prst="rect">
          <a:avLst/>
        </a:prstGeom>
      </xdr:spPr>
    </xdr:pic>
    <xdr:clientData/>
  </xdr:twoCellAnchor>
  <xdr:twoCellAnchor editAs="oneCell">
    <xdr:from>
      <xdr:col>0</xdr:col>
      <xdr:colOff>537184</xdr:colOff>
      <xdr:row>29</xdr:row>
      <xdr:rowOff>104423</xdr:rowOff>
    </xdr:from>
    <xdr:to>
      <xdr:col>0</xdr:col>
      <xdr:colOff>763402</xdr:colOff>
      <xdr:row>29</xdr:row>
      <xdr:rowOff>330641</xdr:rowOff>
    </xdr:to>
    <xdr:pic>
      <xdr:nvPicPr>
        <xdr:cNvPr id="57" name="Picture 56">
          <a:hlinkClick xmlns:r="http://schemas.openxmlformats.org/officeDocument/2006/relationships" r:id="rId30"/>
          <a:extLst>
            <a:ext uri="{FF2B5EF4-FFF2-40B4-BE49-F238E27FC236}">
              <a16:creationId xmlns:a16="http://schemas.microsoft.com/office/drawing/2014/main" id="{D46EE75E-8E4D-9A40-A847-01C4FAF11D9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2493979"/>
          <a:ext cx="226218" cy="226218"/>
        </a:xfrm>
        <a:prstGeom prst="rect">
          <a:avLst/>
        </a:prstGeom>
      </xdr:spPr>
    </xdr:pic>
    <xdr:clientData/>
  </xdr:twoCellAnchor>
  <xdr:twoCellAnchor editAs="oneCell">
    <xdr:from>
      <xdr:col>0</xdr:col>
      <xdr:colOff>537184</xdr:colOff>
      <xdr:row>30</xdr:row>
      <xdr:rowOff>59268</xdr:rowOff>
    </xdr:from>
    <xdr:to>
      <xdr:col>0</xdr:col>
      <xdr:colOff>763402</xdr:colOff>
      <xdr:row>30</xdr:row>
      <xdr:rowOff>285486</xdr:rowOff>
    </xdr:to>
    <xdr:pic>
      <xdr:nvPicPr>
        <xdr:cNvPr id="58" name="Picture 57">
          <a:hlinkClick xmlns:r="http://schemas.openxmlformats.org/officeDocument/2006/relationships" r:id="rId31"/>
          <a:extLst>
            <a:ext uri="{FF2B5EF4-FFF2-40B4-BE49-F238E27FC236}">
              <a16:creationId xmlns:a16="http://schemas.microsoft.com/office/drawing/2014/main" id="{ACFBA3E3-80B1-364F-87FF-179A00DE579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2900379"/>
          <a:ext cx="226218" cy="226218"/>
        </a:xfrm>
        <a:prstGeom prst="rect">
          <a:avLst/>
        </a:prstGeom>
      </xdr:spPr>
    </xdr:pic>
    <xdr:clientData/>
  </xdr:twoCellAnchor>
  <xdr:twoCellAnchor editAs="oneCell">
    <xdr:from>
      <xdr:col>0</xdr:col>
      <xdr:colOff>537184</xdr:colOff>
      <xdr:row>31</xdr:row>
      <xdr:rowOff>112890</xdr:rowOff>
    </xdr:from>
    <xdr:to>
      <xdr:col>0</xdr:col>
      <xdr:colOff>763402</xdr:colOff>
      <xdr:row>31</xdr:row>
      <xdr:rowOff>339108</xdr:rowOff>
    </xdr:to>
    <xdr:pic>
      <xdr:nvPicPr>
        <xdr:cNvPr id="59" name="Picture 58">
          <a:hlinkClick xmlns:r="http://schemas.openxmlformats.org/officeDocument/2006/relationships" r:id="rId32"/>
          <a:extLst>
            <a:ext uri="{FF2B5EF4-FFF2-40B4-BE49-F238E27FC236}">
              <a16:creationId xmlns:a16="http://schemas.microsoft.com/office/drawing/2014/main" id="{F8B00B94-7941-9246-944C-50638E6E00F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3405557"/>
          <a:ext cx="226218" cy="226218"/>
        </a:xfrm>
        <a:prstGeom prst="rect">
          <a:avLst/>
        </a:prstGeom>
      </xdr:spPr>
    </xdr:pic>
    <xdr:clientData/>
  </xdr:twoCellAnchor>
  <xdr:twoCellAnchor editAs="oneCell">
    <xdr:from>
      <xdr:col>0</xdr:col>
      <xdr:colOff>537184</xdr:colOff>
      <xdr:row>40</xdr:row>
      <xdr:rowOff>98778</xdr:rowOff>
    </xdr:from>
    <xdr:to>
      <xdr:col>0</xdr:col>
      <xdr:colOff>763402</xdr:colOff>
      <xdr:row>40</xdr:row>
      <xdr:rowOff>324996</xdr:rowOff>
    </xdr:to>
    <xdr:pic>
      <xdr:nvPicPr>
        <xdr:cNvPr id="60" name="Picture 59">
          <a:hlinkClick xmlns:r="http://schemas.openxmlformats.org/officeDocument/2006/relationships" r:id="rId33"/>
          <a:extLst>
            <a:ext uri="{FF2B5EF4-FFF2-40B4-BE49-F238E27FC236}">
              <a16:creationId xmlns:a16="http://schemas.microsoft.com/office/drawing/2014/main" id="{1DBE1E58-D165-D140-A8D3-5CC16207B7C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7455445"/>
          <a:ext cx="226218" cy="226218"/>
        </a:xfrm>
        <a:prstGeom prst="rect">
          <a:avLst/>
        </a:prstGeom>
      </xdr:spPr>
    </xdr:pic>
    <xdr:clientData/>
  </xdr:twoCellAnchor>
  <xdr:twoCellAnchor editAs="oneCell">
    <xdr:from>
      <xdr:col>0</xdr:col>
      <xdr:colOff>537184</xdr:colOff>
      <xdr:row>41</xdr:row>
      <xdr:rowOff>110067</xdr:rowOff>
    </xdr:from>
    <xdr:to>
      <xdr:col>0</xdr:col>
      <xdr:colOff>763402</xdr:colOff>
      <xdr:row>41</xdr:row>
      <xdr:rowOff>336285</xdr:rowOff>
    </xdr:to>
    <xdr:pic>
      <xdr:nvPicPr>
        <xdr:cNvPr id="61" name="Picture 60">
          <a:hlinkClick xmlns:r="http://schemas.openxmlformats.org/officeDocument/2006/relationships" r:id="rId34"/>
          <a:extLst>
            <a:ext uri="{FF2B5EF4-FFF2-40B4-BE49-F238E27FC236}">
              <a16:creationId xmlns:a16="http://schemas.microsoft.com/office/drawing/2014/main" id="{9B016379-AAF7-DA4B-9918-E31D9159B8C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7918289"/>
          <a:ext cx="226218" cy="226218"/>
        </a:xfrm>
        <a:prstGeom prst="rect">
          <a:avLst/>
        </a:prstGeom>
      </xdr:spPr>
    </xdr:pic>
    <xdr:clientData/>
  </xdr:twoCellAnchor>
  <xdr:twoCellAnchor editAs="oneCell">
    <xdr:from>
      <xdr:col>0</xdr:col>
      <xdr:colOff>537184</xdr:colOff>
      <xdr:row>42</xdr:row>
      <xdr:rowOff>135467</xdr:rowOff>
    </xdr:from>
    <xdr:to>
      <xdr:col>0</xdr:col>
      <xdr:colOff>763402</xdr:colOff>
      <xdr:row>42</xdr:row>
      <xdr:rowOff>361685</xdr:rowOff>
    </xdr:to>
    <xdr:pic>
      <xdr:nvPicPr>
        <xdr:cNvPr id="62" name="Picture 61">
          <a:hlinkClick xmlns:r="http://schemas.openxmlformats.org/officeDocument/2006/relationships" r:id="rId35"/>
          <a:extLst>
            <a:ext uri="{FF2B5EF4-FFF2-40B4-BE49-F238E27FC236}">
              <a16:creationId xmlns:a16="http://schemas.microsoft.com/office/drawing/2014/main" id="{2BAF2909-181C-EC46-94B4-64B2D604096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8395245"/>
          <a:ext cx="226218" cy="226218"/>
        </a:xfrm>
        <a:prstGeom prst="rect">
          <a:avLst/>
        </a:prstGeom>
      </xdr:spPr>
    </xdr:pic>
    <xdr:clientData/>
  </xdr:twoCellAnchor>
  <xdr:twoCellAnchor editAs="oneCell">
    <xdr:from>
      <xdr:col>0</xdr:col>
      <xdr:colOff>537184</xdr:colOff>
      <xdr:row>43</xdr:row>
      <xdr:rowOff>76201</xdr:rowOff>
    </xdr:from>
    <xdr:to>
      <xdr:col>0</xdr:col>
      <xdr:colOff>763402</xdr:colOff>
      <xdr:row>43</xdr:row>
      <xdr:rowOff>302419</xdr:rowOff>
    </xdr:to>
    <xdr:pic>
      <xdr:nvPicPr>
        <xdr:cNvPr id="63" name="Picture 62">
          <a:hlinkClick xmlns:r="http://schemas.openxmlformats.org/officeDocument/2006/relationships" r:id="rId36"/>
          <a:extLst>
            <a:ext uri="{FF2B5EF4-FFF2-40B4-BE49-F238E27FC236}">
              <a16:creationId xmlns:a16="http://schemas.microsoft.com/office/drawing/2014/main" id="{62EC91EC-1CC2-F04C-8ADE-437C2D56E37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8787534"/>
          <a:ext cx="226218" cy="226218"/>
        </a:xfrm>
        <a:prstGeom prst="rect">
          <a:avLst/>
        </a:prstGeom>
      </xdr:spPr>
    </xdr:pic>
    <xdr:clientData/>
  </xdr:twoCellAnchor>
  <xdr:twoCellAnchor editAs="oneCell">
    <xdr:from>
      <xdr:col>0</xdr:col>
      <xdr:colOff>537184</xdr:colOff>
      <xdr:row>20</xdr:row>
      <xdr:rowOff>124178</xdr:rowOff>
    </xdr:from>
    <xdr:to>
      <xdr:col>0</xdr:col>
      <xdr:colOff>763402</xdr:colOff>
      <xdr:row>20</xdr:row>
      <xdr:rowOff>350396</xdr:rowOff>
    </xdr:to>
    <xdr:pic>
      <xdr:nvPicPr>
        <xdr:cNvPr id="64" name="Picture 63">
          <a:hlinkClick xmlns:r="http://schemas.openxmlformats.org/officeDocument/2006/relationships" r:id="rId37"/>
          <a:extLst>
            <a:ext uri="{FF2B5EF4-FFF2-40B4-BE49-F238E27FC236}">
              <a16:creationId xmlns:a16="http://schemas.microsoft.com/office/drawing/2014/main" id="{9134948F-A7FB-0D4F-9CE4-39784F51520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20641734"/>
          <a:ext cx="226218" cy="226218"/>
        </a:xfrm>
        <a:prstGeom prst="rect">
          <a:avLst/>
        </a:prstGeom>
      </xdr:spPr>
    </xdr:pic>
    <xdr:clientData/>
  </xdr:twoCellAnchor>
  <xdr:twoCellAnchor editAs="oneCell">
    <xdr:from>
      <xdr:col>0</xdr:col>
      <xdr:colOff>537184</xdr:colOff>
      <xdr:row>47</xdr:row>
      <xdr:rowOff>121356</xdr:rowOff>
    </xdr:from>
    <xdr:to>
      <xdr:col>0</xdr:col>
      <xdr:colOff>763402</xdr:colOff>
      <xdr:row>47</xdr:row>
      <xdr:rowOff>347574</xdr:rowOff>
    </xdr:to>
    <xdr:pic>
      <xdr:nvPicPr>
        <xdr:cNvPr id="65" name="Picture 64">
          <a:hlinkClick xmlns:r="http://schemas.openxmlformats.org/officeDocument/2006/relationships" r:id="rId38"/>
          <a:extLst>
            <a:ext uri="{FF2B5EF4-FFF2-40B4-BE49-F238E27FC236}">
              <a16:creationId xmlns:a16="http://schemas.microsoft.com/office/drawing/2014/main" id="{03280BAE-8432-8047-BEBA-5B24E6B8494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21090467"/>
          <a:ext cx="226218" cy="226218"/>
        </a:xfrm>
        <a:prstGeom prst="rect">
          <a:avLst/>
        </a:prstGeom>
      </xdr:spPr>
    </xdr:pic>
    <xdr:clientData/>
  </xdr:twoCellAnchor>
  <xdr:twoCellAnchor editAs="oneCell">
    <xdr:from>
      <xdr:col>0</xdr:col>
      <xdr:colOff>537184</xdr:colOff>
      <xdr:row>48</xdr:row>
      <xdr:rowOff>104422</xdr:rowOff>
    </xdr:from>
    <xdr:to>
      <xdr:col>0</xdr:col>
      <xdr:colOff>763402</xdr:colOff>
      <xdr:row>48</xdr:row>
      <xdr:rowOff>330640</xdr:rowOff>
    </xdr:to>
    <xdr:pic>
      <xdr:nvPicPr>
        <xdr:cNvPr id="66" name="Picture 65">
          <a:hlinkClick xmlns:r="http://schemas.openxmlformats.org/officeDocument/2006/relationships" r:id="rId39"/>
          <a:extLst>
            <a:ext uri="{FF2B5EF4-FFF2-40B4-BE49-F238E27FC236}">
              <a16:creationId xmlns:a16="http://schemas.microsoft.com/office/drawing/2014/main" id="{5AE2E87D-EC8B-A442-8497-0C263372ADB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21525089"/>
          <a:ext cx="226218" cy="226218"/>
        </a:xfrm>
        <a:prstGeom prst="rect">
          <a:avLst/>
        </a:prstGeom>
      </xdr:spPr>
    </xdr:pic>
    <xdr:clientData/>
  </xdr:twoCellAnchor>
  <xdr:twoCellAnchor editAs="oneCell">
    <xdr:from>
      <xdr:col>0</xdr:col>
      <xdr:colOff>537184</xdr:colOff>
      <xdr:row>22</xdr:row>
      <xdr:rowOff>104230</xdr:rowOff>
    </xdr:from>
    <xdr:to>
      <xdr:col>0</xdr:col>
      <xdr:colOff>763402</xdr:colOff>
      <xdr:row>22</xdr:row>
      <xdr:rowOff>326921</xdr:rowOff>
    </xdr:to>
    <xdr:pic>
      <xdr:nvPicPr>
        <xdr:cNvPr id="2" name="Picture 1">
          <a:hlinkClick xmlns:r="http://schemas.openxmlformats.org/officeDocument/2006/relationships" r:id="rId40"/>
          <a:extLst>
            <a:ext uri="{FF2B5EF4-FFF2-40B4-BE49-F238E27FC236}">
              <a16:creationId xmlns:a16="http://schemas.microsoft.com/office/drawing/2014/main" id="{37BA2B3F-FAF8-FE47-A163-EABB35D72A5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7184" y="10168980"/>
          <a:ext cx="226218" cy="22269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2</xdr:col>
      <xdr:colOff>2327991</xdr:colOff>
      <xdr:row>0</xdr:row>
      <xdr:rowOff>133710</xdr:rowOff>
    </xdr:from>
    <xdr:to>
      <xdr:col>3</xdr:col>
      <xdr:colOff>415123</xdr:colOff>
      <xdr:row>0</xdr:row>
      <xdr:rowOff>453750</xdr:rowOff>
    </xdr:to>
    <xdr:grpSp>
      <xdr:nvGrpSpPr>
        <xdr:cNvPr id="2" name="Group 1">
          <a:hlinkClick xmlns:r="http://schemas.openxmlformats.org/officeDocument/2006/relationships" r:id="rId1"/>
          <a:extLst>
            <a:ext uri="{FF2B5EF4-FFF2-40B4-BE49-F238E27FC236}">
              <a16:creationId xmlns:a16="http://schemas.microsoft.com/office/drawing/2014/main" id="{5A38DFD9-99FF-FD43-9A66-E91E6867E414}"/>
            </a:ext>
          </a:extLst>
        </xdr:cNvPr>
        <xdr:cNvGrpSpPr/>
      </xdr:nvGrpSpPr>
      <xdr:grpSpPr>
        <a:xfrm flipH="1">
          <a:off x="7103191" y="133710"/>
          <a:ext cx="965799" cy="320040"/>
          <a:chOff x="12394406" y="238125"/>
          <a:chExt cx="797720" cy="320025"/>
        </a:xfrm>
        <a:solidFill>
          <a:srgbClr val="95C6D9"/>
        </a:solidFill>
      </xdr:grpSpPr>
      <xdr:sp macro="" textlink="">
        <xdr:nvSpPr>
          <xdr:cNvPr id="3" name="Arrow: Chevron 20">
            <a:extLst>
              <a:ext uri="{FF2B5EF4-FFF2-40B4-BE49-F238E27FC236}">
                <a16:creationId xmlns:a16="http://schemas.microsoft.com/office/drawing/2014/main" id="{BFC2AD28-4170-E7F9-ED4C-2E4D4EBF49CD}"/>
              </a:ext>
            </a:extLst>
          </xdr:cNvPr>
          <xdr:cNvSpPr/>
        </xdr:nvSpPr>
        <xdr:spPr>
          <a:xfrm>
            <a:off x="12460606" y="261937"/>
            <a:ext cx="731520"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7F21BF2E-A42E-0303-26F2-5B1F5C34CD60}"/>
              </a:ext>
            </a:extLst>
          </xdr:cNvPr>
          <xdr:cNvSpPr txBox="1"/>
        </xdr:nvSpPr>
        <xdr:spPr>
          <a:xfrm>
            <a:off x="12394406" y="238125"/>
            <a:ext cx="631031" cy="32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Back</a:t>
            </a:r>
          </a:p>
        </xdr:txBody>
      </xdr:sp>
    </xdr:grpSp>
    <xdr:clientData/>
  </xdr:twoCellAnchor>
  <xdr:twoCellAnchor editAs="absolute">
    <xdr:from>
      <xdr:col>3</xdr:col>
      <xdr:colOff>600061</xdr:colOff>
      <xdr:row>0</xdr:row>
      <xdr:rowOff>123791</xdr:rowOff>
    </xdr:from>
    <xdr:to>
      <xdr:col>3</xdr:col>
      <xdr:colOff>1560181</xdr:colOff>
      <xdr:row>0</xdr:row>
      <xdr:rowOff>443831</xdr:rowOff>
    </xdr:to>
    <xdr:grpSp>
      <xdr:nvGrpSpPr>
        <xdr:cNvPr id="5" name="Group 4">
          <a:hlinkClick xmlns:r="http://schemas.openxmlformats.org/officeDocument/2006/relationships" r:id="rId3"/>
          <a:extLst>
            <a:ext uri="{FF2B5EF4-FFF2-40B4-BE49-F238E27FC236}">
              <a16:creationId xmlns:a16="http://schemas.microsoft.com/office/drawing/2014/main" id="{B6917618-A8B1-4943-A7D3-675663671051}"/>
            </a:ext>
          </a:extLst>
        </xdr:cNvPr>
        <xdr:cNvGrpSpPr/>
      </xdr:nvGrpSpPr>
      <xdr:grpSpPr>
        <a:xfrm>
          <a:off x="8253928" y="123791"/>
          <a:ext cx="960120" cy="320040"/>
          <a:chOff x="12311063" y="238126"/>
          <a:chExt cx="929110" cy="297655"/>
        </a:xfrm>
        <a:solidFill>
          <a:srgbClr val="95C6D9"/>
        </a:solidFill>
      </xdr:grpSpPr>
      <xdr:sp macro="" textlink="">
        <xdr:nvSpPr>
          <xdr:cNvPr id="6" name="Arrow: Chevron 1">
            <a:extLst>
              <a:ext uri="{FF2B5EF4-FFF2-40B4-BE49-F238E27FC236}">
                <a16:creationId xmlns:a16="http://schemas.microsoft.com/office/drawing/2014/main" id="{A3660109-C985-0D56-491D-B910346FA475}"/>
              </a:ext>
            </a:extLst>
          </xdr:cNvPr>
          <xdr:cNvSpPr/>
        </xdr:nvSpPr>
        <xdr:spPr>
          <a:xfrm>
            <a:off x="12311063" y="261937"/>
            <a:ext cx="881063" cy="273844"/>
          </a:xfrm>
          <a:prstGeom prst="chevron">
            <a:avLst/>
          </a:prstGeom>
          <a:grp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6E94CF07-A24B-252A-5633-F6FFD15601DF}"/>
              </a:ext>
            </a:extLst>
          </xdr:cNvPr>
          <xdr:cNvSpPr txBox="1"/>
        </xdr:nvSpPr>
        <xdr:spPr>
          <a:xfrm>
            <a:off x="12489656" y="238126"/>
            <a:ext cx="750517"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1"/>
                </a:solidFill>
              </a:rPr>
              <a:t>Next</a:t>
            </a:r>
          </a:p>
        </xdr:txBody>
      </xdr:sp>
    </xdr:grpSp>
    <xdr:clientData/>
  </xdr:twoCellAnchor>
  <xdr:twoCellAnchor editAs="absolute">
    <xdr:from>
      <xdr:col>9</xdr:col>
      <xdr:colOff>2774215</xdr:colOff>
      <xdr:row>0</xdr:row>
      <xdr:rowOff>557675</xdr:rowOff>
    </xdr:from>
    <xdr:to>
      <xdr:col>10</xdr:col>
      <xdr:colOff>2594597</xdr:colOff>
      <xdr:row>1</xdr:row>
      <xdr:rowOff>1042869</xdr:rowOff>
    </xdr:to>
    <xdr:grpSp>
      <xdr:nvGrpSpPr>
        <xdr:cNvPr id="26" name="Group 25">
          <a:extLst>
            <a:ext uri="{FF2B5EF4-FFF2-40B4-BE49-F238E27FC236}">
              <a16:creationId xmlns:a16="http://schemas.microsoft.com/office/drawing/2014/main" id="{93479BF9-E15E-484F-98CF-772493025D9A}"/>
            </a:ext>
          </a:extLst>
        </xdr:cNvPr>
        <xdr:cNvGrpSpPr/>
      </xdr:nvGrpSpPr>
      <xdr:grpSpPr>
        <a:xfrm>
          <a:off x="26717948" y="557675"/>
          <a:ext cx="2699049" cy="1060927"/>
          <a:chOff x="13427115" y="753209"/>
          <a:chExt cx="2701888" cy="1058243"/>
        </a:xfrm>
      </xdr:grpSpPr>
      <xdr:grpSp>
        <xdr:nvGrpSpPr>
          <xdr:cNvPr id="27" name="Group 26">
            <a:extLst>
              <a:ext uri="{FF2B5EF4-FFF2-40B4-BE49-F238E27FC236}">
                <a16:creationId xmlns:a16="http://schemas.microsoft.com/office/drawing/2014/main" id="{74F3D724-B038-73FE-2B51-0D9A3A63F132}"/>
              </a:ext>
            </a:extLst>
          </xdr:cNvPr>
          <xdr:cNvGrpSpPr/>
        </xdr:nvGrpSpPr>
        <xdr:grpSpPr>
          <a:xfrm rot="16200000">
            <a:off x="14642637" y="325087"/>
            <a:ext cx="1058243" cy="1914488"/>
            <a:chOff x="13954130" y="5930315"/>
            <a:chExt cx="1035835" cy="1222961"/>
          </a:xfrm>
        </xdr:grpSpPr>
        <xdr:grpSp>
          <xdr:nvGrpSpPr>
            <xdr:cNvPr id="30" name="Group 29">
              <a:extLst>
                <a:ext uri="{FF2B5EF4-FFF2-40B4-BE49-F238E27FC236}">
                  <a16:creationId xmlns:a16="http://schemas.microsoft.com/office/drawing/2014/main" id="{9215492A-435F-D63E-B205-71F2C77E798B}"/>
                </a:ext>
              </a:extLst>
            </xdr:cNvPr>
            <xdr:cNvGrpSpPr/>
          </xdr:nvGrpSpPr>
          <xdr:grpSpPr>
            <a:xfrm>
              <a:off x="14277970" y="6762750"/>
              <a:ext cx="416719" cy="390526"/>
              <a:chOff x="16090107" y="6750843"/>
              <a:chExt cx="416719" cy="390526"/>
            </a:xfrm>
          </xdr:grpSpPr>
          <xdr:sp macro="" textlink="">
            <xdr:nvSpPr>
              <xdr:cNvPr id="33" name="Arrow: Chevron 21">
                <a:extLst>
                  <a:ext uri="{FF2B5EF4-FFF2-40B4-BE49-F238E27FC236}">
                    <a16:creationId xmlns:a16="http://schemas.microsoft.com/office/drawing/2014/main" id="{2C7BC96B-B0D3-30D9-D3B6-509F91C3DBAE}"/>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34" name="Arrow: Chevron 22">
                <a:extLst>
                  <a:ext uri="{FF2B5EF4-FFF2-40B4-BE49-F238E27FC236}">
                    <a16:creationId xmlns:a16="http://schemas.microsoft.com/office/drawing/2014/main" id="{846D7C3F-FA0E-E193-643E-D45317CE5F3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1" name="Rectangle: Rounded Corners 19">
              <a:extLst>
                <a:ext uri="{FF2B5EF4-FFF2-40B4-BE49-F238E27FC236}">
                  <a16:creationId xmlns:a16="http://schemas.microsoft.com/office/drawing/2014/main" id="{706EDE76-B0F0-C45F-B77C-F76A269EB3A6}"/>
                </a:ext>
              </a:extLst>
            </xdr:cNvPr>
            <xdr:cNvSpPr/>
          </xdr:nvSpPr>
          <xdr:spPr>
            <a:xfrm rot="5400000">
              <a:off x="14087425" y="5797020"/>
              <a:ext cx="769245" cy="1035835"/>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2" name="TextBox 31">
              <a:extLst>
                <a:ext uri="{FF2B5EF4-FFF2-40B4-BE49-F238E27FC236}">
                  <a16:creationId xmlns:a16="http://schemas.microsoft.com/office/drawing/2014/main" id="{2834F247-D539-0A8A-308A-4460C29855C4}"/>
                </a:ext>
              </a:extLst>
            </xdr:cNvPr>
            <xdr:cNvSpPr txBox="1"/>
          </xdr:nvSpPr>
          <xdr:spPr>
            <a:xfrm rot="5400000">
              <a:off x="14132664" y="5861473"/>
              <a:ext cx="598930" cy="89634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tx2">
                      <a:lumMod val="50000"/>
                    </a:schemeClr>
                  </a:solidFill>
                </a:rPr>
                <a:t>SCROLL LEFT AND RIGHT </a:t>
              </a:r>
            </a:p>
          </xdr:txBody>
        </xdr:sp>
      </xdr:grpSp>
      <xdr:sp macro="" textlink="">
        <xdr:nvSpPr>
          <xdr:cNvPr id="28" name="Arrow: Chevron 21">
            <a:extLst>
              <a:ext uri="{FF2B5EF4-FFF2-40B4-BE49-F238E27FC236}">
                <a16:creationId xmlns:a16="http://schemas.microsoft.com/office/drawing/2014/main" id="{D1822485-2C72-730D-92C0-AAF69082241B}"/>
              </a:ext>
            </a:extLst>
          </xdr:cNvPr>
          <xdr:cNvSpPr/>
        </xdr:nvSpPr>
        <xdr:spPr>
          <a:xfrm rot="10800000">
            <a:off x="13719215" y="1019909"/>
            <a:ext cx="316859" cy="425734"/>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9" name="Arrow: Chevron 21">
            <a:extLst>
              <a:ext uri="{FF2B5EF4-FFF2-40B4-BE49-F238E27FC236}">
                <a16:creationId xmlns:a16="http://schemas.microsoft.com/office/drawing/2014/main" id="{71860BCD-7B37-573C-28C3-3B69C9F4558E}"/>
              </a:ext>
            </a:extLst>
          </xdr:cNvPr>
          <xdr:cNvSpPr/>
        </xdr:nvSpPr>
        <xdr:spPr>
          <a:xfrm rot="10800000">
            <a:off x="13427115" y="1019909"/>
            <a:ext cx="316859" cy="425734"/>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clientData/>
  </xdr:twoCellAnchor>
  <xdr:twoCellAnchor editAs="absolute">
    <xdr:from>
      <xdr:col>21</xdr:col>
      <xdr:colOff>123902</xdr:colOff>
      <xdr:row>9</xdr:row>
      <xdr:rowOff>108414</xdr:rowOff>
    </xdr:from>
    <xdr:to>
      <xdr:col>21</xdr:col>
      <xdr:colOff>1328119</xdr:colOff>
      <xdr:row>12</xdr:row>
      <xdr:rowOff>30974</xdr:rowOff>
    </xdr:to>
    <xdr:grpSp>
      <xdr:nvGrpSpPr>
        <xdr:cNvPr id="35" name="Group 34">
          <a:extLst>
            <a:ext uri="{FF2B5EF4-FFF2-40B4-BE49-F238E27FC236}">
              <a16:creationId xmlns:a16="http://schemas.microsoft.com/office/drawing/2014/main" id="{6B794BEA-331F-BC4C-88F0-8A7B98274E1A}"/>
            </a:ext>
          </a:extLst>
        </xdr:cNvPr>
        <xdr:cNvGrpSpPr/>
      </xdr:nvGrpSpPr>
      <xdr:grpSpPr>
        <a:xfrm>
          <a:off x="57629502" y="6746281"/>
          <a:ext cx="1204217" cy="1294160"/>
          <a:chOff x="13882688" y="5976938"/>
          <a:chExt cx="1178718" cy="1176338"/>
        </a:xfrm>
      </xdr:grpSpPr>
      <xdr:grpSp>
        <xdr:nvGrpSpPr>
          <xdr:cNvPr id="36" name="Group 35">
            <a:extLst>
              <a:ext uri="{FF2B5EF4-FFF2-40B4-BE49-F238E27FC236}">
                <a16:creationId xmlns:a16="http://schemas.microsoft.com/office/drawing/2014/main" id="{DA37620A-BB18-06A3-C3A6-63E523180301}"/>
              </a:ext>
            </a:extLst>
          </xdr:cNvPr>
          <xdr:cNvGrpSpPr/>
        </xdr:nvGrpSpPr>
        <xdr:grpSpPr>
          <a:xfrm>
            <a:off x="14277970" y="6762750"/>
            <a:ext cx="416719" cy="390526"/>
            <a:chOff x="16090107" y="6750843"/>
            <a:chExt cx="416719" cy="390526"/>
          </a:xfrm>
        </xdr:grpSpPr>
        <xdr:sp macro="" textlink="">
          <xdr:nvSpPr>
            <xdr:cNvPr id="39" name="Arrow: Chevron 21">
              <a:extLst>
                <a:ext uri="{FF2B5EF4-FFF2-40B4-BE49-F238E27FC236}">
                  <a16:creationId xmlns:a16="http://schemas.microsoft.com/office/drawing/2014/main" id="{EBF56630-FCCA-4277-A956-3881E81A24ED}"/>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0" name="Arrow: Chevron 22">
              <a:extLst>
                <a:ext uri="{FF2B5EF4-FFF2-40B4-BE49-F238E27FC236}">
                  <a16:creationId xmlns:a16="http://schemas.microsoft.com/office/drawing/2014/main" id="{D2A3AD37-0252-7205-8B06-39BB438443AB}"/>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37" name="Rectangle: Rounded Corners 19">
            <a:extLst>
              <a:ext uri="{FF2B5EF4-FFF2-40B4-BE49-F238E27FC236}">
                <a16:creationId xmlns:a16="http://schemas.microsoft.com/office/drawing/2014/main" id="{0F04F949-EA6E-CF95-E8C4-9278370AA952}"/>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TextBox 37">
            <a:extLst>
              <a:ext uri="{FF2B5EF4-FFF2-40B4-BE49-F238E27FC236}">
                <a16:creationId xmlns:a16="http://schemas.microsoft.com/office/drawing/2014/main" id="{118DA6D1-AA6F-0888-E003-9E5B558D9D4F}"/>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21</xdr:col>
      <xdr:colOff>123902</xdr:colOff>
      <xdr:row>29</xdr:row>
      <xdr:rowOff>387196</xdr:rowOff>
    </xdr:from>
    <xdr:to>
      <xdr:col>21</xdr:col>
      <xdr:colOff>1328119</xdr:colOff>
      <xdr:row>32</xdr:row>
      <xdr:rowOff>201342</xdr:rowOff>
    </xdr:to>
    <xdr:grpSp>
      <xdr:nvGrpSpPr>
        <xdr:cNvPr id="41" name="Group 40">
          <a:extLst>
            <a:ext uri="{FF2B5EF4-FFF2-40B4-BE49-F238E27FC236}">
              <a16:creationId xmlns:a16="http://schemas.microsoft.com/office/drawing/2014/main" id="{33E4B3F0-CF6E-BC41-8B10-D76B9F468DD0}"/>
            </a:ext>
          </a:extLst>
        </xdr:cNvPr>
        <xdr:cNvGrpSpPr/>
      </xdr:nvGrpSpPr>
      <xdr:grpSpPr>
        <a:xfrm>
          <a:off x="57629502" y="16169063"/>
          <a:ext cx="1204217" cy="1185746"/>
          <a:chOff x="13882688" y="5976938"/>
          <a:chExt cx="1178718" cy="1176338"/>
        </a:xfrm>
      </xdr:grpSpPr>
      <xdr:grpSp>
        <xdr:nvGrpSpPr>
          <xdr:cNvPr id="42" name="Group 41">
            <a:extLst>
              <a:ext uri="{FF2B5EF4-FFF2-40B4-BE49-F238E27FC236}">
                <a16:creationId xmlns:a16="http://schemas.microsoft.com/office/drawing/2014/main" id="{9B55971C-7488-0B37-7E26-85481FDE0B1B}"/>
              </a:ext>
            </a:extLst>
          </xdr:cNvPr>
          <xdr:cNvGrpSpPr/>
        </xdr:nvGrpSpPr>
        <xdr:grpSpPr>
          <a:xfrm>
            <a:off x="14277970" y="6762750"/>
            <a:ext cx="416719" cy="390526"/>
            <a:chOff x="16090107" y="6750843"/>
            <a:chExt cx="416719" cy="390526"/>
          </a:xfrm>
        </xdr:grpSpPr>
        <xdr:sp macro="" textlink="">
          <xdr:nvSpPr>
            <xdr:cNvPr id="45" name="Arrow: Chevron 21">
              <a:extLst>
                <a:ext uri="{FF2B5EF4-FFF2-40B4-BE49-F238E27FC236}">
                  <a16:creationId xmlns:a16="http://schemas.microsoft.com/office/drawing/2014/main" id="{CF518B8C-C70B-0782-3C5C-AFF0F58C135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6" name="Arrow: Chevron 22">
              <a:extLst>
                <a:ext uri="{FF2B5EF4-FFF2-40B4-BE49-F238E27FC236}">
                  <a16:creationId xmlns:a16="http://schemas.microsoft.com/office/drawing/2014/main" id="{ECF1952C-B742-D7D6-B17A-DB15395F5362}"/>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3" name="Rectangle: Rounded Corners 19">
            <a:extLst>
              <a:ext uri="{FF2B5EF4-FFF2-40B4-BE49-F238E27FC236}">
                <a16:creationId xmlns:a16="http://schemas.microsoft.com/office/drawing/2014/main" id="{C7BA19FF-7649-6387-226B-50F4C080F14E}"/>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4" name="TextBox 43">
            <a:extLst>
              <a:ext uri="{FF2B5EF4-FFF2-40B4-BE49-F238E27FC236}">
                <a16:creationId xmlns:a16="http://schemas.microsoft.com/office/drawing/2014/main" id="{453A92EC-440A-0A9D-7C7E-82A9BD766CC1}"/>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21</xdr:col>
      <xdr:colOff>61952</xdr:colOff>
      <xdr:row>72</xdr:row>
      <xdr:rowOff>433658</xdr:rowOff>
    </xdr:from>
    <xdr:to>
      <xdr:col>21</xdr:col>
      <xdr:colOff>1266169</xdr:colOff>
      <xdr:row>75</xdr:row>
      <xdr:rowOff>356219</xdr:rowOff>
    </xdr:to>
    <xdr:grpSp>
      <xdr:nvGrpSpPr>
        <xdr:cNvPr id="47" name="Group 46">
          <a:extLst>
            <a:ext uri="{FF2B5EF4-FFF2-40B4-BE49-F238E27FC236}">
              <a16:creationId xmlns:a16="http://schemas.microsoft.com/office/drawing/2014/main" id="{F91E9D09-C140-D14E-9489-9DF2F58CF626}"/>
            </a:ext>
          </a:extLst>
        </xdr:cNvPr>
        <xdr:cNvGrpSpPr/>
      </xdr:nvGrpSpPr>
      <xdr:grpSpPr>
        <a:xfrm>
          <a:off x="57567552" y="35875125"/>
          <a:ext cx="1204217" cy="1294161"/>
          <a:chOff x="13882688" y="5976938"/>
          <a:chExt cx="1178718" cy="1176338"/>
        </a:xfrm>
      </xdr:grpSpPr>
      <xdr:grpSp>
        <xdr:nvGrpSpPr>
          <xdr:cNvPr id="48" name="Group 47">
            <a:extLst>
              <a:ext uri="{FF2B5EF4-FFF2-40B4-BE49-F238E27FC236}">
                <a16:creationId xmlns:a16="http://schemas.microsoft.com/office/drawing/2014/main" id="{98546142-3EBF-4728-2BB3-526A568FB848}"/>
              </a:ext>
            </a:extLst>
          </xdr:cNvPr>
          <xdr:cNvGrpSpPr/>
        </xdr:nvGrpSpPr>
        <xdr:grpSpPr>
          <a:xfrm>
            <a:off x="14277970" y="6762750"/>
            <a:ext cx="416719" cy="390526"/>
            <a:chOff x="16090107" y="6750843"/>
            <a:chExt cx="416719" cy="390526"/>
          </a:xfrm>
        </xdr:grpSpPr>
        <xdr:sp macro="" textlink="">
          <xdr:nvSpPr>
            <xdr:cNvPr id="51" name="Arrow: Chevron 21">
              <a:extLst>
                <a:ext uri="{FF2B5EF4-FFF2-40B4-BE49-F238E27FC236}">
                  <a16:creationId xmlns:a16="http://schemas.microsoft.com/office/drawing/2014/main" id="{8C6B1E96-C389-ED2E-81F9-FF5AE3DE2881}"/>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2" name="Arrow: Chevron 22">
              <a:extLst>
                <a:ext uri="{FF2B5EF4-FFF2-40B4-BE49-F238E27FC236}">
                  <a16:creationId xmlns:a16="http://schemas.microsoft.com/office/drawing/2014/main" id="{AED24E49-2E4B-679A-E688-5AB593D27F8F}"/>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9" name="Rectangle: Rounded Corners 19">
            <a:extLst>
              <a:ext uri="{FF2B5EF4-FFF2-40B4-BE49-F238E27FC236}">
                <a16:creationId xmlns:a16="http://schemas.microsoft.com/office/drawing/2014/main" id="{8D3451B4-814F-659B-7F58-D8B4B4F9EEAB}"/>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0" name="TextBox 49">
            <a:extLst>
              <a:ext uri="{FF2B5EF4-FFF2-40B4-BE49-F238E27FC236}">
                <a16:creationId xmlns:a16="http://schemas.microsoft.com/office/drawing/2014/main" id="{5CD50AF9-4696-55CD-65E1-08F2CD89942E}"/>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292100</xdr:colOff>
      <xdr:row>9</xdr:row>
      <xdr:rowOff>88900</xdr:rowOff>
    </xdr:from>
    <xdr:to>
      <xdr:col>2</xdr:col>
      <xdr:colOff>423863</xdr:colOff>
      <xdr:row>11</xdr:row>
      <xdr:rowOff>5555</xdr:rowOff>
    </xdr:to>
    <xdr:grpSp>
      <xdr:nvGrpSpPr>
        <xdr:cNvPr id="2" name="Group 1">
          <a:hlinkClick xmlns:r="http://schemas.openxmlformats.org/officeDocument/2006/relationships" r:id="rId1"/>
          <a:extLst>
            <a:ext uri="{FF2B5EF4-FFF2-40B4-BE49-F238E27FC236}">
              <a16:creationId xmlns:a16="http://schemas.microsoft.com/office/drawing/2014/main" id="{900C0769-53E5-A24E-A508-8892F9F6BF63}"/>
            </a:ext>
          </a:extLst>
        </xdr:cNvPr>
        <xdr:cNvGrpSpPr/>
      </xdr:nvGrpSpPr>
      <xdr:grpSpPr>
        <a:xfrm flipH="1">
          <a:off x="1124656" y="1866900"/>
          <a:ext cx="964318" cy="311766"/>
          <a:chOff x="12394406" y="238126"/>
          <a:chExt cx="797720" cy="297655"/>
        </a:xfrm>
        <a:solidFill>
          <a:srgbClr val="002060"/>
        </a:solidFill>
      </xdr:grpSpPr>
      <xdr:sp macro="" textlink="">
        <xdr:nvSpPr>
          <xdr:cNvPr id="3" name="Arrow: Chevron 5">
            <a:extLst>
              <a:ext uri="{FF2B5EF4-FFF2-40B4-BE49-F238E27FC236}">
                <a16:creationId xmlns:a16="http://schemas.microsoft.com/office/drawing/2014/main" id="{A75C45DD-8317-3048-B3BC-4E26A2E5226C}"/>
              </a:ext>
            </a:extLst>
          </xdr:cNvPr>
          <xdr:cNvSpPr/>
        </xdr:nvSpPr>
        <xdr:spPr>
          <a:xfrm>
            <a:off x="12460606" y="261937"/>
            <a:ext cx="731520" cy="273844"/>
          </a:xfrm>
          <a:prstGeom prst="chevron">
            <a:avLst/>
          </a:prstGeom>
          <a:grpFill/>
          <a:ln w="285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1"/>
            <a:extLst>
              <a:ext uri="{FF2B5EF4-FFF2-40B4-BE49-F238E27FC236}">
                <a16:creationId xmlns:a16="http://schemas.microsoft.com/office/drawing/2014/main" id="{E8036F56-292C-3C49-AF56-BC042EA69372}"/>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371475</xdr:colOff>
      <xdr:row>27</xdr:row>
      <xdr:rowOff>123824</xdr:rowOff>
    </xdr:from>
    <xdr:to>
      <xdr:col>8</xdr:col>
      <xdr:colOff>241300</xdr:colOff>
      <xdr:row>46</xdr:row>
      <xdr:rowOff>28965</xdr:rowOff>
    </xdr:to>
    <xdr:pic>
      <xdr:nvPicPr>
        <xdr:cNvPr id="3" name="Picture 2">
          <a:extLst>
            <a:ext uri="{FF2B5EF4-FFF2-40B4-BE49-F238E27FC236}">
              <a16:creationId xmlns:a16="http://schemas.microsoft.com/office/drawing/2014/main" id="{158A0E32-6869-4CEE-ADF0-099B7A88D17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8641" r="758"/>
        <a:stretch/>
      </xdr:blipFill>
      <xdr:spPr>
        <a:xfrm>
          <a:off x="1590675" y="4991099"/>
          <a:ext cx="9982200" cy="3524641"/>
        </a:xfrm>
        <a:prstGeom prst="rect">
          <a:avLst/>
        </a:prstGeom>
      </xdr:spPr>
    </xdr:pic>
    <xdr:clientData/>
  </xdr:twoCellAnchor>
  <xdr:twoCellAnchor>
    <xdr:from>
      <xdr:col>0</xdr:col>
      <xdr:colOff>238125</xdr:colOff>
      <xdr:row>28</xdr:row>
      <xdr:rowOff>104777</xdr:rowOff>
    </xdr:from>
    <xdr:to>
      <xdr:col>0</xdr:col>
      <xdr:colOff>552450</xdr:colOff>
      <xdr:row>28</xdr:row>
      <xdr:rowOff>180975</xdr:rowOff>
    </xdr:to>
    <xdr:cxnSp macro="">
      <xdr:nvCxnSpPr>
        <xdr:cNvPr id="5" name="Straight Arrow Connector 4">
          <a:extLst>
            <a:ext uri="{FF2B5EF4-FFF2-40B4-BE49-F238E27FC236}">
              <a16:creationId xmlns:a16="http://schemas.microsoft.com/office/drawing/2014/main" id="{D0B50D45-6E66-4936-A710-D8EFDCCA7257}"/>
            </a:ext>
          </a:extLst>
        </xdr:cNvPr>
        <xdr:cNvCxnSpPr/>
      </xdr:nvCxnSpPr>
      <xdr:spPr>
        <a:xfrm flipV="1">
          <a:off x="1457325" y="5514977"/>
          <a:ext cx="314325" cy="7619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247650</xdr:colOff>
      <xdr:row>29</xdr:row>
      <xdr:rowOff>28577</xdr:rowOff>
    </xdr:from>
    <xdr:to>
      <xdr:col>0</xdr:col>
      <xdr:colOff>561975</xdr:colOff>
      <xdr:row>29</xdr:row>
      <xdr:rowOff>104775</xdr:rowOff>
    </xdr:to>
    <xdr:cxnSp macro="">
      <xdr:nvCxnSpPr>
        <xdr:cNvPr id="8" name="Straight Arrow Connector 7">
          <a:extLst>
            <a:ext uri="{FF2B5EF4-FFF2-40B4-BE49-F238E27FC236}">
              <a16:creationId xmlns:a16="http://schemas.microsoft.com/office/drawing/2014/main" id="{CF4B1B67-153D-472B-A0E8-7340279A5D1E}"/>
            </a:ext>
          </a:extLst>
        </xdr:cNvPr>
        <xdr:cNvCxnSpPr/>
      </xdr:nvCxnSpPr>
      <xdr:spPr>
        <a:xfrm flipV="1">
          <a:off x="1466850" y="5629277"/>
          <a:ext cx="314325" cy="7619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247650</xdr:colOff>
      <xdr:row>32</xdr:row>
      <xdr:rowOff>38102</xdr:rowOff>
    </xdr:from>
    <xdr:to>
      <xdr:col>0</xdr:col>
      <xdr:colOff>561975</xdr:colOff>
      <xdr:row>32</xdr:row>
      <xdr:rowOff>114300</xdr:rowOff>
    </xdr:to>
    <xdr:cxnSp macro="">
      <xdr:nvCxnSpPr>
        <xdr:cNvPr id="9" name="Straight Arrow Connector 8">
          <a:extLst>
            <a:ext uri="{FF2B5EF4-FFF2-40B4-BE49-F238E27FC236}">
              <a16:creationId xmlns:a16="http://schemas.microsoft.com/office/drawing/2014/main" id="{04525707-92AD-4ED5-A4B6-B7AF1D5C9CCD}"/>
            </a:ext>
          </a:extLst>
        </xdr:cNvPr>
        <xdr:cNvCxnSpPr/>
      </xdr:nvCxnSpPr>
      <xdr:spPr>
        <a:xfrm flipV="1">
          <a:off x="1466850" y="6210302"/>
          <a:ext cx="314325" cy="7619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314325</xdr:colOff>
      <xdr:row>42</xdr:row>
      <xdr:rowOff>85727</xdr:rowOff>
    </xdr:from>
    <xdr:to>
      <xdr:col>5</xdr:col>
      <xdr:colOff>28575</xdr:colOff>
      <xdr:row>42</xdr:row>
      <xdr:rowOff>161925</xdr:rowOff>
    </xdr:to>
    <xdr:cxnSp macro="">
      <xdr:nvCxnSpPr>
        <xdr:cNvPr id="10" name="Straight Arrow Connector 9">
          <a:extLst>
            <a:ext uri="{FF2B5EF4-FFF2-40B4-BE49-F238E27FC236}">
              <a16:creationId xmlns:a16="http://schemas.microsoft.com/office/drawing/2014/main" id="{24DE79A4-D9E3-430A-B415-4674FA55D52D}"/>
            </a:ext>
          </a:extLst>
        </xdr:cNvPr>
        <xdr:cNvCxnSpPr/>
      </xdr:nvCxnSpPr>
      <xdr:spPr>
        <a:xfrm flipV="1">
          <a:off x="6972300" y="8162927"/>
          <a:ext cx="314325" cy="7619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57150</xdr:colOff>
      <xdr:row>41</xdr:row>
      <xdr:rowOff>57150</xdr:rowOff>
    </xdr:from>
    <xdr:to>
      <xdr:col>6</xdr:col>
      <xdr:colOff>323850</xdr:colOff>
      <xdr:row>42</xdr:row>
      <xdr:rowOff>123825</xdr:rowOff>
    </xdr:to>
    <xdr:sp macro="" textlink="">
      <xdr:nvSpPr>
        <xdr:cNvPr id="11" name="Rectangle 10">
          <a:extLst>
            <a:ext uri="{FF2B5EF4-FFF2-40B4-BE49-F238E27FC236}">
              <a16:creationId xmlns:a16="http://schemas.microsoft.com/office/drawing/2014/main" id="{B6236779-6C99-420E-94FF-EC141D81BFD0}"/>
            </a:ext>
          </a:extLst>
        </xdr:cNvPr>
        <xdr:cNvSpPr/>
      </xdr:nvSpPr>
      <xdr:spPr>
        <a:xfrm>
          <a:off x="7315200" y="7943850"/>
          <a:ext cx="2400300" cy="25717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571499</xdr:colOff>
      <xdr:row>28</xdr:row>
      <xdr:rowOff>47625</xdr:rowOff>
    </xdr:from>
    <xdr:to>
      <xdr:col>3</xdr:col>
      <xdr:colOff>609599</xdr:colOff>
      <xdr:row>28</xdr:row>
      <xdr:rowOff>142875</xdr:rowOff>
    </xdr:to>
    <xdr:sp macro="" textlink="">
      <xdr:nvSpPr>
        <xdr:cNvPr id="13" name="Rectangle 12">
          <a:extLst>
            <a:ext uri="{FF2B5EF4-FFF2-40B4-BE49-F238E27FC236}">
              <a16:creationId xmlns:a16="http://schemas.microsoft.com/office/drawing/2014/main" id="{65AF17B5-6B59-49AC-960E-C0C79CAD33D5}"/>
            </a:ext>
          </a:extLst>
        </xdr:cNvPr>
        <xdr:cNvSpPr/>
      </xdr:nvSpPr>
      <xdr:spPr>
        <a:xfrm>
          <a:off x="1790699" y="5457825"/>
          <a:ext cx="4257675" cy="9525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571499</xdr:colOff>
      <xdr:row>28</xdr:row>
      <xdr:rowOff>142876</xdr:rowOff>
    </xdr:from>
    <xdr:to>
      <xdr:col>3</xdr:col>
      <xdr:colOff>609599</xdr:colOff>
      <xdr:row>29</xdr:row>
      <xdr:rowOff>95250</xdr:rowOff>
    </xdr:to>
    <xdr:sp macro="" textlink="">
      <xdr:nvSpPr>
        <xdr:cNvPr id="14" name="Rectangle 13">
          <a:extLst>
            <a:ext uri="{FF2B5EF4-FFF2-40B4-BE49-F238E27FC236}">
              <a16:creationId xmlns:a16="http://schemas.microsoft.com/office/drawing/2014/main" id="{42B242ED-4DC0-4601-B178-95A1CEF36A77}"/>
            </a:ext>
          </a:extLst>
        </xdr:cNvPr>
        <xdr:cNvSpPr/>
      </xdr:nvSpPr>
      <xdr:spPr>
        <a:xfrm>
          <a:off x="1790699" y="5553076"/>
          <a:ext cx="4257675" cy="142874"/>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571499</xdr:colOff>
      <xdr:row>31</xdr:row>
      <xdr:rowOff>142876</xdr:rowOff>
    </xdr:from>
    <xdr:to>
      <xdr:col>3</xdr:col>
      <xdr:colOff>609599</xdr:colOff>
      <xdr:row>32</xdr:row>
      <xdr:rowOff>95250</xdr:rowOff>
    </xdr:to>
    <xdr:sp macro="" textlink="">
      <xdr:nvSpPr>
        <xdr:cNvPr id="15" name="Rectangle 14">
          <a:extLst>
            <a:ext uri="{FF2B5EF4-FFF2-40B4-BE49-F238E27FC236}">
              <a16:creationId xmlns:a16="http://schemas.microsoft.com/office/drawing/2014/main" id="{BAB56FF8-D45E-4791-8A1C-3ADAA9D0ADBA}"/>
            </a:ext>
          </a:extLst>
        </xdr:cNvPr>
        <xdr:cNvSpPr/>
      </xdr:nvSpPr>
      <xdr:spPr>
        <a:xfrm>
          <a:off x="1790699" y="6124576"/>
          <a:ext cx="4257675" cy="142874"/>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933450</xdr:colOff>
      <xdr:row>42</xdr:row>
      <xdr:rowOff>38100</xdr:rowOff>
    </xdr:from>
    <xdr:to>
      <xdr:col>4</xdr:col>
      <xdr:colOff>371474</xdr:colOff>
      <xdr:row>45</xdr:row>
      <xdr:rowOff>19050</xdr:rowOff>
    </xdr:to>
    <xdr:sp macro="" textlink="">
      <xdr:nvSpPr>
        <xdr:cNvPr id="16" name="TextBox 15">
          <a:extLst>
            <a:ext uri="{FF2B5EF4-FFF2-40B4-BE49-F238E27FC236}">
              <a16:creationId xmlns:a16="http://schemas.microsoft.com/office/drawing/2014/main" id="{2DBEF0E0-AF31-49EC-B721-AD29F2CDE198}"/>
            </a:ext>
          </a:extLst>
        </xdr:cNvPr>
        <xdr:cNvSpPr txBox="1"/>
      </xdr:nvSpPr>
      <xdr:spPr>
        <a:xfrm>
          <a:off x="5143500" y="8115300"/>
          <a:ext cx="1885949" cy="5524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To</a:t>
          </a:r>
          <a:r>
            <a:rPr lang="en-US" sz="1000" baseline="0"/>
            <a:t> calculate % districts DTP3 &lt;80%, add the two numbers</a:t>
          </a:r>
          <a:endParaRPr lang="en-US" sz="1000"/>
        </a:p>
      </xdr:txBody>
    </xdr:sp>
    <xdr:clientData/>
  </xdr:twoCellAnchor>
  <xdr:twoCellAnchor>
    <xdr:from>
      <xdr:col>5</xdr:col>
      <xdr:colOff>571500</xdr:colOff>
      <xdr:row>14</xdr:row>
      <xdr:rowOff>57152</xdr:rowOff>
    </xdr:from>
    <xdr:to>
      <xdr:col>6</xdr:col>
      <xdr:colOff>1104900</xdr:colOff>
      <xdr:row>20</xdr:row>
      <xdr:rowOff>85724</xdr:rowOff>
    </xdr:to>
    <xdr:sp macro="" textlink="">
      <xdr:nvSpPr>
        <xdr:cNvPr id="12" name="TextBox 11">
          <a:extLst>
            <a:ext uri="{FF2B5EF4-FFF2-40B4-BE49-F238E27FC236}">
              <a16:creationId xmlns:a16="http://schemas.microsoft.com/office/drawing/2014/main" id="{ABA70072-00B8-4193-978D-EDE34ABEEE8F}"/>
            </a:ext>
          </a:extLst>
        </xdr:cNvPr>
        <xdr:cNvSpPr txBox="1"/>
      </xdr:nvSpPr>
      <xdr:spPr>
        <a:xfrm>
          <a:off x="6610350" y="3409952"/>
          <a:ext cx="2667000" cy="83819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a:solidFill>
                <a:schemeClr val="dk1"/>
              </a:solidFill>
              <a:effectLst/>
              <a:latin typeface="+mn-lt"/>
              <a:ea typeface="+mn-ea"/>
              <a:cs typeface="+mn-cs"/>
            </a:rPr>
            <a:t>If</a:t>
          </a:r>
          <a:r>
            <a:rPr lang="en-US" sz="1050" baseline="0">
              <a:solidFill>
                <a:schemeClr val="dk1"/>
              </a:solidFill>
              <a:effectLst/>
              <a:latin typeface="+mn-lt"/>
              <a:ea typeface="+mn-ea"/>
              <a:cs typeface="+mn-cs"/>
            </a:rPr>
            <a:t> a cell is a potential barrier  is highlighted in red. Click on it to find out what criteria </a:t>
          </a:r>
          <a:r>
            <a:rPr lang="en-US" sz="1050" baseline="0">
              <a:solidFill>
                <a:schemeClr val="tx1"/>
              </a:solidFill>
              <a:effectLst/>
              <a:latin typeface="+mn-lt"/>
              <a:ea typeface="+mn-ea"/>
              <a:cs typeface="+mn-cs"/>
            </a:rPr>
            <a:t>were</a:t>
          </a:r>
          <a:r>
            <a:rPr lang="en-US" sz="1050" baseline="0">
              <a:solidFill>
                <a:schemeClr val="dk1"/>
              </a:solidFill>
              <a:effectLst/>
              <a:latin typeface="+mn-lt"/>
              <a:ea typeface="+mn-ea"/>
              <a:cs typeface="+mn-cs"/>
            </a:rPr>
            <a:t> used to determine whether there could potentially be a barrier.</a:t>
          </a:r>
          <a:endParaRPr lang="en-GB" sz="900">
            <a:effectLst/>
          </a:endParaRPr>
        </a:p>
      </xdr:txBody>
    </xdr:sp>
    <xdr:clientData/>
  </xdr:twoCellAnchor>
  <xdr:twoCellAnchor>
    <xdr:from>
      <xdr:col>3</xdr:col>
      <xdr:colOff>76200</xdr:colOff>
      <xdr:row>15</xdr:row>
      <xdr:rowOff>177800</xdr:rowOff>
    </xdr:from>
    <xdr:to>
      <xdr:col>5</xdr:col>
      <xdr:colOff>571500</xdr:colOff>
      <xdr:row>17</xdr:row>
      <xdr:rowOff>52388</xdr:rowOff>
    </xdr:to>
    <xdr:cxnSp macro="">
      <xdr:nvCxnSpPr>
        <xdr:cNvPr id="17" name="Straight Arrow Connector 16">
          <a:extLst>
            <a:ext uri="{FF2B5EF4-FFF2-40B4-BE49-F238E27FC236}">
              <a16:creationId xmlns:a16="http://schemas.microsoft.com/office/drawing/2014/main" id="{9D18C0FA-B27A-4C1D-A99A-02FA2808FDE7}"/>
            </a:ext>
          </a:extLst>
        </xdr:cNvPr>
        <xdr:cNvCxnSpPr>
          <a:stCxn id="12" idx="1"/>
        </xdr:cNvCxnSpPr>
      </xdr:nvCxnSpPr>
      <xdr:spPr>
        <a:xfrm flipH="1" flipV="1">
          <a:off x="4914900" y="3695700"/>
          <a:ext cx="2578100" cy="29368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209550</xdr:colOff>
      <xdr:row>0</xdr:row>
      <xdr:rowOff>104775</xdr:rowOff>
    </xdr:from>
    <xdr:to>
      <xdr:col>8</xdr:col>
      <xdr:colOff>557213</xdr:colOff>
      <xdr:row>0</xdr:row>
      <xdr:rowOff>402430</xdr:rowOff>
    </xdr:to>
    <xdr:grpSp>
      <xdr:nvGrpSpPr>
        <xdr:cNvPr id="18" name="Group 17">
          <a:hlinkClick xmlns:r="http://schemas.openxmlformats.org/officeDocument/2006/relationships" r:id="rId2"/>
          <a:extLst>
            <a:ext uri="{FF2B5EF4-FFF2-40B4-BE49-F238E27FC236}">
              <a16:creationId xmlns:a16="http://schemas.microsoft.com/office/drawing/2014/main" id="{F318F910-B7D3-47B3-87C4-D84A775E8AED}"/>
            </a:ext>
          </a:extLst>
        </xdr:cNvPr>
        <xdr:cNvGrpSpPr/>
      </xdr:nvGrpSpPr>
      <xdr:grpSpPr>
        <a:xfrm flipH="1">
          <a:off x="11055350" y="104775"/>
          <a:ext cx="1058863" cy="297655"/>
          <a:chOff x="12394406" y="238126"/>
          <a:chExt cx="797720" cy="297655"/>
        </a:xfrm>
      </xdr:grpSpPr>
      <xdr:sp macro="" textlink="">
        <xdr:nvSpPr>
          <xdr:cNvPr id="19" name="Arrow: Chevron 18">
            <a:extLst>
              <a:ext uri="{FF2B5EF4-FFF2-40B4-BE49-F238E27FC236}">
                <a16:creationId xmlns:a16="http://schemas.microsoft.com/office/drawing/2014/main" id="{38E8CB7E-100A-4EC8-B735-E55DA3145002}"/>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0" name="TextBox 19">
            <a:hlinkClick xmlns:r="http://schemas.openxmlformats.org/officeDocument/2006/relationships" r:id="rId3"/>
            <a:extLst>
              <a:ext uri="{FF2B5EF4-FFF2-40B4-BE49-F238E27FC236}">
                <a16:creationId xmlns:a16="http://schemas.microsoft.com/office/drawing/2014/main" id="{130C20FA-525A-43C7-AFED-2001BC6CBEFA}"/>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104775</xdr:colOff>
      <xdr:row>33</xdr:row>
      <xdr:rowOff>95250</xdr:rowOff>
    </xdr:from>
    <xdr:to>
      <xdr:col>1</xdr:col>
      <xdr:colOff>495300</xdr:colOff>
      <xdr:row>35</xdr:row>
      <xdr:rowOff>47625</xdr:rowOff>
    </xdr:to>
    <xdr:sp macro="" textlink="">
      <xdr:nvSpPr>
        <xdr:cNvPr id="6" name="Oval 5">
          <a:extLst>
            <a:ext uri="{FF2B5EF4-FFF2-40B4-BE49-F238E27FC236}">
              <a16:creationId xmlns:a16="http://schemas.microsoft.com/office/drawing/2014/main" id="{60DD2564-A9B7-4303-8C94-9EF2B891254D}"/>
            </a:ext>
          </a:extLst>
        </xdr:cNvPr>
        <xdr:cNvSpPr/>
      </xdr:nvSpPr>
      <xdr:spPr>
        <a:xfrm>
          <a:off x="1323975" y="6972300"/>
          <a:ext cx="390525" cy="352425"/>
        </a:xfrm>
        <a:prstGeom prst="ellipse">
          <a:avLst/>
        </a:prstGeom>
        <a:noFill/>
        <a:ln w="57150">
          <a:solidFill>
            <a:schemeClr val="accent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119062</xdr:colOff>
      <xdr:row>78</xdr:row>
      <xdr:rowOff>130968</xdr:rowOff>
    </xdr:from>
    <xdr:to>
      <xdr:col>1</xdr:col>
      <xdr:colOff>500061</xdr:colOff>
      <xdr:row>80</xdr:row>
      <xdr:rowOff>71437</xdr:rowOff>
    </xdr:to>
    <xdr:sp macro="" textlink="">
      <xdr:nvSpPr>
        <xdr:cNvPr id="28" name="Oval 27">
          <a:extLst>
            <a:ext uri="{FF2B5EF4-FFF2-40B4-BE49-F238E27FC236}">
              <a16:creationId xmlns:a16="http://schemas.microsoft.com/office/drawing/2014/main" id="{F12A2FA3-27D5-45D4-AC20-E22BC609D2B6}"/>
            </a:ext>
          </a:extLst>
        </xdr:cNvPr>
        <xdr:cNvSpPr/>
      </xdr:nvSpPr>
      <xdr:spPr>
        <a:xfrm>
          <a:off x="1333500" y="17085468"/>
          <a:ext cx="380999" cy="392907"/>
        </a:xfrm>
        <a:prstGeom prst="ellipse">
          <a:avLst/>
        </a:prstGeom>
        <a:noFill/>
        <a:ln w="57150">
          <a:solidFill>
            <a:schemeClr val="accent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39157</xdr:colOff>
      <xdr:row>35</xdr:row>
      <xdr:rowOff>821531</xdr:rowOff>
    </xdr:from>
    <xdr:to>
      <xdr:col>5</xdr:col>
      <xdr:colOff>1119187</xdr:colOff>
      <xdr:row>76</xdr:row>
      <xdr:rowOff>135730</xdr:rowOff>
    </xdr:to>
    <xdr:grpSp>
      <xdr:nvGrpSpPr>
        <xdr:cNvPr id="25" name="Group 24">
          <a:extLst>
            <a:ext uri="{FF2B5EF4-FFF2-40B4-BE49-F238E27FC236}">
              <a16:creationId xmlns:a16="http://schemas.microsoft.com/office/drawing/2014/main" id="{6192E5D9-7732-40D1-B140-9004757FE095}"/>
            </a:ext>
          </a:extLst>
        </xdr:cNvPr>
        <xdr:cNvGrpSpPr/>
      </xdr:nvGrpSpPr>
      <xdr:grpSpPr>
        <a:xfrm>
          <a:off x="744713" y="9824420"/>
          <a:ext cx="7246585" cy="8218310"/>
          <a:chOff x="1253595" y="8763000"/>
          <a:chExt cx="6461655" cy="7946230"/>
        </a:xfrm>
      </xdr:grpSpPr>
      <xdr:grpSp>
        <xdr:nvGrpSpPr>
          <xdr:cNvPr id="24" name="Group 23">
            <a:extLst>
              <a:ext uri="{FF2B5EF4-FFF2-40B4-BE49-F238E27FC236}">
                <a16:creationId xmlns:a16="http://schemas.microsoft.com/office/drawing/2014/main" id="{A5055883-1139-47A0-8D5F-ABBBDFE1147D}"/>
              </a:ext>
            </a:extLst>
          </xdr:cNvPr>
          <xdr:cNvGrpSpPr/>
        </xdr:nvGrpSpPr>
        <xdr:grpSpPr>
          <a:xfrm>
            <a:off x="1253595" y="8763000"/>
            <a:ext cx="6461655" cy="7946230"/>
            <a:chOff x="1325032" y="18240376"/>
            <a:chExt cx="6461655" cy="7946230"/>
          </a:xfrm>
        </xdr:grpSpPr>
        <xdr:grpSp>
          <xdr:nvGrpSpPr>
            <xdr:cNvPr id="23" name="Group 22">
              <a:extLst>
                <a:ext uri="{FF2B5EF4-FFF2-40B4-BE49-F238E27FC236}">
                  <a16:creationId xmlns:a16="http://schemas.microsoft.com/office/drawing/2014/main" id="{0C5D34E0-ACE0-4A1F-BFDF-6CC17E2D69AA}"/>
                </a:ext>
              </a:extLst>
            </xdr:cNvPr>
            <xdr:cNvGrpSpPr/>
          </xdr:nvGrpSpPr>
          <xdr:grpSpPr>
            <a:xfrm>
              <a:off x="1325032" y="18240376"/>
              <a:ext cx="6461655" cy="7946230"/>
              <a:chOff x="1325032" y="18240376"/>
              <a:chExt cx="6461655" cy="7946230"/>
            </a:xfrm>
          </xdr:grpSpPr>
          <xdr:grpSp>
            <xdr:nvGrpSpPr>
              <xdr:cNvPr id="4" name="Group 3">
                <a:extLst>
                  <a:ext uri="{FF2B5EF4-FFF2-40B4-BE49-F238E27FC236}">
                    <a16:creationId xmlns:a16="http://schemas.microsoft.com/office/drawing/2014/main" id="{1E96F7D1-97EE-47AD-8F3A-9680212E7118}"/>
                  </a:ext>
                </a:extLst>
              </xdr:cNvPr>
              <xdr:cNvGrpSpPr/>
            </xdr:nvGrpSpPr>
            <xdr:grpSpPr>
              <a:xfrm>
                <a:off x="1325032" y="18240376"/>
                <a:ext cx="6461655" cy="7946230"/>
                <a:chOff x="1346133" y="8201026"/>
                <a:chExt cx="6739982" cy="7946230"/>
              </a:xfrm>
            </xdr:grpSpPr>
            <xdr:pic>
              <xdr:nvPicPr>
                <xdr:cNvPr id="3" name="Picture 2">
                  <a:extLst>
                    <a:ext uri="{FF2B5EF4-FFF2-40B4-BE49-F238E27FC236}">
                      <a16:creationId xmlns:a16="http://schemas.microsoft.com/office/drawing/2014/main" id="{7906D5E5-D22F-4D1F-84A2-6291F16ED6C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091" r="947"/>
                <a:stretch/>
              </xdr:blipFill>
              <xdr:spPr>
                <a:xfrm>
                  <a:off x="1346133" y="8201026"/>
                  <a:ext cx="6739982" cy="7946230"/>
                </a:xfrm>
                <a:prstGeom prst="rect">
                  <a:avLst/>
                </a:prstGeom>
              </xdr:spPr>
            </xdr:pic>
            <xdr:cxnSp macro="">
              <xdr:nvCxnSpPr>
                <xdr:cNvPr id="5" name="Straight Arrow Connector 4">
                  <a:extLst>
                    <a:ext uri="{FF2B5EF4-FFF2-40B4-BE49-F238E27FC236}">
                      <a16:creationId xmlns:a16="http://schemas.microsoft.com/office/drawing/2014/main" id="{C2D1F028-B405-4A2E-B073-AB6204BEBD5D}"/>
                    </a:ext>
                  </a:extLst>
                </xdr:cNvPr>
                <xdr:cNvCxnSpPr/>
              </xdr:nvCxnSpPr>
              <xdr:spPr>
                <a:xfrm>
                  <a:off x="3840625" y="10001253"/>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Straight Arrow Connector 7">
                  <a:extLst>
                    <a:ext uri="{FF2B5EF4-FFF2-40B4-BE49-F238E27FC236}">
                      <a16:creationId xmlns:a16="http://schemas.microsoft.com/office/drawing/2014/main" id="{0EDDAAAC-ABD8-41A5-ADCE-4CD1CBCF7293}"/>
                    </a:ext>
                  </a:extLst>
                </xdr:cNvPr>
                <xdr:cNvCxnSpPr/>
              </xdr:nvCxnSpPr>
              <xdr:spPr>
                <a:xfrm>
                  <a:off x="3840625" y="9910767"/>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Straight Arrow Connector 9">
                  <a:extLst>
                    <a:ext uri="{FF2B5EF4-FFF2-40B4-BE49-F238E27FC236}">
                      <a16:creationId xmlns:a16="http://schemas.microsoft.com/office/drawing/2014/main" id="{334026BE-74C5-4776-898C-F50589016198}"/>
                    </a:ext>
                  </a:extLst>
                </xdr:cNvPr>
                <xdr:cNvCxnSpPr/>
              </xdr:nvCxnSpPr>
              <xdr:spPr>
                <a:xfrm>
                  <a:off x="3842187" y="13327610"/>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Straight Arrow Connector 10">
                  <a:extLst>
                    <a:ext uri="{FF2B5EF4-FFF2-40B4-BE49-F238E27FC236}">
                      <a16:creationId xmlns:a16="http://schemas.microsoft.com/office/drawing/2014/main" id="{86376AB2-DED3-4AEF-8B34-8367886C972E}"/>
                    </a:ext>
                  </a:extLst>
                </xdr:cNvPr>
                <xdr:cNvCxnSpPr/>
              </xdr:nvCxnSpPr>
              <xdr:spPr>
                <a:xfrm>
                  <a:off x="3800608" y="12693648"/>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Straight Arrow Connector 11">
                  <a:extLst>
                    <a:ext uri="{FF2B5EF4-FFF2-40B4-BE49-F238E27FC236}">
                      <a16:creationId xmlns:a16="http://schemas.microsoft.com/office/drawing/2014/main" id="{0B6F9BE9-3CAA-437C-B3D8-2BFFA9C46744}"/>
                    </a:ext>
                  </a:extLst>
                </xdr:cNvPr>
                <xdr:cNvCxnSpPr/>
              </xdr:nvCxnSpPr>
              <xdr:spPr>
                <a:xfrm>
                  <a:off x="3821576" y="15586367"/>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Straight Arrow Connector 12">
                  <a:extLst>
                    <a:ext uri="{FF2B5EF4-FFF2-40B4-BE49-F238E27FC236}">
                      <a16:creationId xmlns:a16="http://schemas.microsoft.com/office/drawing/2014/main" id="{1840501A-9F3C-4865-86A2-004BE1BB49E6}"/>
                    </a:ext>
                  </a:extLst>
                </xdr:cNvPr>
                <xdr:cNvCxnSpPr/>
              </xdr:nvCxnSpPr>
              <xdr:spPr>
                <a:xfrm>
                  <a:off x="3836297" y="15259488"/>
                  <a:ext cx="666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41" name="Rectangle 40">
                <a:extLst>
                  <a:ext uri="{FF2B5EF4-FFF2-40B4-BE49-F238E27FC236}">
                    <a16:creationId xmlns:a16="http://schemas.microsoft.com/office/drawing/2014/main" id="{7ECAF60E-E0AE-4F53-8F38-7C39DE055CD9}"/>
                  </a:ext>
                </a:extLst>
              </xdr:cNvPr>
              <xdr:cNvSpPr/>
            </xdr:nvSpPr>
            <xdr:spPr>
              <a:xfrm>
                <a:off x="4634970" y="19088099"/>
                <a:ext cx="2175406" cy="11668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2" name="Rectangle 41">
              <a:extLst>
                <a:ext uri="{FF2B5EF4-FFF2-40B4-BE49-F238E27FC236}">
                  <a16:creationId xmlns:a16="http://schemas.microsoft.com/office/drawing/2014/main" id="{4DC6E395-3997-4868-83F3-FAABB8E3507E}"/>
                </a:ext>
              </a:extLst>
            </xdr:cNvPr>
            <xdr:cNvSpPr/>
          </xdr:nvSpPr>
          <xdr:spPr>
            <a:xfrm>
              <a:off x="1920344" y="20847845"/>
              <a:ext cx="782375" cy="381000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5" name="Rectangle 44">
            <a:extLst>
              <a:ext uri="{FF2B5EF4-FFF2-40B4-BE49-F238E27FC236}">
                <a16:creationId xmlns:a16="http://schemas.microsoft.com/office/drawing/2014/main" id="{5069A000-80D3-430D-B73A-B7BACDA28E15}"/>
              </a:ext>
            </a:extLst>
          </xdr:cNvPr>
          <xdr:cNvSpPr/>
        </xdr:nvSpPr>
        <xdr:spPr>
          <a:xfrm>
            <a:off x="4587347" y="9036842"/>
            <a:ext cx="2508780" cy="7143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2</xdr:col>
      <xdr:colOff>2038961</xdr:colOff>
      <xdr:row>40</xdr:row>
      <xdr:rowOff>107153</xdr:rowOff>
    </xdr:from>
    <xdr:to>
      <xdr:col>2</xdr:col>
      <xdr:colOff>2102883</xdr:colOff>
      <xdr:row>40</xdr:row>
      <xdr:rowOff>107153</xdr:rowOff>
    </xdr:to>
    <xdr:cxnSp macro="">
      <xdr:nvCxnSpPr>
        <xdr:cNvPr id="46" name="Straight Arrow Connector 45">
          <a:extLst>
            <a:ext uri="{FF2B5EF4-FFF2-40B4-BE49-F238E27FC236}">
              <a16:creationId xmlns:a16="http://schemas.microsoft.com/office/drawing/2014/main" id="{03FE7137-00D4-4B87-BAE2-DCC1C376D1EB}"/>
            </a:ext>
          </a:extLst>
        </xdr:cNvPr>
        <xdr:cNvCxnSpPr/>
      </xdr:nvCxnSpPr>
      <xdr:spPr>
        <a:xfrm>
          <a:off x="3450072" y="10902153"/>
          <a:ext cx="63922"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2036583</xdr:colOff>
      <xdr:row>40</xdr:row>
      <xdr:rowOff>21431</xdr:rowOff>
    </xdr:from>
    <xdr:to>
      <xdr:col>2</xdr:col>
      <xdr:colOff>2100505</xdr:colOff>
      <xdr:row>40</xdr:row>
      <xdr:rowOff>21431</xdr:rowOff>
    </xdr:to>
    <xdr:cxnSp macro="">
      <xdr:nvCxnSpPr>
        <xdr:cNvPr id="47" name="Straight Arrow Connector 46">
          <a:extLst>
            <a:ext uri="{FF2B5EF4-FFF2-40B4-BE49-F238E27FC236}">
              <a16:creationId xmlns:a16="http://schemas.microsoft.com/office/drawing/2014/main" id="{A5FB2D91-7907-406A-8882-161A0E2DD378}"/>
            </a:ext>
          </a:extLst>
        </xdr:cNvPr>
        <xdr:cNvCxnSpPr/>
      </xdr:nvCxnSpPr>
      <xdr:spPr>
        <a:xfrm>
          <a:off x="3447694" y="10816431"/>
          <a:ext cx="63922"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488155</xdr:colOff>
      <xdr:row>85</xdr:row>
      <xdr:rowOff>107156</xdr:rowOff>
    </xdr:from>
    <xdr:to>
      <xdr:col>9</xdr:col>
      <xdr:colOff>714374</xdr:colOff>
      <xdr:row>126</xdr:row>
      <xdr:rowOff>159660</xdr:rowOff>
    </xdr:to>
    <xdr:grpSp>
      <xdr:nvGrpSpPr>
        <xdr:cNvPr id="72" name="Group 71">
          <a:extLst>
            <a:ext uri="{FF2B5EF4-FFF2-40B4-BE49-F238E27FC236}">
              <a16:creationId xmlns:a16="http://schemas.microsoft.com/office/drawing/2014/main" id="{36093F77-58B6-4135-AFE7-C0B2B741BBB0}"/>
            </a:ext>
          </a:extLst>
        </xdr:cNvPr>
        <xdr:cNvGrpSpPr/>
      </xdr:nvGrpSpPr>
      <xdr:grpSpPr>
        <a:xfrm>
          <a:off x="1193711" y="20384823"/>
          <a:ext cx="11980774" cy="8152281"/>
          <a:chOff x="1833562" y="27074812"/>
          <a:chExt cx="10465594" cy="7863004"/>
        </a:xfrm>
      </xdr:grpSpPr>
      <xdr:pic>
        <xdr:nvPicPr>
          <xdr:cNvPr id="48" name="Picture 47">
            <a:extLst>
              <a:ext uri="{FF2B5EF4-FFF2-40B4-BE49-F238E27FC236}">
                <a16:creationId xmlns:a16="http://schemas.microsoft.com/office/drawing/2014/main" id="{42ABD5F7-3B1A-4E76-9B86-4C393BB11C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33562" y="27348655"/>
            <a:ext cx="10465594" cy="7589161"/>
          </a:xfrm>
          <a:prstGeom prst="rect">
            <a:avLst/>
          </a:prstGeom>
        </xdr:spPr>
      </xdr:pic>
      <xdr:sp macro="" textlink="">
        <xdr:nvSpPr>
          <xdr:cNvPr id="49" name="TextBox 48">
            <a:extLst>
              <a:ext uri="{FF2B5EF4-FFF2-40B4-BE49-F238E27FC236}">
                <a16:creationId xmlns:a16="http://schemas.microsoft.com/office/drawing/2014/main" id="{FAF2770B-D78F-4DC0-A2D9-E3226D11F4CF}"/>
              </a:ext>
            </a:extLst>
          </xdr:cNvPr>
          <xdr:cNvSpPr txBox="1"/>
        </xdr:nvSpPr>
        <xdr:spPr>
          <a:xfrm>
            <a:off x="9441656" y="27074812"/>
            <a:ext cx="2507291" cy="24725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1. Click the Explore Inequality tab</a:t>
            </a:r>
          </a:p>
        </xdr:txBody>
      </xdr:sp>
      <xdr:cxnSp macro="">
        <xdr:nvCxnSpPr>
          <xdr:cNvPr id="50" name="Straight Arrow Connector 49">
            <a:extLst>
              <a:ext uri="{FF2B5EF4-FFF2-40B4-BE49-F238E27FC236}">
                <a16:creationId xmlns:a16="http://schemas.microsoft.com/office/drawing/2014/main" id="{A7E5079B-436F-4B77-8F4F-9E11357EF78F}"/>
              </a:ext>
            </a:extLst>
          </xdr:cNvPr>
          <xdr:cNvCxnSpPr/>
        </xdr:nvCxnSpPr>
        <xdr:spPr>
          <a:xfrm flipH="1">
            <a:off x="9096375" y="27289124"/>
            <a:ext cx="357195" cy="27368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1" name="TextBox 50">
            <a:extLst>
              <a:ext uri="{FF2B5EF4-FFF2-40B4-BE49-F238E27FC236}">
                <a16:creationId xmlns:a16="http://schemas.microsoft.com/office/drawing/2014/main" id="{C736CA50-496E-4F1A-B82F-C65356A25A53}"/>
              </a:ext>
            </a:extLst>
          </xdr:cNvPr>
          <xdr:cNvSpPr txBox="1"/>
        </xdr:nvSpPr>
        <xdr:spPr>
          <a:xfrm>
            <a:off x="4845844" y="29325094"/>
            <a:ext cx="1494464" cy="22649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2. Select your</a:t>
            </a:r>
            <a:r>
              <a:rPr lang="en-US" sz="1000" baseline="0"/>
              <a:t> country</a:t>
            </a:r>
            <a:endParaRPr lang="en-US" sz="1000"/>
          </a:p>
        </xdr:txBody>
      </xdr:sp>
      <xdr:sp macro="" textlink="">
        <xdr:nvSpPr>
          <xdr:cNvPr id="52" name="TextBox 51">
            <a:extLst>
              <a:ext uri="{FF2B5EF4-FFF2-40B4-BE49-F238E27FC236}">
                <a16:creationId xmlns:a16="http://schemas.microsoft.com/office/drawing/2014/main" id="{98A28D1C-B92D-4AD0-B77D-FFC1D0C604BA}"/>
              </a:ext>
            </a:extLst>
          </xdr:cNvPr>
          <xdr:cNvSpPr txBox="1"/>
        </xdr:nvSpPr>
        <xdr:spPr>
          <a:xfrm>
            <a:off x="4048125" y="30110906"/>
            <a:ext cx="2333524" cy="5379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3. Select</a:t>
            </a:r>
            <a:r>
              <a:rPr lang="en-US" sz="1000" baseline="0"/>
              <a:t> all available data sources that are in the built-in data base</a:t>
            </a:r>
            <a:endParaRPr lang="en-US" sz="1000"/>
          </a:p>
        </xdr:txBody>
      </xdr:sp>
      <xdr:sp macro="" textlink="">
        <xdr:nvSpPr>
          <xdr:cNvPr id="53" name="TextBox 52">
            <a:extLst>
              <a:ext uri="{FF2B5EF4-FFF2-40B4-BE49-F238E27FC236}">
                <a16:creationId xmlns:a16="http://schemas.microsoft.com/office/drawing/2014/main" id="{EC8688E5-689B-4429-9A31-8FF480622AC1}"/>
              </a:ext>
            </a:extLst>
          </xdr:cNvPr>
          <xdr:cNvSpPr txBox="1"/>
        </xdr:nvSpPr>
        <xdr:spPr>
          <a:xfrm>
            <a:off x="3833813" y="30777656"/>
            <a:ext cx="1676521" cy="26801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4. Click</a:t>
            </a:r>
            <a:r>
              <a:rPr lang="en-US" sz="1000" baseline="0"/>
              <a:t> most recent year</a:t>
            </a:r>
            <a:endParaRPr lang="en-US" sz="1000"/>
          </a:p>
        </xdr:txBody>
      </xdr:sp>
      <xdr:sp macro="" textlink="">
        <xdr:nvSpPr>
          <xdr:cNvPr id="55" name="TextBox 54">
            <a:extLst>
              <a:ext uri="{FF2B5EF4-FFF2-40B4-BE49-F238E27FC236}">
                <a16:creationId xmlns:a16="http://schemas.microsoft.com/office/drawing/2014/main" id="{140C5E24-1C8A-42FC-AD3E-52FC817778E8}"/>
              </a:ext>
            </a:extLst>
          </xdr:cNvPr>
          <xdr:cNvSpPr txBox="1"/>
        </xdr:nvSpPr>
        <xdr:spPr>
          <a:xfrm>
            <a:off x="4012406" y="31742062"/>
            <a:ext cx="2720456" cy="21328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5.</a:t>
            </a:r>
            <a:r>
              <a:rPr lang="en-US" sz="1000" baseline="0"/>
              <a:t> Select DTP3 from the drop-down menu</a:t>
            </a:r>
            <a:endParaRPr lang="en-US" sz="1000"/>
          </a:p>
        </xdr:txBody>
      </xdr:sp>
      <xdr:sp macro="" textlink="">
        <xdr:nvSpPr>
          <xdr:cNvPr id="56" name="TextBox 55">
            <a:extLst>
              <a:ext uri="{FF2B5EF4-FFF2-40B4-BE49-F238E27FC236}">
                <a16:creationId xmlns:a16="http://schemas.microsoft.com/office/drawing/2014/main" id="{6EDA99DF-4D90-476A-A1E8-A9DFB7F56672}"/>
              </a:ext>
            </a:extLst>
          </xdr:cNvPr>
          <xdr:cNvSpPr txBox="1"/>
        </xdr:nvSpPr>
        <xdr:spPr>
          <a:xfrm>
            <a:off x="3774281" y="32980312"/>
            <a:ext cx="3073045" cy="23782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6. Select the</a:t>
            </a:r>
            <a:r>
              <a:rPr lang="en-US" sz="1000" baseline="0"/>
              <a:t> following 4 inequality dimensions</a:t>
            </a:r>
            <a:endParaRPr lang="en-US" sz="1000"/>
          </a:p>
        </xdr:txBody>
      </xdr:sp>
      <xdr:sp macro="" textlink="">
        <xdr:nvSpPr>
          <xdr:cNvPr id="57" name="TextBox 56">
            <a:extLst>
              <a:ext uri="{FF2B5EF4-FFF2-40B4-BE49-F238E27FC236}">
                <a16:creationId xmlns:a16="http://schemas.microsoft.com/office/drawing/2014/main" id="{688C43EC-C077-48CC-A75B-410733FCE444}"/>
              </a:ext>
            </a:extLst>
          </xdr:cNvPr>
          <xdr:cNvSpPr txBox="1"/>
        </xdr:nvSpPr>
        <xdr:spPr>
          <a:xfrm>
            <a:off x="6667499" y="30932437"/>
            <a:ext cx="2717000" cy="59454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7.</a:t>
            </a:r>
            <a:r>
              <a:rPr lang="en-US" sz="1000" baseline="0"/>
              <a:t> The numeric coverage is available by placing the cursor over the dots. Use the numbers to fill out the equity table. </a:t>
            </a:r>
            <a:endParaRPr lang="en-US" sz="1000"/>
          </a:p>
        </xdr:txBody>
      </xdr:sp>
      <xdr:cxnSp macro="">
        <xdr:nvCxnSpPr>
          <xdr:cNvPr id="58" name="Straight Arrow Connector 57">
            <a:extLst>
              <a:ext uri="{FF2B5EF4-FFF2-40B4-BE49-F238E27FC236}">
                <a16:creationId xmlns:a16="http://schemas.microsoft.com/office/drawing/2014/main" id="{49463167-6111-41E7-AE50-8EFAB211B1CB}"/>
              </a:ext>
            </a:extLst>
          </xdr:cNvPr>
          <xdr:cNvCxnSpPr/>
        </xdr:nvCxnSpPr>
        <xdr:spPr>
          <a:xfrm flipH="1" flipV="1">
            <a:off x="3512343" y="32801720"/>
            <a:ext cx="273845" cy="1785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 name="Straight Arrow Connector 59">
            <a:extLst>
              <a:ext uri="{FF2B5EF4-FFF2-40B4-BE49-F238E27FC236}">
                <a16:creationId xmlns:a16="http://schemas.microsoft.com/office/drawing/2014/main" id="{48813801-6623-49C3-B57E-6A1EA2CF63E7}"/>
              </a:ext>
            </a:extLst>
          </xdr:cNvPr>
          <xdr:cNvCxnSpPr/>
        </xdr:nvCxnSpPr>
        <xdr:spPr>
          <a:xfrm flipH="1" flipV="1">
            <a:off x="3748086" y="31584901"/>
            <a:ext cx="273845" cy="1785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1" name="Straight Arrow Connector 60">
            <a:extLst>
              <a:ext uri="{FF2B5EF4-FFF2-40B4-BE49-F238E27FC236}">
                <a16:creationId xmlns:a16="http://schemas.microsoft.com/office/drawing/2014/main" id="{CC671400-5C49-4DB0-BCA1-85012116CE18}"/>
              </a:ext>
            </a:extLst>
          </xdr:cNvPr>
          <xdr:cNvCxnSpPr>
            <a:stCxn id="53" idx="1"/>
          </xdr:cNvCxnSpPr>
        </xdr:nvCxnSpPr>
        <xdr:spPr>
          <a:xfrm flipH="1" flipV="1">
            <a:off x="3440907" y="30694313"/>
            <a:ext cx="392906" cy="21735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3" name="Straight Arrow Connector 62">
            <a:extLst>
              <a:ext uri="{FF2B5EF4-FFF2-40B4-BE49-F238E27FC236}">
                <a16:creationId xmlns:a16="http://schemas.microsoft.com/office/drawing/2014/main" id="{C77D9FEE-7643-456F-A68E-4F6EBCB8665D}"/>
              </a:ext>
            </a:extLst>
          </xdr:cNvPr>
          <xdr:cNvCxnSpPr/>
        </xdr:nvCxnSpPr>
        <xdr:spPr>
          <a:xfrm flipH="1" flipV="1">
            <a:off x="3774281" y="29920405"/>
            <a:ext cx="273845" cy="1785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5" name="Straight Arrow Connector 64">
            <a:extLst>
              <a:ext uri="{FF2B5EF4-FFF2-40B4-BE49-F238E27FC236}">
                <a16:creationId xmlns:a16="http://schemas.microsoft.com/office/drawing/2014/main" id="{518D3CCD-ED1B-4517-891F-024CD0BBB9A9}"/>
              </a:ext>
            </a:extLst>
          </xdr:cNvPr>
          <xdr:cNvCxnSpPr/>
        </xdr:nvCxnSpPr>
        <xdr:spPr>
          <a:xfrm flipH="1" flipV="1">
            <a:off x="4569619" y="29144118"/>
            <a:ext cx="273845" cy="1785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6" name="Straight Arrow Connector 65">
            <a:extLst>
              <a:ext uri="{FF2B5EF4-FFF2-40B4-BE49-F238E27FC236}">
                <a16:creationId xmlns:a16="http://schemas.microsoft.com/office/drawing/2014/main" id="{A769870E-A707-49E2-B4B3-EE6CE5F42637}"/>
              </a:ext>
            </a:extLst>
          </xdr:cNvPr>
          <xdr:cNvCxnSpPr/>
        </xdr:nvCxnSpPr>
        <xdr:spPr>
          <a:xfrm>
            <a:off x="7822406" y="31527750"/>
            <a:ext cx="11909" cy="48815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142875</xdr:colOff>
      <xdr:row>23</xdr:row>
      <xdr:rowOff>95250</xdr:rowOff>
    </xdr:from>
    <xdr:to>
      <xdr:col>11</xdr:col>
      <xdr:colOff>1280751</xdr:colOff>
      <xdr:row>28</xdr:row>
      <xdr:rowOff>131474</xdr:rowOff>
    </xdr:to>
    <xdr:grpSp>
      <xdr:nvGrpSpPr>
        <xdr:cNvPr id="77" name="Group 76">
          <a:extLst>
            <a:ext uri="{FF2B5EF4-FFF2-40B4-BE49-F238E27FC236}">
              <a16:creationId xmlns:a16="http://schemas.microsoft.com/office/drawing/2014/main" id="{1F1C7FB8-27B5-8949-9D19-191803EC7501}"/>
            </a:ext>
          </a:extLst>
        </xdr:cNvPr>
        <xdr:cNvGrpSpPr/>
      </xdr:nvGrpSpPr>
      <xdr:grpSpPr>
        <a:xfrm>
          <a:off x="15396986" y="6600472"/>
          <a:ext cx="1137876" cy="1024002"/>
          <a:chOff x="13882688" y="5976938"/>
          <a:chExt cx="1178718" cy="1176338"/>
        </a:xfrm>
      </xdr:grpSpPr>
      <xdr:grpSp>
        <xdr:nvGrpSpPr>
          <xdr:cNvPr id="78" name="Group 77">
            <a:extLst>
              <a:ext uri="{FF2B5EF4-FFF2-40B4-BE49-F238E27FC236}">
                <a16:creationId xmlns:a16="http://schemas.microsoft.com/office/drawing/2014/main" id="{D0EAD082-AF56-B444-9BF3-6B9A8BA21E60}"/>
              </a:ext>
            </a:extLst>
          </xdr:cNvPr>
          <xdr:cNvGrpSpPr/>
        </xdr:nvGrpSpPr>
        <xdr:grpSpPr>
          <a:xfrm>
            <a:off x="14277970" y="6762750"/>
            <a:ext cx="416719" cy="390526"/>
            <a:chOff x="16090107" y="6750843"/>
            <a:chExt cx="416719" cy="390526"/>
          </a:xfrm>
        </xdr:grpSpPr>
        <xdr:sp macro="" textlink="">
          <xdr:nvSpPr>
            <xdr:cNvPr id="81" name="Arrow: Chevron 21">
              <a:extLst>
                <a:ext uri="{FF2B5EF4-FFF2-40B4-BE49-F238E27FC236}">
                  <a16:creationId xmlns:a16="http://schemas.microsoft.com/office/drawing/2014/main" id="{022D26F2-ED31-A641-BA41-DB313B6A9F2A}"/>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82" name="Arrow: Chevron 22">
              <a:extLst>
                <a:ext uri="{FF2B5EF4-FFF2-40B4-BE49-F238E27FC236}">
                  <a16:creationId xmlns:a16="http://schemas.microsoft.com/office/drawing/2014/main" id="{7BABCE8A-A938-9C4F-96F5-6D9892E38A4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79" name="Rectangle: Rounded Corners 19">
            <a:extLst>
              <a:ext uri="{FF2B5EF4-FFF2-40B4-BE49-F238E27FC236}">
                <a16:creationId xmlns:a16="http://schemas.microsoft.com/office/drawing/2014/main" id="{2F0D3E19-AA84-5148-AE71-60550F4C18F4}"/>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0" name="TextBox 79">
            <a:extLst>
              <a:ext uri="{FF2B5EF4-FFF2-40B4-BE49-F238E27FC236}">
                <a16:creationId xmlns:a16="http://schemas.microsoft.com/office/drawing/2014/main" id="{2EF9AFA7-E92E-A741-B963-44F0BA0C605E}"/>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xdr:from>
      <xdr:col>11</xdr:col>
      <xdr:colOff>158750</xdr:colOff>
      <xdr:row>81</xdr:row>
      <xdr:rowOff>365125</xdr:rowOff>
    </xdr:from>
    <xdr:to>
      <xdr:col>11</xdr:col>
      <xdr:colOff>1296626</xdr:colOff>
      <xdr:row>85</xdr:row>
      <xdr:rowOff>52099</xdr:rowOff>
    </xdr:to>
    <xdr:grpSp>
      <xdr:nvGrpSpPr>
        <xdr:cNvPr id="83" name="Group 82">
          <a:extLst>
            <a:ext uri="{FF2B5EF4-FFF2-40B4-BE49-F238E27FC236}">
              <a16:creationId xmlns:a16="http://schemas.microsoft.com/office/drawing/2014/main" id="{DF635909-2B63-8441-943E-2630F03FD7D0}"/>
            </a:ext>
          </a:extLst>
        </xdr:cNvPr>
        <xdr:cNvGrpSpPr/>
      </xdr:nvGrpSpPr>
      <xdr:grpSpPr>
        <a:xfrm>
          <a:off x="15412861" y="19330458"/>
          <a:ext cx="1137876" cy="999308"/>
          <a:chOff x="13882688" y="5976938"/>
          <a:chExt cx="1178718" cy="1176338"/>
        </a:xfrm>
      </xdr:grpSpPr>
      <xdr:grpSp>
        <xdr:nvGrpSpPr>
          <xdr:cNvPr id="84" name="Group 83">
            <a:extLst>
              <a:ext uri="{FF2B5EF4-FFF2-40B4-BE49-F238E27FC236}">
                <a16:creationId xmlns:a16="http://schemas.microsoft.com/office/drawing/2014/main" id="{BB1D15FB-DC01-DA47-B6BB-62A00EDEE5BD}"/>
              </a:ext>
            </a:extLst>
          </xdr:cNvPr>
          <xdr:cNvGrpSpPr/>
        </xdr:nvGrpSpPr>
        <xdr:grpSpPr>
          <a:xfrm>
            <a:off x="14277970" y="6762750"/>
            <a:ext cx="416719" cy="390526"/>
            <a:chOff x="16090107" y="6750843"/>
            <a:chExt cx="416719" cy="390526"/>
          </a:xfrm>
        </xdr:grpSpPr>
        <xdr:sp macro="" textlink="">
          <xdr:nvSpPr>
            <xdr:cNvPr id="87" name="Arrow: Chevron 21">
              <a:extLst>
                <a:ext uri="{FF2B5EF4-FFF2-40B4-BE49-F238E27FC236}">
                  <a16:creationId xmlns:a16="http://schemas.microsoft.com/office/drawing/2014/main" id="{FACA2D47-CAAC-6D4E-A810-74415D0282E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88" name="Arrow: Chevron 22">
              <a:extLst>
                <a:ext uri="{FF2B5EF4-FFF2-40B4-BE49-F238E27FC236}">
                  <a16:creationId xmlns:a16="http://schemas.microsoft.com/office/drawing/2014/main" id="{A97F5409-2D38-F54A-B465-DCB36D92A0EF}"/>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85" name="Rectangle: Rounded Corners 19">
            <a:extLst>
              <a:ext uri="{FF2B5EF4-FFF2-40B4-BE49-F238E27FC236}">
                <a16:creationId xmlns:a16="http://schemas.microsoft.com/office/drawing/2014/main" id="{1F6BFCBF-DB59-874A-A131-50F1600E0913}"/>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6" name="TextBox 85">
            <a:extLst>
              <a:ext uri="{FF2B5EF4-FFF2-40B4-BE49-F238E27FC236}">
                <a16:creationId xmlns:a16="http://schemas.microsoft.com/office/drawing/2014/main" id="{8598D8CE-B0DA-6D43-9989-2C2723D63AB7}"/>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10</xdr:col>
      <xdr:colOff>56444</xdr:colOff>
      <xdr:row>0</xdr:row>
      <xdr:rowOff>112889</xdr:rowOff>
    </xdr:from>
    <xdr:to>
      <xdr:col>10</xdr:col>
      <xdr:colOff>1013707</xdr:colOff>
      <xdr:row>0</xdr:row>
      <xdr:rowOff>410544</xdr:rowOff>
    </xdr:to>
    <xdr:grpSp>
      <xdr:nvGrpSpPr>
        <xdr:cNvPr id="2" name="Group 1">
          <a:hlinkClick xmlns:r="http://schemas.openxmlformats.org/officeDocument/2006/relationships" r:id="rId3"/>
          <a:extLst>
            <a:ext uri="{FF2B5EF4-FFF2-40B4-BE49-F238E27FC236}">
              <a16:creationId xmlns:a16="http://schemas.microsoft.com/office/drawing/2014/main" id="{313BA5C2-5157-D74B-BC7A-5923A31DFA70}"/>
            </a:ext>
          </a:extLst>
        </xdr:cNvPr>
        <xdr:cNvGrpSpPr/>
      </xdr:nvGrpSpPr>
      <xdr:grpSpPr>
        <a:xfrm flipH="1">
          <a:off x="13913555" y="112889"/>
          <a:ext cx="957263" cy="297655"/>
          <a:chOff x="12394406" y="238126"/>
          <a:chExt cx="797720" cy="297655"/>
        </a:xfrm>
      </xdr:grpSpPr>
      <xdr:sp macro="" textlink="">
        <xdr:nvSpPr>
          <xdr:cNvPr id="7" name="Arrow: Chevron 5">
            <a:extLst>
              <a:ext uri="{FF2B5EF4-FFF2-40B4-BE49-F238E27FC236}">
                <a16:creationId xmlns:a16="http://schemas.microsoft.com/office/drawing/2014/main" id="{36621495-AFE8-3A27-56B5-0077D215B401}"/>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9" name="TextBox 8">
            <a:hlinkClick xmlns:r="http://schemas.openxmlformats.org/officeDocument/2006/relationships" r:id="rId4"/>
            <a:extLst>
              <a:ext uri="{FF2B5EF4-FFF2-40B4-BE49-F238E27FC236}">
                <a16:creationId xmlns:a16="http://schemas.microsoft.com/office/drawing/2014/main" id="{A6E38BC3-8549-71DB-0DBE-E46D0CD82F26}"/>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4</xdr:col>
      <xdr:colOff>711200</xdr:colOff>
      <xdr:row>0</xdr:row>
      <xdr:rowOff>177800</xdr:rowOff>
    </xdr:from>
    <xdr:to>
      <xdr:col>6</xdr:col>
      <xdr:colOff>66039</xdr:colOff>
      <xdr:row>0</xdr:row>
      <xdr:rowOff>482600</xdr:rowOff>
    </xdr:to>
    <xdr:grpSp>
      <xdr:nvGrpSpPr>
        <xdr:cNvPr id="2" name="Group 1">
          <a:hlinkClick xmlns:r="http://schemas.openxmlformats.org/officeDocument/2006/relationships" r:id="rId1"/>
          <a:extLst>
            <a:ext uri="{FF2B5EF4-FFF2-40B4-BE49-F238E27FC236}">
              <a16:creationId xmlns:a16="http://schemas.microsoft.com/office/drawing/2014/main" id="{5EE80FD9-6D0E-AA4D-98AB-D409027268C8}"/>
            </a:ext>
          </a:extLst>
        </xdr:cNvPr>
        <xdr:cNvGrpSpPr/>
      </xdr:nvGrpSpPr>
      <xdr:grpSpPr>
        <a:xfrm flipH="1">
          <a:off x="9982200" y="177800"/>
          <a:ext cx="1005839" cy="304800"/>
          <a:chOff x="12460606" y="238126"/>
          <a:chExt cx="731520" cy="297655"/>
        </a:xfrm>
        <a:solidFill>
          <a:srgbClr val="0070C0"/>
        </a:solidFill>
      </xdr:grpSpPr>
      <xdr:sp macro="" textlink="">
        <xdr:nvSpPr>
          <xdr:cNvPr id="3" name="Arrow: Chevron 15">
            <a:extLst>
              <a:ext uri="{FF2B5EF4-FFF2-40B4-BE49-F238E27FC236}">
                <a16:creationId xmlns:a16="http://schemas.microsoft.com/office/drawing/2014/main" id="{28F5779B-3C9E-2CD5-804D-271886928A2B}"/>
              </a:ext>
            </a:extLst>
          </xdr:cNvPr>
          <xdr:cNvSpPr/>
        </xdr:nvSpPr>
        <xdr:spPr>
          <a:xfrm>
            <a:off x="12460606" y="261937"/>
            <a:ext cx="731520"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692B5D36-F358-DB2E-A7AB-F0DE2B0EB028}"/>
              </a:ext>
            </a:extLst>
          </xdr:cNvPr>
          <xdr:cNvSpPr txBox="1"/>
        </xdr:nvSpPr>
        <xdr:spPr>
          <a:xfrm>
            <a:off x="12609612" y="238126"/>
            <a:ext cx="415825"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6</xdr:col>
      <xdr:colOff>368300</xdr:colOff>
      <xdr:row>0</xdr:row>
      <xdr:rowOff>165100</xdr:rowOff>
    </xdr:from>
    <xdr:to>
      <xdr:col>7</xdr:col>
      <xdr:colOff>548641</xdr:colOff>
      <xdr:row>0</xdr:row>
      <xdr:rowOff>473075</xdr:rowOff>
    </xdr:to>
    <xdr:grpSp>
      <xdr:nvGrpSpPr>
        <xdr:cNvPr id="5" name="Group 4">
          <a:hlinkClick xmlns:r="http://schemas.openxmlformats.org/officeDocument/2006/relationships" r:id="rId3"/>
          <a:extLst>
            <a:ext uri="{FF2B5EF4-FFF2-40B4-BE49-F238E27FC236}">
              <a16:creationId xmlns:a16="http://schemas.microsoft.com/office/drawing/2014/main" id="{18D5ED47-9597-4744-A701-426EB1794FDE}"/>
            </a:ext>
          </a:extLst>
        </xdr:cNvPr>
        <xdr:cNvGrpSpPr/>
      </xdr:nvGrpSpPr>
      <xdr:grpSpPr>
        <a:xfrm>
          <a:off x="11290300" y="165100"/>
          <a:ext cx="1005841" cy="307975"/>
          <a:chOff x="12311063" y="238126"/>
          <a:chExt cx="881063" cy="297655"/>
        </a:xfrm>
        <a:solidFill>
          <a:srgbClr val="0070C0"/>
        </a:solidFill>
      </xdr:grpSpPr>
      <xdr:sp macro="" textlink="">
        <xdr:nvSpPr>
          <xdr:cNvPr id="6" name="Arrow: Chevron 12">
            <a:extLst>
              <a:ext uri="{FF2B5EF4-FFF2-40B4-BE49-F238E27FC236}">
                <a16:creationId xmlns:a16="http://schemas.microsoft.com/office/drawing/2014/main" id="{7BA80513-09AF-266C-E6C1-E63C60C44655}"/>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39CF4A50-4750-2634-04A9-FB64D3AD9F2A}"/>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380784</xdr:colOff>
      <xdr:row>19</xdr:row>
      <xdr:rowOff>145321</xdr:rowOff>
    </xdr:from>
    <xdr:to>
      <xdr:col>12</xdr:col>
      <xdr:colOff>947183</xdr:colOff>
      <xdr:row>26</xdr:row>
      <xdr:rowOff>79378</xdr:rowOff>
    </xdr:to>
    <xdr:sp macro="" textlink="">
      <xdr:nvSpPr>
        <xdr:cNvPr id="2" name="TextBox 1">
          <a:extLst>
            <a:ext uri="{FF2B5EF4-FFF2-40B4-BE49-F238E27FC236}">
              <a16:creationId xmlns:a16="http://schemas.microsoft.com/office/drawing/2014/main" id="{0166BBCC-809C-3F40-9204-896E3D8DF1A1}"/>
            </a:ext>
          </a:extLst>
        </xdr:cNvPr>
        <xdr:cNvSpPr txBox="1"/>
      </xdr:nvSpPr>
      <xdr:spPr>
        <a:xfrm>
          <a:off x="16160253" y="4742047"/>
          <a:ext cx="1768965" cy="127149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If</a:t>
          </a:r>
          <a:r>
            <a:rPr lang="en-US" sz="1000" baseline="0"/>
            <a:t> a cell is a potential barrier, the cell is highlighted in red. The 'Potential barrier' colum provides a guidance for the type of barriers that could potentially exist.  Search for specific explainations of barriers in the information sources identified in Step 1.</a:t>
          </a:r>
          <a:endParaRPr lang="en-US" sz="1000"/>
        </a:p>
      </xdr:txBody>
    </xdr:sp>
    <xdr:clientData/>
  </xdr:twoCellAnchor>
  <xdr:twoCellAnchor>
    <xdr:from>
      <xdr:col>11</xdr:col>
      <xdr:colOff>106980</xdr:colOff>
      <xdr:row>19</xdr:row>
      <xdr:rowOff>60823</xdr:rowOff>
    </xdr:from>
    <xdr:to>
      <xdr:col>11</xdr:col>
      <xdr:colOff>297480</xdr:colOff>
      <xdr:row>27</xdr:row>
      <xdr:rowOff>13368</xdr:rowOff>
    </xdr:to>
    <xdr:sp macro="" textlink="">
      <xdr:nvSpPr>
        <xdr:cNvPr id="3" name="Right Brace 2">
          <a:extLst>
            <a:ext uri="{FF2B5EF4-FFF2-40B4-BE49-F238E27FC236}">
              <a16:creationId xmlns:a16="http://schemas.microsoft.com/office/drawing/2014/main" id="{9C17ABC0-8E28-4D4D-B836-2ACBD9196E55}"/>
            </a:ext>
          </a:extLst>
        </xdr:cNvPr>
        <xdr:cNvSpPr/>
      </xdr:nvSpPr>
      <xdr:spPr>
        <a:xfrm>
          <a:off x="15886449" y="4657549"/>
          <a:ext cx="190500" cy="148104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editAs="absolute">
    <xdr:from>
      <xdr:col>9</xdr:col>
      <xdr:colOff>663556</xdr:colOff>
      <xdr:row>0</xdr:row>
      <xdr:rowOff>184403</xdr:rowOff>
    </xdr:from>
    <xdr:to>
      <xdr:col>10</xdr:col>
      <xdr:colOff>272397</xdr:colOff>
      <xdr:row>0</xdr:row>
      <xdr:rowOff>492378</xdr:rowOff>
    </xdr:to>
    <xdr:grpSp>
      <xdr:nvGrpSpPr>
        <xdr:cNvPr id="4" name="Group 3">
          <a:hlinkClick xmlns:r="http://schemas.openxmlformats.org/officeDocument/2006/relationships" r:id="rId1"/>
          <a:extLst>
            <a:ext uri="{FF2B5EF4-FFF2-40B4-BE49-F238E27FC236}">
              <a16:creationId xmlns:a16="http://schemas.microsoft.com/office/drawing/2014/main" id="{6DBD9BA7-5F4A-6847-AF2B-58AC1BFC9902}"/>
            </a:ext>
          </a:extLst>
        </xdr:cNvPr>
        <xdr:cNvGrpSpPr/>
      </xdr:nvGrpSpPr>
      <xdr:grpSpPr>
        <a:xfrm>
          <a:off x="14020453" y="184403"/>
          <a:ext cx="1010220" cy="307975"/>
          <a:chOff x="12311063" y="238126"/>
          <a:chExt cx="881063" cy="297655"/>
        </a:xfrm>
        <a:solidFill>
          <a:srgbClr val="0070C0"/>
        </a:solidFill>
      </xdr:grpSpPr>
      <xdr:sp macro="" textlink="">
        <xdr:nvSpPr>
          <xdr:cNvPr id="5" name="Arrow: Chevron 12">
            <a:extLst>
              <a:ext uri="{FF2B5EF4-FFF2-40B4-BE49-F238E27FC236}">
                <a16:creationId xmlns:a16="http://schemas.microsoft.com/office/drawing/2014/main" id="{1B0BF332-7D36-4E8A-CBA4-965A92458C91}"/>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 name="TextBox 5">
            <a:hlinkClick xmlns:r="http://schemas.openxmlformats.org/officeDocument/2006/relationships" r:id="rId2"/>
            <a:extLst>
              <a:ext uri="{FF2B5EF4-FFF2-40B4-BE49-F238E27FC236}">
                <a16:creationId xmlns:a16="http://schemas.microsoft.com/office/drawing/2014/main" id="{AC964904-E9C9-A1B4-1468-FAAA48C9316B}"/>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8</xdr:col>
      <xdr:colOff>669447</xdr:colOff>
      <xdr:row>0</xdr:row>
      <xdr:rowOff>174878</xdr:rowOff>
    </xdr:from>
    <xdr:to>
      <xdr:col>9</xdr:col>
      <xdr:colOff>278286</xdr:colOff>
      <xdr:row>0</xdr:row>
      <xdr:rowOff>479678</xdr:rowOff>
    </xdr:to>
    <xdr:grpSp>
      <xdr:nvGrpSpPr>
        <xdr:cNvPr id="7" name="Group 6">
          <a:hlinkClick xmlns:r="http://schemas.openxmlformats.org/officeDocument/2006/relationships" r:id="rId3"/>
          <a:extLst>
            <a:ext uri="{FF2B5EF4-FFF2-40B4-BE49-F238E27FC236}">
              <a16:creationId xmlns:a16="http://schemas.microsoft.com/office/drawing/2014/main" id="{81C178A7-C666-7645-BCC0-FB98F9B2295D}"/>
            </a:ext>
          </a:extLst>
        </xdr:cNvPr>
        <xdr:cNvGrpSpPr/>
      </xdr:nvGrpSpPr>
      <xdr:grpSpPr>
        <a:xfrm flipH="1">
          <a:off x="12624964" y="174878"/>
          <a:ext cx="1010219" cy="304800"/>
          <a:chOff x="12460606" y="238126"/>
          <a:chExt cx="731520" cy="297655"/>
        </a:xfrm>
        <a:solidFill>
          <a:srgbClr val="0070C0"/>
        </a:solidFill>
      </xdr:grpSpPr>
      <xdr:sp macro="" textlink="">
        <xdr:nvSpPr>
          <xdr:cNvPr id="8" name="Arrow: Chevron 15">
            <a:extLst>
              <a:ext uri="{FF2B5EF4-FFF2-40B4-BE49-F238E27FC236}">
                <a16:creationId xmlns:a16="http://schemas.microsoft.com/office/drawing/2014/main" id="{D8B0DDC2-5BC8-6874-4BB2-D460331A3304}"/>
              </a:ext>
            </a:extLst>
          </xdr:cNvPr>
          <xdr:cNvSpPr/>
        </xdr:nvSpPr>
        <xdr:spPr>
          <a:xfrm>
            <a:off x="12460606" y="261937"/>
            <a:ext cx="731520"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9" name="TextBox 8">
            <a:hlinkClick xmlns:r="http://schemas.openxmlformats.org/officeDocument/2006/relationships" r:id="rId3"/>
            <a:extLst>
              <a:ext uri="{FF2B5EF4-FFF2-40B4-BE49-F238E27FC236}">
                <a16:creationId xmlns:a16="http://schemas.microsoft.com/office/drawing/2014/main" id="{2891F0C2-FDF3-B334-7B2E-DA6B7BA5A326}"/>
              </a:ext>
            </a:extLst>
          </xdr:cNvPr>
          <xdr:cNvSpPr txBox="1"/>
        </xdr:nvSpPr>
        <xdr:spPr>
          <a:xfrm>
            <a:off x="12609612" y="238126"/>
            <a:ext cx="415825"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xdr:from>
      <xdr:col>12</xdr:col>
      <xdr:colOff>1148337</xdr:colOff>
      <xdr:row>65</xdr:row>
      <xdr:rowOff>177800</xdr:rowOff>
    </xdr:from>
    <xdr:to>
      <xdr:col>12</xdr:col>
      <xdr:colOff>2282193</xdr:colOff>
      <xdr:row>66</xdr:row>
      <xdr:rowOff>322534</xdr:rowOff>
    </xdr:to>
    <xdr:grpSp>
      <xdr:nvGrpSpPr>
        <xdr:cNvPr id="17" name="Group 16">
          <a:extLst>
            <a:ext uri="{FF2B5EF4-FFF2-40B4-BE49-F238E27FC236}">
              <a16:creationId xmlns:a16="http://schemas.microsoft.com/office/drawing/2014/main" id="{C4B131B2-B92C-BB4B-A720-4C853EF197EF}"/>
            </a:ext>
          </a:extLst>
        </xdr:cNvPr>
        <xdr:cNvGrpSpPr/>
      </xdr:nvGrpSpPr>
      <xdr:grpSpPr>
        <a:xfrm>
          <a:off x="20723854" y="21636421"/>
          <a:ext cx="1133856" cy="976803"/>
          <a:chOff x="13940413" y="5976938"/>
          <a:chExt cx="1133856" cy="1176338"/>
        </a:xfrm>
      </xdr:grpSpPr>
      <xdr:grpSp>
        <xdr:nvGrpSpPr>
          <xdr:cNvPr id="18" name="Group 17">
            <a:extLst>
              <a:ext uri="{FF2B5EF4-FFF2-40B4-BE49-F238E27FC236}">
                <a16:creationId xmlns:a16="http://schemas.microsoft.com/office/drawing/2014/main" id="{5C563A28-84EA-D1E2-8212-780747728E6A}"/>
              </a:ext>
            </a:extLst>
          </xdr:cNvPr>
          <xdr:cNvGrpSpPr/>
        </xdr:nvGrpSpPr>
        <xdr:grpSpPr>
          <a:xfrm>
            <a:off x="14277970" y="6762750"/>
            <a:ext cx="416719" cy="390526"/>
            <a:chOff x="16090107" y="6750843"/>
            <a:chExt cx="416719" cy="390526"/>
          </a:xfrm>
        </xdr:grpSpPr>
        <xdr:sp macro="" textlink="">
          <xdr:nvSpPr>
            <xdr:cNvPr id="21" name="Arrow: Chevron 21">
              <a:extLst>
                <a:ext uri="{FF2B5EF4-FFF2-40B4-BE49-F238E27FC236}">
                  <a16:creationId xmlns:a16="http://schemas.microsoft.com/office/drawing/2014/main" id="{C7577257-4776-1DD8-60D9-A478E7E16B4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22" name="Arrow: Chevron 22">
              <a:extLst>
                <a:ext uri="{FF2B5EF4-FFF2-40B4-BE49-F238E27FC236}">
                  <a16:creationId xmlns:a16="http://schemas.microsoft.com/office/drawing/2014/main" id="{B3EAFFF5-81DB-B80D-A932-C997A14B7135}"/>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9" name="Rectangle: Rounded Corners 19">
            <a:extLst>
              <a:ext uri="{FF2B5EF4-FFF2-40B4-BE49-F238E27FC236}">
                <a16:creationId xmlns:a16="http://schemas.microsoft.com/office/drawing/2014/main" id="{E6D40735-7714-3C0D-3508-5DAB5FCD6DB5}"/>
              </a:ext>
            </a:extLst>
          </xdr:cNvPr>
          <xdr:cNvSpPr/>
        </xdr:nvSpPr>
        <xdr:spPr>
          <a:xfrm>
            <a:off x="13940413" y="5976938"/>
            <a:ext cx="1133856"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0" name="TextBox 19">
            <a:extLst>
              <a:ext uri="{FF2B5EF4-FFF2-40B4-BE49-F238E27FC236}">
                <a16:creationId xmlns:a16="http://schemas.microsoft.com/office/drawing/2014/main" id="{303A3B07-E586-EC3A-94FE-48FC536BB4A6}"/>
              </a:ext>
            </a:extLst>
          </xdr:cNvPr>
          <xdr:cNvSpPr txBox="1"/>
        </xdr:nvSpPr>
        <xdr:spPr>
          <a:xfrm>
            <a:off x="14155086" y="6024562"/>
            <a:ext cx="845343" cy="73076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xdr:from>
      <xdr:col>0</xdr:col>
      <xdr:colOff>681080</xdr:colOff>
      <xdr:row>37</xdr:row>
      <xdr:rowOff>499682</xdr:rowOff>
    </xdr:from>
    <xdr:to>
      <xdr:col>3</xdr:col>
      <xdr:colOff>1146372</xdr:colOff>
      <xdr:row>37</xdr:row>
      <xdr:rowOff>4057256</xdr:rowOff>
    </xdr:to>
    <xdr:graphicFrame macro="">
      <xdr:nvGraphicFramePr>
        <xdr:cNvPr id="29" name="Chart 28">
          <a:extLst>
            <a:ext uri="{FF2B5EF4-FFF2-40B4-BE49-F238E27FC236}">
              <a16:creationId xmlns:a16="http://schemas.microsoft.com/office/drawing/2014/main" id="{27029C1A-3CE7-F0DA-A5EA-2EE828F081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775487</xdr:colOff>
      <xdr:row>37</xdr:row>
      <xdr:rowOff>528230</xdr:rowOff>
    </xdr:from>
    <xdr:to>
      <xdr:col>8</xdr:col>
      <xdr:colOff>375381</xdr:colOff>
      <xdr:row>37</xdr:row>
      <xdr:rowOff>4085804</xdr:rowOff>
    </xdr:to>
    <xdr:graphicFrame macro="">
      <xdr:nvGraphicFramePr>
        <xdr:cNvPr id="30" name="Chart 29">
          <a:extLst>
            <a:ext uri="{FF2B5EF4-FFF2-40B4-BE49-F238E27FC236}">
              <a16:creationId xmlns:a16="http://schemas.microsoft.com/office/drawing/2014/main" id="{FA2F2187-54B2-EE4E-ADA2-1922BA0B98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1382390</xdr:colOff>
      <xdr:row>37</xdr:row>
      <xdr:rowOff>539469</xdr:rowOff>
    </xdr:from>
    <xdr:to>
      <xdr:col>12</xdr:col>
      <xdr:colOff>1195823</xdr:colOff>
      <xdr:row>37</xdr:row>
      <xdr:rowOff>4097043</xdr:rowOff>
    </xdr:to>
    <xdr:graphicFrame macro="">
      <xdr:nvGraphicFramePr>
        <xdr:cNvPr id="31" name="Chart 30">
          <a:extLst>
            <a:ext uri="{FF2B5EF4-FFF2-40B4-BE49-F238E27FC236}">
              <a16:creationId xmlns:a16="http://schemas.microsoft.com/office/drawing/2014/main" id="{E3ACA767-422A-434F-8C86-66EEF6C1A8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1883103</xdr:colOff>
      <xdr:row>26</xdr:row>
      <xdr:rowOff>335747</xdr:rowOff>
    </xdr:from>
    <xdr:to>
      <xdr:col>12</xdr:col>
      <xdr:colOff>3016959</xdr:colOff>
      <xdr:row>30</xdr:row>
      <xdr:rowOff>86343</xdr:rowOff>
    </xdr:to>
    <xdr:grpSp>
      <xdr:nvGrpSpPr>
        <xdr:cNvPr id="10" name="Group 9">
          <a:extLst>
            <a:ext uri="{FF2B5EF4-FFF2-40B4-BE49-F238E27FC236}">
              <a16:creationId xmlns:a16="http://schemas.microsoft.com/office/drawing/2014/main" id="{630D20C5-2CFD-9342-941E-FCCAEDE785AC}"/>
            </a:ext>
          </a:extLst>
        </xdr:cNvPr>
        <xdr:cNvGrpSpPr/>
      </xdr:nvGrpSpPr>
      <xdr:grpSpPr>
        <a:xfrm>
          <a:off x="21458620" y="8525057"/>
          <a:ext cx="1133856" cy="976803"/>
          <a:chOff x="13940413" y="5976938"/>
          <a:chExt cx="1133856" cy="1176338"/>
        </a:xfrm>
      </xdr:grpSpPr>
      <xdr:grpSp>
        <xdr:nvGrpSpPr>
          <xdr:cNvPr id="11" name="Group 10">
            <a:extLst>
              <a:ext uri="{FF2B5EF4-FFF2-40B4-BE49-F238E27FC236}">
                <a16:creationId xmlns:a16="http://schemas.microsoft.com/office/drawing/2014/main" id="{2E2AF6EA-F631-82E6-6AE7-A7C5582D8CBD}"/>
              </a:ext>
            </a:extLst>
          </xdr:cNvPr>
          <xdr:cNvGrpSpPr/>
        </xdr:nvGrpSpPr>
        <xdr:grpSpPr>
          <a:xfrm>
            <a:off x="14277970" y="6762750"/>
            <a:ext cx="416719" cy="390526"/>
            <a:chOff x="16090107" y="6750843"/>
            <a:chExt cx="416719" cy="390526"/>
          </a:xfrm>
        </xdr:grpSpPr>
        <xdr:sp macro="" textlink="">
          <xdr:nvSpPr>
            <xdr:cNvPr id="14" name="Arrow: Chevron 21">
              <a:extLst>
                <a:ext uri="{FF2B5EF4-FFF2-40B4-BE49-F238E27FC236}">
                  <a16:creationId xmlns:a16="http://schemas.microsoft.com/office/drawing/2014/main" id="{FE8635C3-1BA6-2008-B548-BC10A3CBF6EA}"/>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5" name="Arrow: Chevron 22">
              <a:extLst>
                <a:ext uri="{FF2B5EF4-FFF2-40B4-BE49-F238E27FC236}">
                  <a16:creationId xmlns:a16="http://schemas.microsoft.com/office/drawing/2014/main" id="{BF287FC2-99B7-8A18-B313-F5AE50A87A7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2" name="Rectangle: Rounded Corners 19">
            <a:extLst>
              <a:ext uri="{FF2B5EF4-FFF2-40B4-BE49-F238E27FC236}">
                <a16:creationId xmlns:a16="http://schemas.microsoft.com/office/drawing/2014/main" id="{7D68DB0E-43D8-55D1-3670-B8F00F295ACB}"/>
              </a:ext>
            </a:extLst>
          </xdr:cNvPr>
          <xdr:cNvSpPr/>
        </xdr:nvSpPr>
        <xdr:spPr>
          <a:xfrm>
            <a:off x="13940413" y="5976938"/>
            <a:ext cx="1133856"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TextBox 12">
            <a:extLst>
              <a:ext uri="{FF2B5EF4-FFF2-40B4-BE49-F238E27FC236}">
                <a16:creationId xmlns:a16="http://schemas.microsoft.com/office/drawing/2014/main" id="{A2E4E124-E6A6-6A0A-50AC-64B47654F6D5}"/>
              </a:ext>
            </a:extLst>
          </xdr:cNvPr>
          <xdr:cNvSpPr txBox="1"/>
        </xdr:nvSpPr>
        <xdr:spPr>
          <a:xfrm>
            <a:off x="14155086" y="6024562"/>
            <a:ext cx="845343" cy="73076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xdr:from>
      <xdr:col>11</xdr:col>
      <xdr:colOff>350345</xdr:colOff>
      <xdr:row>44</xdr:row>
      <xdr:rowOff>204367</xdr:rowOff>
    </xdr:from>
    <xdr:to>
      <xdr:col>12</xdr:col>
      <xdr:colOff>2481609</xdr:colOff>
      <xdr:row>61</xdr:row>
      <xdr:rowOff>160575</xdr:rowOff>
    </xdr:to>
    <xdr:sp macro="" textlink="">
      <xdr:nvSpPr>
        <xdr:cNvPr id="23" name="TextBox 22">
          <a:extLst>
            <a:ext uri="{FF2B5EF4-FFF2-40B4-BE49-F238E27FC236}">
              <a16:creationId xmlns:a16="http://schemas.microsoft.com/office/drawing/2014/main" id="{B4F3A230-A6D2-8873-1D9C-0CA1158D504D}"/>
            </a:ext>
          </a:extLst>
        </xdr:cNvPr>
        <xdr:cNvSpPr txBox="1"/>
      </xdr:nvSpPr>
      <xdr:spPr>
        <a:xfrm>
          <a:off x="18714253" y="17561034"/>
          <a:ext cx="3342873" cy="3240690"/>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kern="1200" dirty="0">
              <a:solidFill>
                <a:schemeClr val="dk1"/>
              </a:solidFill>
              <a:effectLst/>
              <a:latin typeface="Calibri" panose="020F0502020204030204" pitchFamily="34" charset="0"/>
              <a:ea typeface="+mn-ea"/>
              <a:cs typeface="Calibri" panose="020F0502020204030204" pitchFamily="34" charset="0"/>
            </a:rPr>
            <a:t>Note: there is no standard quantifiable categorization of large, moderate or minimal for equity differences. The categorization's purpose is to highlight potential inequities so that more in-depth search can be done during a review of the information sources.</a:t>
          </a:r>
        </a:p>
        <a:p>
          <a:br>
            <a:rPr lang="en-GB" sz="1100" kern="1200" dirty="0">
              <a:solidFill>
                <a:schemeClr val="dk1"/>
              </a:solidFill>
              <a:effectLst/>
              <a:latin typeface="Calibri" panose="020F0502020204030204" pitchFamily="34" charset="0"/>
              <a:ea typeface="+mn-ea"/>
              <a:cs typeface="Calibri" panose="020F0502020204030204" pitchFamily="34" charset="0"/>
            </a:rPr>
          </a:br>
          <a:endParaRPr lang="en-GB" sz="1100" kern="1200" dirty="0">
            <a:solidFill>
              <a:schemeClr val="dk1"/>
            </a:solidFill>
            <a:effectLst/>
            <a:latin typeface="Calibri" panose="020F0502020204030204" pitchFamily="34" charset="0"/>
            <a:ea typeface="+mn-ea"/>
            <a:cs typeface="Calibri" panose="020F0502020204030204" pitchFamily="34" charset="0"/>
          </a:endParaRPr>
        </a:p>
        <a:p>
          <a:r>
            <a:rPr lang="en-GB" sz="1100" b="1" kern="1200" dirty="0">
              <a:solidFill>
                <a:schemeClr val="dk1"/>
              </a:solidFill>
              <a:effectLst/>
              <a:latin typeface="Calibri" panose="020F0502020204030204" pitchFamily="34" charset="0"/>
              <a:ea typeface="+mn-ea"/>
              <a:cs typeface="Calibri" panose="020F0502020204030204" pitchFamily="34" charset="0"/>
            </a:rPr>
            <a:t>Large: </a:t>
          </a:r>
          <a:r>
            <a:rPr lang="en-GB" sz="1100" kern="1200" dirty="0">
              <a:solidFill>
                <a:schemeClr val="dk1"/>
              </a:solidFill>
              <a:effectLst/>
              <a:latin typeface="Calibri" panose="020F0502020204030204" pitchFamily="34" charset="0"/>
              <a:ea typeface="+mn-ea"/>
              <a:cs typeface="Calibri" panose="020F0502020204030204" pitchFamily="34" charset="0"/>
            </a:rPr>
            <a:t>The difference gap is &gt;40%</a:t>
          </a:r>
        </a:p>
        <a:p>
          <a:r>
            <a:rPr lang="en-GB" sz="1100" b="1" kern="1200" dirty="0">
              <a:solidFill>
                <a:schemeClr val="dk1"/>
              </a:solidFill>
              <a:effectLst/>
              <a:latin typeface="Calibri" panose="020F0502020204030204" pitchFamily="34" charset="0"/>
              <a:ea typeface="+mn-ea"/>
              <a:cs typeface="Calibri" panose="020F0502020204030204" pitchFamily="34" charset="0"/>
            </a:rPr>
            <a:t>Moderate</a:t>
          </a:r>
          <a:r>
            <a:rPr lang="en-GB" sz="1100" kern="1200" dirty="0">
              <a:solidFill>
                <a:schemeClr val="dk1"/>
              </a:solidFill>
              <a:effectLst/>
              <a:latin typeface="Calibri" panose="020F0502020204030204" pitchFamily="34" charset="0"/>
              <a:ea typeface="+mn-ea"/>
              <a:cs typeface="Calibri" panose="020F0502020204030204" pitchFamily="34" charset="0"/>
            </a:rPr>
            <a:t>: The difference gap is between 10% and 40%</a:t>
          </a:r>
        </a:p>
        <a:p>
          <a:r>
            <a:rPr lang="en-GB" sz="1100" b="1" kern="1200" dirty="0">
              <a:solidFill>
                <a:schemeClr val="dk1"/>
              </a:solidFill>
              <a:effectLst/>
              <a:latin typeface="Calibri" panose="020F0502020204030204" pitchFamily="34" charset="0"/>
              <a:ea typeface="+mn-ea"/>
              <a:cs typeface="Calibri" panose="020F0502020204030204" pitchFamily="34" charset="0"/>
            </a:rPr>
            <a:t>Minimal: </a:t>
          </a:r>
          <a:r>
            <a:rPr lang="en-GB" sz="1100" kern="1200" dirty="0">
              <a:solidFill>
                <a:schemeClr val="dk1"/>
              </a:solidFill>
              <a:effectLst/>
              <a:latin typeface="Calibri" panose="020F0502020204030204" pitchFamily="34" charset="0"/>
              <a:ea typeface="+mn-ea"/>
              <a:cs typeface="Calibri" panose="020F0502020204030204" pitchFamily="34" charset="0"/>
            </a:rPr>
            <a:t>The difference gap is &lt;10%</a:t>
          </a:r>
        </a:p>
        <a:p>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9</xdr:col>
      <xdr:colOff>663556</xdr:colOff>
      <xdr:row>0</xdr:row>
      <xdr:rowOff>184403</xdr:rowOff>
    </xdr:from>
    <xdr:to>
      <xdr:col>10</xdr:col>
      <xdr:colOff>272397</xdr:colOff>
      <xdr:row>0</xdr:row>
      <xdr:rowOff>492378</xdr:rowOff>
    </xdr:to>
    <xdr:grpSp>
      <xdr:nvGrpSpPr>
        <xdr:cNvPr id="4" name="Group 3">
          <a:hlinkClick xmlns:r="http://schemas.openxmlformats.org/officeDocument/2006/relationships" r:id="rId1"/>
          <a:extLst>
            <a:ext uri="{FF2B5EF4-FFF2-40B4-BE49-F238E27FC236}">
              <a16:creationId xmlns:a16="http://schemas.microsoft.com/office/drawing/2014/main" id="{1F189DA5-DF3B-0048-ADBC-1AF91B5AB6B8}"/>
            </a:ext>
          </a:extLst>
        </xdr:cNvPr>
        <xdr:cNvGrpSpPr/>
      </xdr:nvGrpSpPr>
      <xdr:grpSpPr>
        <a:xfrm>
          <a:off x="13959220" y="184403"/>
          <a:ext cx="1002469" cy="307975"/>
          <a:chOff x="12311063" y="238126"/>
          <a:chExt cx="881063" cy="297655"/>
        </a:xfrm>
        <a:solidFill>
          <a:srgbClr val="0070C0"/>
        </a:solidFill>
      </xdr:grpSpPr>
      <xdr:sp macro="" textlink="">
        <xdr:nvSpPr>
          <xdr:cNvPr id="5" name="Arrow: Chevron 12">
            <a:extLst>
              <a:ext uri="{FF2B5EF4-FFF2-40B4-BE49-F238E27FC236}">
                <a16:creationId xmlns:a16="http://schemas.microsoft.com/office/drawing/2014/main" id="{2CCE7EE8-0669-A5E5-50B3-CA9990B5A71B}"/>
              </a:ext>
            </a:extLst>
          </xdr:cNvPr>
          <xdr:cNvSpPr/>
        </xdr:nvSpPr>
        <xdr:spPr>
          <a:xfrm>
            <a:off x="12311063" y="261937"/>
            <a:ext cx="881063"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 name="TextBox 5">
            <a:hlinkClick xmlns:r="http://schemas.openxmlformats.org/officeDocument/2006/relationships" r:id="rId2"/>
            <a:extLst>
              <a:ext uri="{FF2B5EF4-FFF2-40B4-BE49-F238E27FC236}">
                <a16:creationId xmlns:a16="http://schemas.microsoft.com/office/drawing/2014/main" id="{5BFFAF10-82B2-2B08-4274-FB5D83FDE958}"/>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8</xdr:col>
      <xdr:colOff>669447</xdr:colOff>
      <xdr:row>0</xdr:row>
      <xdr:rowOff>174878</xdr:rowOff>
    </xdr:from>
    <xdr:to>
      <xdr:col>9</xdr:col>
      <xdr:colOff>278286</xdr:colOff>
      <xdr:row>0</xdr:row>
      <xdr:rowOff>479678</xdr:rowOff>
    </xdr:to>
    <xdr:grpSp>
      <xdr:nvGrpSpPr>
        <xdr:cNvPr id="7" name="Group 6">
          <a:hlinkClick xmlns:r="http://schemas.openxmlformats.org/officeDocument/2006/relationships" r:id="rId3"/>
          <a:extLst>
            <a:ext uri="{FF2B5EF4-FFF2-40B4-BE49-F238E27FC236}">
              <a16:creationId xmlns:a16="http://schemas.microsoft.com/office/drawing/2014/main" id="{DFC07A65-01F7-2646-BE38-F17E59DB214D}"/>
            </a:ext>
          </a:extLst>
        </xdr:cNvPr>
        <xdr:cNvGrpSpPr/>
      </xdr:nvGrpSpPr>
      <xdr:grpSpPr>
        <a:xfrm flipH="1">
          <a:off x="12571482" y="174878"/>
          <a:ext cx="1002468" cy="304800"/>
          <a:chOff x="12460606" y="238126"/>
          <a:chExt cx="731520" cy="297655"/>
        </a:xfrm>
        <a:solidFill>
          <a:srgbClr val="0070C0"/>
        </a:solidFill>
      </xdr:grpSpPr>
      <xdr:sp macro="" textlink="">
        <xdr:nvSpPr>
          <xdr:cNvPr id="8" name="Arrow: Chevron 15">
            <a:extLst>
              <a:ext uri="{FF2B5EF4-FFF2-40B4-BE49-F238E27FC236}">
                <a16:creationId xmlns:a16="http://schemas.microsoft.com/office/drawing/2014/main" id="{16BFB3CB-B291-6A23-AB78-5102973D6391}"/>
              </a:ext>
            </a:extLst>
          </xdr:cNvPr>
          <xdr:cNvSpPr/>
        </xdr:nvSpPr>
        <xdr:spPr>
          <a:xfrm>
            <a:off x="12460606" y="261937"/>
            <a:ext cx="731520" cy="273844"/>
          </a:xfrm>
          <a:prstGeom prst="chevron">
            <a:avLst/>
          </a:prstGeom>
          <a:grp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9" name="TextBox 8">
            <a:hlinkClick xmlns:r="http://schemas.openxmlformats.org/officeDocument/2006/relationships" r:id="rId4"/>
            <a:extLst>
              <a:ext uri="{FF2B5EF4-FFF2-40B4-BE49-F238E27FC236}">
                <a16:creationId xmlns:a16="http://schemas.microsoft.com/office/drawing/2014/main" id="{E94F6414-05B4-34D2-ECBF-BA5409B3E606}"/>
              </a:ext>
            </a:extLst>
          </xdr:cNvPr>
          <xdr:cNvSpPr txBox="1"/>
        </xdr:nvSpPr>
        <xdr:spPr>
          <a:xfrm>
            <a:off x="12609612" y="238126"/>
            <a:ext cx="415825"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xdr:from>
      <xdr:col>11</xdr:col>
      <xdr:colOff>224779</xdr:colOff>
      <xdr:row>20</xdr:row>
      <xdr:rowOff>179822</xdr:rowOff>
    </xdr:from>
    <xdr:to>
      <xdr:col>12</xdr:col>
      <xdr:colOff>449558</xdr:colOff>
      <xdr:row>26</xdr:row>
      <xdr:rowOff>44954</xdr:rowOff>
    </xdr:to>
    <xdr:sp macro="" textlink="">
      <xdr:nvSpPr>
        <xdr:cNvPr id="20" name="TextBox 19">
          <a:extLst>
            <a:ext uri="{FF2B5EF4-FFF2-40B4-BE49-F238E27FC236}">
              <a16:creationId xmlns:a16="http://schemas.microsoft.com/office/drawing/2014/main" id="{D7FEA223-09E3-ED84-E566-0A8CF45F4ADE}"/>
            </a:ext>
          </a:extLst>
        </xdr:cNvPr>
        <xdr:cNvSpPr txBox="1"/>
      </xdr:nvSpPr>
      <xdr:spPr>
        <a:xfrm>
          <a:off x="16408850" y="5102477"/>
          <a:ext cx="1427345" cy="10115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Indicate with an X if there might be a barrier based on the number of cases</a:t>
          </a:r>
        </a:p>
      </xdr:txBody>
    </xdr:sp>
    <xdr:clientData/>
  </xdr:twoCellAnchor>
  <xdr:twoCellAnchor>
    <xdr:from>
      <xdr:col>12</xdr:col>
      <xdr:colOff>1790700</xdr:colOff>
      <xdr:row>30</xdr:row>
      <xdr:rowOff>152400</xdr:rowOff>
    </xdr:from>
    <xdr:to>
      <xdr:col>12</xdr:col>
      <xdr:colOff>2924556</xdr:colOff>
      <xdr:row>34</xdr:row>
      <xdr:rowOff>367203</xdr:rowOff>
    </xdr:to>
    <xdr:grpSp>
      <xdr:nvGrpSpPr>
        <xdr:cNvPr id="2" name="Group 1">
          <a:extLst>
            <a:ext uri="{FF2B5EF4-FFF2-40B4-BE49-F238E27FC236}">
              <a16:creationId xmlns:a16="http://schemas.microsoft.com/office/drawing/2014/main" id="{79BF1823-B50B-144E-A146-524C463821D6}"/>
            </a:ext>
          </a:extLst>
        </xdr:cNvPr>
        <xdr:cNvGrpSpPr/>
      </xdr:nvGrpSpPr>
      <xdr:grpSpPr>
        <a:xfrm>
          <a:off x="19177337" y="6985674"/>
          <a:ext cx="1133856" cy="979051"/>
          <a:chOff x="13940413" y="5976938"/>
          <a:chExt cx="1133856" cy="1176338"/>
        </a:xfrm>
      </xdr:grpSpPr>
      <xdr:grpSp>
        <xdr:nvGrpSpPr>
          <xdr:cNvPr id="3" name="Group 2">
            <a:extLst>
              <a:ext uri="{FF2B5EF4-FFF2-40B4-BE49-F238E27FC236}">
                <a16:creationId xmlns:a16="http://schemas.microsoft.com/office/drawing/2014/main" id="{63E4B039-5E91-3D60-0445-03D2872614B1}"/>
              </a:ext>
            </a:extLst>
          </xdr:cNvPr>
          <xdr:cNvGrpSpPr/>
        </xdr:nvGrpSpPr>
        <xdr:grpSpPr>
          <a:xfrm>
            <a:off x="14277970" y="6762750"/>
            <a:ext cx="416719" cy="390526"/>
            <a:chOff x="16090107" y="6750843"/>
            <a:chExt cx="416719" cy="390526"/>
          </a:xfrm>
        </xdr:grpSpPr>
        <xdr:sp macro="" textlink="">
          <xdr:nvSpPr>
            <xdr:cNvPr id="12" name="Arrow: Chevron 21">
              <a:extLst>
                <a:ext uri="{FF2B5EF4-FFF2-40B4-BE49-F238E27FC236}">
                  <a16:creationId xmlns:a16="http://schemas.microsoft.com/office/drawing/2014/main" id="{664AE31B-AE49-BE7D-1016-8C1FB22B3E2B}"/>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13" name="Arrow: Chevron 22">
              <a:extLst>
                <a:ext uri="{FF2B5EF4-FFF2-40B4-BE49-F238E27FC236}">
                  <a16:creationId xmlns:a16="http://schemas.microsoft.com/office/drawing/2014/main" id="{F365F405-4064-BF2A-C0FB-A47ACD479072}"/>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10" name="Rectangle: Rounded Corners 19">
            <a:extLst>
              <a:ext uri="{FF2B5EF4-FFF2-40B4-BE49-F238E27FC236}">
                <a16:creationId xmlns:a16="http://schemas.microsoft.com/office/drawing/2014/main" id="{164311F9-A5A7-FBB7-FA05-15CFC3818560}"/>
              </a:ext>
            </a:extLst>
          </xdr:cNvPr>
          <xdr:cNvSpPr/>
        </xdr:nvSpPr>
        <xdr:spPr>
          <a:xfrm>
            <a:off x="13940413" y="5976938"/>
            <a:ext cx="1133856"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TextBox 10">
            <a:extLst>
              <a:ext uri="{FF2B5EF4-FFF2-40B4-BE49-F238E27FC236}">
                <a16:creationId xmlns:a16="http://schemas.microsoft.com/office/drawing/2014/main" id="{80B1F2B7-3630-984C-0B57-65A71AB3740D}"/>
              </a:ext>
            </a:extLst>
          </xdr:cNvPr>
          <xdr:cNvSpPr txBox="1"/>
        </xdr:nvSpPr>
        <xdr:spPr>
          <a:xfrm>
            <a:off x="14155086" y="6024562"/>
            <a:ext cx="845343" cy="73076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488462</xdr:colOff>
      <xdr:row>4</xdr:row>
      <xdr:rowOff>254001</xdr:rowOff>
    </xdr:from>
    <xdr:to>
      <xdr:col>1</xdr:col>
      <xdr:colOff>615340</xdr:colOff>
      <xdr:row>4</xdr:row>
      <xdr:rowOff>551656</xdr:rowOff>
    </xdr:to>
    <xdr:grpSp>
      <xdr:nvGrpSpPr>
        <xdr:cNvPr id="2" name="Group 1">
          <a:hlinkClick xmlns:r="http://schemas.openxmlformats.org/officeDocument/2006/relationships" r:id="rId1"/>
          <a:extLst>
            <a:ext uri="{FF2B5EF4-FFF2-40B4-BE49-F238E27FC236}">
              <a16:creationId xmlns:a16="http://schemas.microsoft.com/office/drawing/2014/main" id="{7EE5B9B9-E83E-A84A-8958-E3CE5444A43B}"/>
            </a:ext>
          </a:extLst>
        </xdr:cNvPr>
        <xdr:cNvGrpSpPr/>
      </xdr:nvGrpSpPr>
      <xdr:grpSpPr>
        <a:xfrm flipH="1">
          <a:off x="488462" y="1509890"/>
          <a:ext cx="959434" cy="297655"/>
          <a:chOff x="12394406" y="238126"/>
          <a:chExt cx="797720" cy="297655"/>
        </a:xfrm>
      </xdr:grpSpPr>
      <xdr:sp macro="" textlink="">
        <xdr:nvSpPr>
          <xdr:cNvPr id="3" name="Arrow: Chevron 5">
            <a:extLst>
              <a:ext uri="{FF2B5EF4-FFF2-40B4-BE49-F238E27FC236}">
                <a16:creationId xmlns:a16="http://schemas.microsoft.com/office/drawing/2014/main" id="{ADCBE230-5BE8-A74D-AFA6-AF5A1A724CBC}"/>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09DDD086-C238-B247-B23E-5180A74CD1EA}"/>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4</xdr:col>
      <xdr:colOff>107461</xdr:colOff>
      <xdr:row>4</xdr:row>
      <xdr:rowOff>283308</xdr:rowOff>
    </xdr:from>
    <xdr:to>
      <xdr:col>5</xdr:col>
      <xdr:colOff>158139</xdr:colOff>
      <xdr:row>4</xdr:row>
      <xdr:rowOff>580963</xdr:rowOff>
    </xdr:to>
    <xdr:grpSp>
      <xdr:nvGrpSpPr>
        <xdr:cNvPr id="5" name="Group 4">
          <a:hlinkClick xmlns:r="http://schemas.openxmlformats.org/officeDocument/2006/relationships" r:id="rId3"/>
          <a:extLst>
            <a:ext uri="{FF2B5EF4-FFF2-40B4-BE49-F238E27FC236}">
              <a16:creationId xmlns:a16="http://schemas.microsoft.com/office/drawing/2014/main" id="{346CC64D-0C0E-574C-A282-9FE3937E6D9F}"/>
            </a:ext>
          </a:extLst>
        </xdr:cNvPr>
        <xdr:cNvGrpSpPr/>
      </xdr:nvGrpSpPr>
      <xdr:grpSpPr>
        <a:xfrm>
          <a:off x="9392572" y="1539197"/>
          <a:ext cx="883234" cy="297655"/>
          <a:chOff x="12311063" y="238126"/>
          <a:chExt cx="881063" cy="297655"/>
        </a:xfrm>
      </xdr:grpSpPr>
      <xdr:sp macro="" textlink="">
        <xdr:nvSpPr>
          <xdr:cNvPr id="6" name="Arrow: Chevron 2">
            <a:extLst>
              <a:ext uri="{FF2B5EF4-FFF2-40B4-BE49-F238E27FC236}">
                <a16:creationId xmlns:a16="http://schemas.microsoft.com/office/drawing/2014/main" id="{ADE7FB85-8779-8B4B-9C94-33FFEC88D32C}"/>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05C7D386-EE8A-EB42-937C-50DFB8443C28}"/>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7</xdr:col>
      <xdr:colOff>104775</xdr:colOff>
      <xdr:row>1</xdr:row>
      <xdr:rowOff>123825</xdr:rowOff>
    </xdr:from>
    <xdr:to>
      <xdr:col>7</xdr:col>
      <xdr:colOff>985838</xdr:colOff>
      <xdr:row>1</xdr:row>
      <xdr:rowOff>421480</xdr:rowOff>
    </xdr:to>
    <xdr:grpSp>
      <xdr:nvGrpSpPr>
        <xdr:cNvPr id="2" name="Group 1">
          <a:hlinkClick xmlns:r="http://schemas.openxmlformats.org/officeDocument/2006/relationships" r:id="rId1"/>
          <a:extLst>
            <a:ext uri="{FF2B5EF4-FFF2-40B4-BE49-F238E27FC236}">
              <a16:creationId xmlns:a16="http://schemas.microsoft.com/office/drawing/2014/main" id="{157F9EDB-59D5-4416-95E7-69B3E135750B}"/>
            </a:ext>
          </a:extLst>
        </xdr:cNvPr>
        <xdr:cNvGrpSpPr/>
      </xdr:nvGrpSpPr>
      <xdr:grpSpPr>
        <a:xfrm>
          <a:off x="13972721" y="395968"/>
          <a:ext cx="881063" cy="297655"/>
          <a:chOff x="12311063" y="238126"/>
          <a:chExt cx="881063" cy="297655"/>
        </a:xfrm>
      </xdr:grpSpPr>
      <xdr:sp macro="" textlink="">
        <xdr:nvSpPr>
          <xdr:cNvPr id="3" name="Arrow: Chevron 2">
            <a:extLst>
              <a:ext uri="{FF2B5EF4-FFF2-40B4-BE49-F238E27FC236}">
                <a16:creationId xmlns:a16="http://schemas.microsoft.com/office/drawing/2014/main" id="{4FA29CFB-E669-4ED7-8187-BD8E23B287E4}"/>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580F9371-A4C5-45B6-B8F8-D6D036A5FEBE}"/>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6</xdr:col>
      <xdr:colOff>609608</xdr:colOff>
      <xdr:row>1</xdr:row>
      <xdr:rowOff>114300</xdr:rowOff>
    </xdr:from>
    <xdr:to>
      <xdr:col>6</xdr:col>
      <xdr:colOff>1566871</xdr:colOff>
      <xdr:row>1</xdr:row>
      <xdr:rowOff>411955</xdr:rowOff>
    </xdr:to>
    <xdr:grpSp>
      <xdr:nvGrpSpPr>
        <xdr:cNvPr id="5" name="Group 4">
          <a:hlinkClick xmlns:r="http://schemas.openxmlformats.org/officeDocument/2006/relationships" r:id="rId3"/>
          <a:extLst>
            <a:ext uri="{FF2B5EF4-FFF2-40B4-BE49-F238E27FC236}">
              <a16:creationId xmlns:a16="http://schemas.microsoft.com/office/drawing/2014/main" id="{0E9FC06C-AE45-4283-8543-CF98CD64B42A}"/>
            </a:ext>
          </a:extLst>
        </xdr:cNvPr>
        <xdr:cNvGrpSpPr/>
      </xdr:nvGrpSpPr>
      <xdr:grpSpPr>
        <a:xfrm flipH="1">
          <a:off x="12674608" y="386443"/>
          <a:ext cx="957263" cy="297655"/>
          <a:chOff x="12394406" y="238126"/>
          <a:chExt cx="797720" cy="297655"/>
        </a:xfrm>
      </xdr:grpSpPr>
      <xdr:sp macro="" textlink="">
        <xdr:nvSpPr>
          <xdr:cNvPr id="6" name="Arrow: Chevron 5">
            <a:extLst>
              <a:ext uri="{FF2B5EF4-FFF2-40B4-BE49-F238E27FC236}">
                <a16:creationId xmlns:a16="http://schemas.microsoft.com/office/drawing/2014/main" id="{AF525057-7B46-465E-BC50-84C744712E62}"/>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1B03154A-4C1C-4CF1-984B-7924A3896BB9}"/>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0</xdr:col>
      <xdr:colOff>432244</xdr:colOff>
      <xdr:row>44</xdr:row>
      <xdr:rowOff>142446</xdr:rowOff>
    </xdr:from>
    <xdr:to>
      <xdr:col>0</xdr:col>
      <xdr:colOff>733996</xdr:colOff>
      <xdr:row>45</xdr:row>
      <xdr:rowOff>251430</xdr:rowOff>
    </xdr:to>
    <xdr:pic>
      <xdr:nvPicPr>
        <xdr:cNvPr id="9" name="Picture 8">
          <a:hlinkClick xmlns:r="http://schemas.openxmlformats.org/officeDocument/2006/relationships" r:id="rId5"/>
          <a:extLst>
            <a:ext uri="{FF2B5EF4-FFF2-40B4-BE49-F238E27FC236}">
              <a16:creationId xmlns:a16="http://schemas.microsoft.com/office/drawing/2014/main" id="{89A29054-6365-4C18-9EB9-A14C87F3ADA3}"/>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30849232"/>
          <a:ext cx="301752" cy="301752"/>
        </a:xfrm>
        <a:prstGeom prst="rect">
          <a:avLst/>
        </a:prstGeom>
      </xdr:spPr>
    </xdr:pic>
    <xdr:clientData/>
  </xdr:twoCellAnchor>
  <xdr:twoCellAnchor editAs="absolute">
    <xdr:from>
      <xdr:col>0</xdr:col>
      <xdr:colOff>431212</xdr:colOff>
      <xdr:row>17</xdr:row>
      <xdr:rowOff>186808</xdr:rowOff>
    </xdr:from>
    <xdr:to>
      <xdr:col>0</xdr:col>
      <xdr:colOff>735028</xdr:colOff>
      <xdr:row>18</xdr:row>
      <xdr:rowOff>295792</xdr:rowOff>
    </xdr:to>
    <xdr:pic>
      <xdr:nvPicPr>
        <xdr:cNvPr id="10" name="Picture 9">
          <a:hlinkClick xmlns:r="http://schemas.openxmlformats.org/officeDocument/2006/relationships" r:id="rId7"/>
          <a:extLst>
            <a:ext uri="{FF2B5EF4-FFF2-40B4-BE49-F238E27FC236}">
              <a16:creationId xmlns:a16="http://schemas.microsoft.com/office/drawing/2014/main" id="{2223AAD2-979F-409B-8380-64EB558B79B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1212" y="11789922"/>
          <a:ext cx="303816" cy="301752"/>
        </a:xfrm>
        <a:prstGeom prst="rect">
          <a:avLst/>
        </a:prstGeom>
      </xdr:spPr>
    </xdr:pic>
    <xdr:clientData/>
  </xdr:twoCellAnchor>
  <xdr:twoCellAnchor editAs="absolute">
    <xdr:from>
      <xdr:col>0</xdr:col>
      <xdr:colOff>432244</xdr:colOff>
      <xdr:row>42</xdr:row>
      <xdr:rowOff>30111</xdr:rowOff>
    </xdr:from>
    <xdr:to>
      <xdr:col>0</xdr:col>
      <xdr:colOff>733996</xdr:colOff>
      <xdr:row>42</xdr:row>
      <xdr:rowOff>331863</xdr:rowOff>
    </xdr:to>
    <xdr:pic>
      <xdr:nvPicPr>
        <xdr:cNvPr id="11" name="Picture 10">
          <a:hlinkClick xmlns:r="http://schemas.openxmlformats.org/officeDocument/2006/relationships" r:id="rId8"/>
          <a:extLst>
            <a:ext uri="{FF2B5EF4-FFF2-40B4-BE49-F238E27FC236}">
              <a16:creationId xmlns:a16="http://schemas.microsoft.com/office/drawing/2014/main" id="{BA283545-DF0A-4248-BFAA-CDB09A5C7D06}"/>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28922611"/>
          <a:ext cx="301752" cy="301752"/>
        </a:xfrm>
        <a:prstGeom prst="rect">
          <a:avLst/>
        </a:prstGeom>
      </xdr:spPr>
    </xdr:pic>
    <xdr:clientData/>
  </xdr:twoCellAnchor>
  <xdr:twoCellAnchor editAs="absolute">
    <xdr:from>
      <xdr:col>0</xdr:col>
      <xdr:colOff>432244</xdr:colOff>
      <xdr:row>39</xdr:row>
      <xdr:rowOff>103200</xdr:rowOff>
    </xdr:from>
    <xdr:to>
      <xdr:col>0</xdr:col>
      <xdr:colOff>733996</xdr:colOff>
      <xdr:row>39</xdr:row>
      <xdr:rowOff>404952</xdr:rowOff>
    </xdr:to>
    <xdr:pic>
      <xdr:nvPicPr>
        <xdr:cNvPr id="12" name="Picture 11">
          <a:hlinkClick xmlns:r="http://schemas.openxmlformats.org/officeDocument/2006/relationships" r:id="rId9"/>
          <a:extLst>
            <a:ext uri="{FF2B5EF4-FFF2-40B4-BE49-F238E27FC236}">
              <a16:creationId xmlns:a16="http://schemas.microsoft.com/office/drawing/2014/main" id="{5080DA8F-8EB7-4945-9A08-77EA0C400B3D}"/>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27045343"/>
          <a:ext cx="301752" cy="301752"/>
        </a:xfrm>
        <a:prstGeom prst="rect">
          <a:avLst/>
        </a:prstGeom>
      </xdr:spPr>
    </xdr:pic>
    <xdr:clientData/>
  </xdr:twoCellAnchor>
  <xdr:twoCellAnchor editAs="absolute">
    <xdr:from>
      <xdr:col>0</xdr:col>
      <xdr:colOff>432244</xdr:colOff>
      <xdr:row>36</xdr:row>
      <xdr:rowOff>72597</xdr:rowOff>
    </xdr:from>
    <xdr:to>
      <xdr:col>0</xdr:col>
      <xdr:colOff>733996</xdr:colOff>
      <xdr:row>36</xdr:row>
      <xdr:rowOff>374349</xdr:rowOff>
    </xdr:to>
    <xdr:pic>
      <xdr:nvPicPr>
        <xdr:cNvPr id="13" name="Picture 12">
          <a:hlinkClick xmlns:r="http://schemas.openxmlformats.org/officeDocument/2006/relationships" r:id="rId10"/>
          <a:extLst>
            <a:ext uri="{FF2B5EF4-FFF2-40B4-BE49-F238E27FC236}">
              <a16:creationId xmlns:a16="http://schemas.microsoft.com/office/drawing/2014/main" id="{1549AFB0-82C6-4E9F-8714-DBF442878124}"/>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25075722"/>
          <a:ext cx="301752" cy="301752"/>
        </a:xfrm>
        <a:prstGeom prst="rect">
          <a:avLst/>
        </a:prstGeom>
      </xdr:spPr>
    </xdr:pic>
    <xdr:clientData/>
  </xdr:twoCellAnchor>
  <xdr:twoCellAnchor editAs="absolute">
    <xdr:from>
      <xdr:col>0</xdr:col>
      <xdr:colOff>432244</xdr:colOff>
      <xdr:row>33</xdr:row>
      <xdr:rowOff>3715</xdr:rowOff>
    </xdr:from>
    <xdr:to>
      <xdr:col>0</xdr:col>
      <xdr:colOff>733996</xdr:colOff>
      <xdr:row>33</xdr:row>
      <xdr:rowOff>305467</xdr:rowOff>
    </xdr:to>
    <xdr:pic>
      <xdr:nvPicPr>
        <xdr:cNvPr id="14" name="Picture 13">
          <a:hlinkClick xmlns:r="http://schemas.openxmlformats.org/officeDocument/2006/relationships" r:id="rId11"/>
          <a:extLst>
            <a:ext uri="{FF2B5EF4-FFF2-40B4-BE49-F238E27FC236}">
              <a16:creationId xmlns:a16="http://schemas.microsoft.com/office/drawing/2014/main" id="{6782F375-A3B0-4A3A-8615-55578BCBF07E}"/>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22909072"/>
          <a:ext cx="301752" cy="301752"/>
        </a:xfrm>
        <a:prstGeom prst="rect">
          <a:avLst/>
        </a:prstGeom>
      </xdr:spPr>
    </xdr:pic>
    <xdr:clientData/>
  </xdr:twoCellAnchor>
  <xdr:twoCellAnchor editAs="absolute">
    <xdr:from>
      <xdr:col>0</xdr:col>
      <xdr:colOff>432244</xdr:colOff>
      <xdr:row>29</xdr:row>
      <xdr:rowOff>168213</xdr:rowOff>
    </xdr:from>
    <xdr:to>
      <xdr:col>0</xdr:col>
      <xdr:colOff>733996</xdr:colOff>
      <xdr:row>30</xdr:row>
      <xdr:rowOff>277197</xdr:rowOff>
    </xdr:to>
    <xdr:pic>
      <xdr:nvPicPr>
        <xdr:cNvPr id="15" name="Picture 14">
          <a:hlinkClick xmlns:r="http://schemas.openxmlformats.org/officeDocument/2006/relationships" r:id="rId12"/>
          <a:extLst>
            <a:ext uri="{FF2B5EF4-FFF2-40B4-BE49-F238E27FC236}">
              <a16:creationId xmlns:a16="http://schemas.microsoft.com/office/drawing/2014/main" id="{553C175C-0396-4A92-A7DE-F3D4E77CE8D9}"/>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20442856"/>
          <a:ext cx="301752" cy="301752"/>
        </a:xfrm>
        <a:prstGeom prst="rect">
          <a:avLst/>
        </a:prstGeom>
      </xdr:spPr>
    </xdr:pic>
    <xdr:clientData/>
  </xdr:twoCellAnchor>
  <xdr:twoCellAnchor editAs="absolute">
    <xdr:from>
      <xdr:col>0</xdr:col>
      <xdr:colOff>431121</xdr:colOff>
      <xdr:row>9</xdr:row>
      <xdr:rowOff>158397</xdr:rowOff>
    </xdr:from>
    <xdr:to>
      <xdr:col>0</xdr:col>
      <xdr:colOff>735120</xdr:colOff>
      <xdr:row>9</xdr:row>
      <xdr:rowOff>460149</xdr:rowOff>
    </xdr:to>
    <xdr:pic>
      <xdr:nvPicPr>
        <xdr:cNvPr id="16" name="Picture 15">
          <a:hlinkClick xmlns:r="http://schemas.openxmlformats.org/officeDocument/2006/relationships" r:id="rId13"/>
          <a:extLst>
            <a:ext uri="{FF2B5EF4-FFF2-40B4-BE49-F238E27FC236}">
              <a16:creationId xmlns:a16="http://schemas.microsoft.com/office/drawing/2014/main" id="{94E4AB46-1260-4F38-A255-7F437F6B947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1121" y="5019674"/>
          <a:ext cx="303999" cy="301752"/>
        </a:xfrm>
        <a:prstGeom prst="rect">
          <a:avLst/>
        </a:prstGeom>
      </xdr:spPr>
    </xdr:pic>
    <xdr:clientData fLocksWithSheet="0"/>
  </xdr:twoCellAnchor>
  <xdr:twoCellAnchor>
    <xdr:from>
      <xdr:col>1</xdr:col>
      <xdr:colOff>3536157</xdr:colOff>
      <xdr:row>7</xdr:row>
      <xdr:rowOff>154781</xdr:rowOff>
    </xdr:from>
    <xdr:to>
      <xdr:col>1</xdr:col>
      <xdr:colOff>3847053</xdr:colOff>
      <xdr:row>7</xdr:row>
      <xdr:rowOff>452437</xdr:rowOff>
    </xdr:to>
    <xdr:sp macro="" textlink="">
      <xdr:nvSpPr>
        <xdr:cNvPr id="17" name="Oval 16">
          <a:extLst>
            <a:ext uri="{FF2B5EF4-FFF2-40B4-BE49-F238E27FC236}">
              <a16:creationId xmlns:a16="http://schemas.microsoft.com/office/drawing/2014/main" id="{9B9C4E38-320B-48EF-80A5-019AF7D8325C}"/>
            </a:ext>
          </a:extLst>
        </xdr:cNvPr>
        <xdr:cNvSpPr/>
      </xdr:nvSpPr>
      <xdr:spPr>
        <a:xfrm>
          <a:off x="4274345" y="2655094"/>
          <a:ext cx="310896" cy="297656"/>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1</xdr:col>
      <xdr:colOff>3559971</xdr:colOff>
      <xdr:row>7</xdr:row>
      <xdr:rowOff>100731</xdr:rowOff>
    </xdr:from>
    <xdr:to>
      <xdr:col>1</xdr:col>
      <xdr:colOff>3869534</xdr:colOff>
      <xdr:row>7</xdr:row>
      <xdr:rowOff>434106</xdr:rowOff>
    </xdr:to>
    <xdr:sp macro="" textlink="">
      <xdr:nvSpPr>
        <xdr:cNvPr id="18" name="TextBox 17">
          <a:extLst>
            <a:ext uri="{FF2B5EF4-FFF2-40B4-BE49-F238E27FC236}">
              <a16:creationId xmlns:a16="http://schemas.microsoft.com/office/drawing/2014/main" id="{F18D2479-BEE9-4C0B-8E97-4B0AD74B3E00}"/>
            </a:ext>
          </a:extLst>
        </xdr:cNvPr>
        <xdr:cNvSpPr txBox="1"/>
      </xdr:nvSpPr>
      <xdr:spPr>
        <a:xfrm>
          <a:off x="4391519" y="3865374"/>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426242</xdr:colOff>
      <xdr:row>7</xdr:row>
      <xdr:rowOff>702732</xdr:rowOff>
    </xdr:from>
    <xdr:to>
      <xdr:col>0</xdr:col>
      <xdr:colOff>738185</xdr:colOff>
      <xdr:row>8</xdr:row>
      <xdr:rowOff>191836</xdr:rowOff>
    </xdr:to>
    <xdr:sp macro="" textlink="">
      <xdr:nvSpPr>
        <xdr:cNvPr id="19" name="Oval 18">
          <a:extLst>
            <a:ext uri="{FF2B5EF4-FFF2-40B4-BE49-F238E27FC236}">
              <a16:creationId xmlns:a16="http://schemas.microsoft.com/office/drawing/2014/main" id="{DF72DD2C-D20D-4E46-8800-FF44881030C2}"/>
            </a:ext>
          </a:extLst>
        </xdr:cNvPr>
        <xdr:cNvSpPr/>
      </xdr:nvSpPr>
      <xdr:spPr>
        <a:xfrm>
          <a:off x="426242" y="4463343"/>
          <a:ext cx="311943" cy="317627"/>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447674</xdr:colOff>
      <xdr:row>3</xdr:row>
      <xdr:rowOff>4760</xdr:rowOff>
    </xdr:from>
    <xdr:to>
      <xdr:col>0</xdr:col>
      <xdr:colOff>776858</xdr:colOff>
      <xdr:row>3</xdr:row>
      <xdr:rowOff>288224</xdr:rowOff>
    </xdr:to>
    <xdr:sp macro="" textlink="">
      <xdr:nvSpPr>
        <xdr:cNvPr id="20" name="Oval 19">
          <a:extLst>
            <a:ext uri="{FF2B5EF4-FFF2-40B4-BE49-F238E27FC236}">
              <a16:creationId xmlns:a16="http://schemas.microsoft.com/office/drawing/2014/main" id="{5E4E44CE-6C47-4E90-8DCC-7846ADCD786C}"/>
            </a:ext>
          </a:extLst>
        </xdr:cNvPr>
        <xdr:cNvSpPr/>
      </xdr:nvSpPr>
      <xdr:spPr>
        <a:xfrm>
          <a:off x="447674" y="2306635"/>
          <a:ext cx="329184" cy="283464"/>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461959</xdr:colOff>
      <xdr:row>3</xdr:row>
      <xdr:rowOff>217</xdr:rowOff>
    </xdr:from>
    <xdr:to>
      <xdr:col>0</xdr:col>
      <xdr:colOff>726278</xdr:colOff>
      <xdr:row>4</xdr:row>
      <xdr:rowOff>176211</xdr:rowOff>
    </xdr:to>
    <xdr:sp macro="" textlink="">
      <xdr:nvSpPr>
        <xdr:cNvPr id="21" name="TextBox 20">
          <a:extLst>
            <a:ext uri="{FF2B5EF4-FFF2-40B4-BE49-F238E27FC236}">
              <a16:creationId xmlns:a16="http://schemas.microsoft.com/office/drawing/2014/main" id="{0CBB1232-52A4-4BED-835D-11AE68949830}"/>
            </a:ext>
          </a:extLst>
        </xdr:cNvPr>
        <xdr:cNvSpPr txBox="1"/>
      </xdr:nvSpPr>
      <xdr:spPr>
        <a:xfrm>
          <a:off x="461959" y="2290760"/>
          <a:ext cx="264319" cy="826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0</xdr:col>
      <xdr:colOff>447673</xdr:colOff>
      <xdr:row>7</xdr:row>
      <xdr:rowOff>674334</xdr:rowOff>
    </xdr:from>
    <xdr:to>
      <xdr:col>0</xdr:col>
      <xdr:colOff>702467</xdr:colOff>
      <xdr:row>9</xdr:row>
      <xdr:rowOff>149136</xdr:rowOff>
    </xdr:to>
    <xdr:sp macro="" textlink="">
      <xdr:nvSpPr>
        <xdr:cNvPr id="22" name="TextBox 21">
          <a:extLst>
            <a:ext uri="{FF2B5EF4-FFF2-40B4-BE49-F238E27FC236}">
              <a16:creationId xmlns:a16="http://schemas.microsoft.com/office/drawing/2014/main" id="{8096CA6E-A3B6-4CD2-B733-E413381CE6FB}"/>
            </a:ext>
          </a:extLst>
        </xdr:cNvPr>
        <xdr:cNvSpPr txBox="1"/>
      </xdr:nvSpPr>
      <xdr:spPr>
        <a:xfrm>
          <a:off x="447673" y="4434945"/>
          <a:ext cx="254794" cy="575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886265</xdr:colOff>
      <xdr:row>2</xdr:row>
      <xdr:rowOff>821973</xdr:rowOff>
    </xdr:from>
    <xdr:to>
      <xdr:col>1</xdr:col>
      <xdr:colOff>1112483</xdr:colOff>
      <xdr:row>2</xdr:row>
      <xdr:rowOff>1048191</xdr:rowOff>
    </xdr:to>
    <xdr:pic>
      <xdr:nvPicPr>
        <xdr:cNvPr id="37" name="Picture 36">
          <a:extLst>
            <a:ext uri="{FF2B5EF4-FFF2-40B4-BE49-F238E27FC236}">
              <a16:creationId xmlns:a16="http://schemas.microsoft.com/office/drawing/2014/main" id="{4EDD15CC-2250-48DF-BC55-E8844E9D0D41}"/>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718821" y="1598084"/>
          <a:ext cx="226218" cy="226218"/>
        </a:xfrm>
        <a:prstGeom prst="rect">
          <a:avLst/>
        </a:prstGeom>
      </xdr:spPr>
    </xdr:pic>
    <xdr:clientData/>
  </xdr:twoCellAnchor>
  <xdr:twoCellAnchor editAs="absolute">
    <xdr:from>
      <xdr:col>0</xdr:col>
      <xdr:colOff>432244</xdr:colOff>
      <xdr:row>14</xdr:row>
      <xdr:rowOff>140244</xdr:rowOff>
    </xdr:from>
    <xdr:to>
      <xdr:col>0</xdr:col>
      <xdr:colOff>733996</xdr:colOff>
      <xdr:row>15</xdr:row>
      <xdr:rowOff>249228</xdr:rowOff>
    </xdr:to>
    <xdr:pic>
      <xdr:nvPicPr>
        <xdr:cNvPr id="39" name="Picture 38">
          <a:hlinkClick xmlns:r="http://schemas.openxmlformats.org/officeDocument/2006/relationships" r:id="rId15"/>
          <a:extLst>
            <a:ext uri="{FF2B5EF4-FFF2-40B4-BE49-F238E27FC236}">
              <a16:creationId xmlns:a16="http://schemas.microsoft.com/office/drawing/2014/main" id="{4ADFB2CF-3A93-45C9-B298-AD1960A43F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9683134"/>
          <a:ext cx="301752" cy="301752"/>
        </a:xfrm>
        <a:prstGeom prst="rect">
          <a:avLst/>
        </a:prstGeom>
      </xdr:spPr>
    </xdr:pic>
    <xdr:clientData/>
  </xdr:twoCellAnchor>
  <xdr:twoCellAnchor editAs="absolute">
    <xdr:from>
      <xdr:col>0</xdr:col>
      <xdr:colOff>432244</xdr:colOff>
      <xdr:row>26</xdr:row>
      <xdr:rowOff>191786</xdr:rowOff>
    </xdr:from>
    <xdr:to>
      <xdr:col>0</xdr:col>
      <xdr:colOff>733996</xdr:colOff>
      <xdr:row>27</xdr:row>
      <xdr:rowOff>300770</xdr:rowOff>
    </xdr:to>
    <xdr:pic>
      <xdr:nvPicPr>
        <xdr:cNvPr id="46" name="Picture 45">
          <a:hlinkClick xmlns:r="http://schemas.openxmlformats.org/officeDocument/2006/relationships" r:id="rId16"/>
          <a:extLst>
            <a:ext uri="{FF2B5EF4-FFF2-40B4-BE49-F238E27FC236}">
              <a16:creationId xmlns:a16="http://schemas.microsoft.com/office/drawing/2014/main" id="{A00C33EB-76B8-468A-A17A-F3B31D1373B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18493393"/>
          <a:ext cx="301752" cy="301752"/>
        </a:xfrm>
        <a:prstGeom prst="rect">
          <a:avLst/>
        </a:prstGeom>
      </xdr:spPr>
    </xdr:pic>
    <xdr:clientData/>
  </xdr:twoCellAnchor>
  <xdr:twoCellAnchor editAs="absolute">
    <xdr:from>
      <xdr:col>0</xdr:col>
      <xdr:colOff>432244</xdr:colOff>
      <xdr:row>23</xdr:row>
      <xdr:rowOff>120763</xdr:rowOff>
    </xdr:from>
    <xdr:to>
      <xdr:col>0</xdr:col>
      <xdr:colOff>733996</xdr:colOff>
      <xdr:row>24</xdr:row>
      <xdr:rowOff>229747</xdr:rowOff>
    </xdr:to>
    <xdr:pic>
      <xdr:nvPicPr>
        <xdr:cNvPr id="47" name="Picture 46">
          <a:hlinkClick xmlns:r="http://schemas.openxmlformats.org/officeDocument/2006/relationships" r:id="rId17"/>
          <a:extLst>
            <a:ext uri="{FF2B5EF4-FFF2-40B4-BE49-F238E27FC236}">
              <a16:creationId xmlns:a16="http://schemas.microsoft.com/office/drawing/2014/main" id="{129A6378-0521-4ED6-A767-880A8375EB5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16253795"/>
          <a:ext cx="301752" cy="301752"/>
        </a:xfrm>
        <a:prstGeom prst="rect">
          <a:avLst/>
        </a:prstGeom>
      </xdr:spPr>
    </xdr:pic>
    <xdr:clientData/>
  </xdr:twoCellAnchor>
  <xdr:twoCellAnchor editAs="absolute">
    <xdr:from>
      <xdr:col>0</xdr:col>
      <xdr:colOff>432244</xdr:colOff>
      <xdr:row>20</xdr:row>
      <xdr:rowOff>69435</xdr:rowOff>
    </xdr:from>
    <xdr:to>
      <xdr:col>0</xdr:col>
      <xdr:colOff>733996</xdr:colOff>
      <xdr:row>21</xdr:row>
      <xdr:rowOff>178419</xdr:rowOff>
    </xdr:to>
    <xdr:pic>
      <xdr:nvPicPr>
        <xdr:cNvPr id="48" name="Picture 47">
          <a:hlinkClick xmlns:r="http://schemas.openxmlformats.org/officeDocument/2006/relationships" r:id="rId18"/>
          <a:extLst>
            <a:ext uri="{FF2B5EF4-FFF2-40B4-BE49-F238E27FC236}">
              <a16:creationId xmlns:a16="http://schemas.microsoft.com/office/drawing/2014/main" id="{2B17E990-E9D0-44F5-87D3-A9D17D951ED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14099911"/>
          <a:ext cx="301752" cy="301752"/>
        </a:xfrm>
        <a:prstGeom prst="rect">
          <a:avLst/>
        </a:prstGeom>
      </xdr:spPr>
    </xdr:pic>
    <xdr:clientData/>
  </xdr:twoCellAnchor>
  <xdr:twoCellAnchor editAs="absolute">
    <xdr:from>
      <xdr:col>0</xdr:col>
      <xdr:colOff>429401</xdr:colOff>
      <xdr:row>11</xdr:row>
      <xdr:rowOff>150120</xdr:rowOff>
    </xdr:from>
    <xdr:to>
      <xdr:col>0</xdr:col>
      <xdr:colOff>736839</xdr:colOff>
      <xdr:row>12</xdr:row>
      <xdr:rowOff>259104</xdr:rowOff>
    </xdr:to>
    <xdr:pic>
      <xdr:nvPicPr>
        <xdr:cNvPr id="62" name="Picture 61">
          <a:hlinkClick xmlns:r="http://schemas.openxmlformats.org/officeDocument/2006/relationships" r:id="rId19"/>
          <a:extLst>
            <a:ext uri="{FF2B5EF4-FFF2-40B4-BE49-F238E27FC236}">
              <a16:creationId xmlns:a16="http://schemas.microsoft.com/office/drawing/2014/main" id="{D78B4FB3-0061-455D-8038-3A1C0A65D3F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9401" y="7816232"/>
          <a:ext cx="307438" cy="301752"/>
        </a:xfrm>
        <a:prstGeom prst="rect">
          <a:avLst/>
        </a:prstGeom>
      </xdr:spPr>
    </xdr:pic>
    <xdr:clientData/>
  </xdr:twoCellAnchor>
  <xdr:twoCellAnchor editAs="absolute">
    <xdr:from>
      <xdr:col>8</xdr:col>
      <xdr:colOff>338666</xdr:colOff>
      <xdr:row>11</xdr:row>
      <xdr:rowOff>151444</xdr:rowOff>
    </xdr:from>
    <xdr:to>
      <xdr:col>8</xdr:col>
      <xdr:colOff>1476542</xdr:colOff>
      <xdr:row>13</xdr:row>
      <xdr:rowOff>185399</xdr:rowOff>
    </xdr:to>
    <xdr:grpSp>
      <xdr:nvGrpSpPr>
        <xdr:cNvPr id="55" name="Group 54">
          <a:extLst>
            <a:ext uri="{FF2B5EF4-FFF2-40B4-BE49-F238E27FC236}">
              <a16:creationId xmlns:a16="http://schemas.microsoft.com/office/drawing/2014/main" id="{00005EE5-D006-8F45-AE47-567133678DA6}"/>
            </a:ext>
          </a:extLst>
        </xdr:cNvPr>
        <xdr:cNvGrpSpPr/>
      </xdr:nvGrpSpPr>
      <xdr:grpSpPr>
        <a:xfrm>
          <a:off x="16009559" y="7816801"/>
          <a:ext cx="1137876" cy="986455"/>
          <a:chOff x="13882688" y="5976938"/>
          <a:chExt cx="1178718" cy="1176338"/>
        </a:xfrm>
      </xdr:grpSpPr>
      <xdr:grpSp>
        <xdr:nvGrpSpPr>
          <xdr:cNvPr id="56" name="Group 55">
            <a:extLst>
              <a:ext uri="{FF2B5EF4-FFF2-40B4-BE49-F238E27FC236}">
                <a16:creationId xmlns:a16="http://schemas.microsoft.com/office/drawing/2014/main" id="{3A8DACFD-5744-4740-8084-C9933F096F68}"/>
              </a:ext>
            </a:extLst>
          </xdr:cNvPr>
          <xdr:cNvGrpSpPr/>
        </xdr:nvGrpSpPr>
        <xdr:grpSpPr>
          <a:xfrm>
            <a:off x="14277970" y="6762750"/>
            <a:ext cx="416719" cy="390526"/>
            <a:chOff x="16090107" y="6750843"/>
            <a:chExt cx="416719" cy="390526"/>
          </a:xfrm>
        </xdr:grpSpPr>
        <xdr:sp macro="" textlink="">
          <xdr:nvSpPr>
            <xdr:cNvPr id="59" name="Arrow: Chevron 21">
              <a:extLst>
                <a:ext uri="{FF2B5EF4-FFF2-40B4-BE49-F238E27FC236}">
                  <a16:creationId xmlns:a16="http://schemas.microsoft.com/office/drawing/2014/main" id="{4FB97E3B-7394-3A4C-97BE-C6901849E349}"/>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0" name="Arrow: Chevron 22">
              <a:extLst>
                <a:ext uri="{FF2B5EF4-FFF2-40B4-BE49-F238E27FC236}">
                  <a16:creationId xmlns:a16="http://schemas.microsoft.com/office/drawing/2014/main" id="{6C3F13C8-C85F-9945-86B9-EE3AD3C101EF}"/>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57" name="Rectangle: Rounded Corners 19">
            <a:extLst>
              <a:ext uri="{FF2B5EF4-FFF2-40B4-BE49-F238E27FC236}">
                <a16:creationId xmlns:a16="http://schemas.microsoft.com/office/drawing/2014/main" id="{6C62D982-AA90-C244-B628-3FC940FC55F9}"/>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8" name="TextBox 57">
            <a:extLst>
              <a:ext uri="{FF2B5EF4-FFF2-40B4-BE49-F238E27FC236}">
                <a16:creationId xmlns:a16="http://schemas.microsoft.com/office/drawing/2014/main" id="{D895C712-AE2E-E54E-89B9-264849FED7D8}"/>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324555</xdr:colOff>
      <xdr:row>23</xdr:row>
      <xdr:rowOff>137079</xdr:rowOff>
    </xdr:from>
    <xdr:to>
      <xdr:col>8</xdr:col>
      <xdr:colOff>1462431</xdr:colOff>
      <xdr:row>25</xdr:row>
      <xdr:rowOff>72258</xdr:rowOff>
    </xdr:to>
    <xdr:grpSp>
      <xdr:nvGrpSpPr>
        <xdr:cNvPr id="61" name="Group 60">
          <a:extLst>
            <a:ext uri="{FF2B5EF4-FFF2-40B4-BE49-F238E27FC236}">
              <a16:creationId xmlns:a16="http://schemas.microsoft.com/office/drawing/2014/main" id="{979E0909-0A20-FB44-94D5-E15224F4DDA6}"/>
            </a:ext>
          </a:extLst>
        </xdr:cNvPr>
        <xdr:cNvGrpSpPr/>
      </xdr:nvGrpSpPr>
      <xdr:grpSpPr>
        <a:xfrm>
          <a:off x="15995448" y="16238865"/>
          <a:ext cx="1137876" cy="989732"/>
          <a:chOff x="13882688" y="5976938"/>
          <a:chExt cx="1178718" cy="1176338"/>
        </a:xfrm>
      </xdr:grpSpPr>
      <xdr:grpSp>
        <xdr:nvGrpSpPr>
          <xdr:cNvPr id="63" name="Group 62">
            <a:extLst>
              <a:ext uri="{FF2B5EF4-FFF2-40B4-BE49-F238E27FC236}">
                <a16:creationId xmlns:a16="http://schemas.microsoft.com/office/drawing/2014/main" id="{52C6935D-EC03-BA49-BF6A-F2B2FB3AF25B}"/>
              </a:ext>
            </a:extLst>
          </xdr:cNvPr>
          <xdr:cNvGrpSpPr/>
        </xdr:nvGrpSpPr>
        <xdr:grpSpPr>
          <a:xfrm>
            <a:off x="14277970" y="6762750"/>
            <a:ext cx="416719" cy="390526"/>
            <a:chOff x="16090107" y="6750843"/>
            <a:chExt cx="416719" cy="390526"/>
          </a:xfrm>
        </xdr:grpSpPr>
        <xdr:sp macro="" textlink="">
          <xdr:nvSpPr>
            <xdr:cNvPr id="66" name="Arrow: Chevron 21">
              <a:extLst>
                <a:ext uri="{FF2B5EF4-FFF2-40B4-BE49-F238E27FC236}">
                  <a16:creationId xmlns:a16="http://schemas.microsoft.com/office/drawing/2014/main" id="{0E742685-2B92-484B-8ACD-B9558F11ACB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7" name="Arrow: Chevron 22">
              <a:extLst>
                <a:ext uri="{FF2B5EF4-FFF2-40B4-BE49-F238E27FC236}">
                  <a16:creationId xmlns:a16="http://schemas.microsoft.com/office/drawing/2014/main" id="{C8C1279B-76A7-024E-BE37-438196776A4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64" name="Rectangle: Rounded Corners 19">
            <a:extLst>
              <a:ext uri="{FF2B5EF4-FFF2-40B4-BE49-F238E27FC236}">
                <a16:creationId xmlns:a16="http://schemas.microsoft.com/office/drawing/2014/main" id="{9380E083-95D3-9945-AE20-6AAA6DC5E8D2}"/>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5" name="TextBox 64">
            <a:extLst>
              <a:ext uri="{FF2B5EF4-FFF2-40B4-BE49-F238E27FC236}">
                <a16:creationId xmlns:a16="http://schemas.microsoft.com/office/drawing/2014/main" id="{4CB588DB-BC86-A04A-89E9-7049E2A1E57D}"/>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338666</xdr:colOff>
      <xdr:row>34</xdr:row>
      <xdr:rowOff>678846</xdr:rowOff>
    </xdr:from>
    <xdr:to>
      <xdr:col>8</xdr:col>
      <xdr:colOff>1476542</xdr:colOff>
      <xdr:row>36</xdr:row>
      <xdr:rowOff>477701</xdr:rowOff>
    </xdr:to>
    <xdr:grpSp>
      <xdr:nvGrpSpPr>
        <xdr:cNvPr id="68" name="Group 67">
          <a:extLst>
            <a:ext uri="{FF2B5EF4-FFF2-40B4-BE49-F238E27FC236}">
              <a16:creationId xmlns:a16="http://schemas.microsoft.com/office/drawing/2014/main" id="{E17F5882-93EE-B145-BA88-0B1E3476AB3D}"/>
            </a:ext>
          </a:extLst>
        </xdr:cNvPr>
        <xdr:cNvGrpSpPr/>
      </xdr:nvGrpSpPr>
      <xdr:grpSpPr>
        <a:xfrm>
          <a:off x="16009559" y="24491346"/>
          <a:ext cx="1137876" cy="989480"/>
          <a:chOff x="13882688" y="5976938"/>
          <a:chExt cx="1178718" cy="1176338"/>
        </a:xfrm>
      </xdr:grpSpPr>
      <xdr:grpSp>
        <xdr:nvGrpSpPr>
          <xdr:cNvPr id="69" name="Group 68">
            <a:extLst>
              <a:ext uri="{FF2B5EF4-FFF2-40B4-BE49-F238E27FC236}">
                <a16:creationId xmlns:a16="http://schemas.microsoft.com/office/drawing/2014/main" id="{19F5EF3F-7289-024E-B1B6-A736446D1534}"/>
              </a:ext>
            </a:extLst>
          </xdr:cNvPr>
          <xdr:cNvGrpSpPr/>
        </xdr:nvGrpSpPr>
        <xdr:grpSpPr>
          <a:xfrm>
            <a:off x="14277970" y="6762750"/>
            <a:ext cx="416719" cy="390526"/>
            <a:chOff x="16090107" y="6750843"/>
            <a:chExt cx="416719" cy="390526"/>
          </a:xfrm>
        </xdr:grpSpPr>
        <xdr:sp macro="" textlink="">
          <xdr:nvSpPr>
            <xdr:cNvPr id="72" name="Arrow: Chevron 21">
              <a:extLst>
                <a:ext uri="{FF2B5EF4-FFF2-40B4-BE49-F238E27FC236}">
                  <a16:creationId xmlns:a16="http://schemas.microsoft.com/office/drawing/2014/main" id="{DF51B7AC-09BF-E14C-B1DA-6314A150956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3" name="Arrow: Chevron 22">
              <a:extLst>
                <a:ext uri="{FF2B5EF4-FFF2-40B4-BE49-F238E27FC236}">
                  <a16:creationId xmlns:a16="http://schemas.microsoft.com/office/drawing/2014/main" id="{E294638A-E8ED-2840-8210-A02DD70BF46E}"/>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70" name="Rectangle: Rounded Corners 19">
            <a:extLst>
              <a:ext uri="{FF2B5EF4-FFF2-40B4-BE49-F238E27FC236}">
                <a16:creationId xmlns:a16="http://schemas.microsoft.com/office/drawing/2014/main" id="{3E76CF2F-A479-6042-900F-7B339B2190A8}"/>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1" name="TextBox 70">
            <a:extLst>
              <a:ext uri="{FF2B5EF4-FFF2-40B4-BE49-F238E27FC236}">
                <a16:creationId xmlns:a16="http://schemas.microsoft.com/office/drawing/2014/main" id="{E77C72D6-4722-2C4D-8F1A-34A846EF0375}"/>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0</xdr:col>
      <xdr:colOff>432244</xdr:colOff>
      <xdr:row>48</xdr:row>
      <xdr:rowOff>6301</xdr:rowOff>
    </xdr:from>
    <xdr:to>
      <xdr:col>0</xdr:col>
      <xdr:colOff>733996</xdr:colOff>
      <xdr:row>48</xdr:row>
      <xdr:rowOff>308053</xdr:rowOff>
    </xdr:to>
    <xdr:pic>
      <xdr:nvPicPr>
        <xdr:cNvPr id="49" name="Picture 48">
          <a:hlinkClick xmlns:r="http://schemas.openxmlformats.org/officeDocument/2006/relationships" r:id="rId20"/>
          <a:extLst>
            <a:ext uri="{FF2B5EF4-FFF2-40B4-BE49-F238E27FC236}">
              <a16:creationId xmlns:a16="http://schemas.microsoft.com/office/drawing/2014/main" id="{CC1F4EED-7E47-0240-BA67-D341D8F5374C}"/>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2244" y="32720140"/>
          <a:ext cx="301752" cy="30175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7</xdr:col>
      <xdr:colOff>161925</xdr:colOff>
      <xdr:row>1</xdr:row>
      <xdr:rowOff>123825</xdr:rowOff>
    </xdr:from>
    <xdr:to>
      <xdr:col>7</xdr:col>
      <xdr:colOff>1042988</xdr:colOff>
      <xdr:row>1</xdr:row>
      <xdr:rowOff>421480</xdr:rowOff>
    </xdr:to>
    <xdr:grpSp>
      <xdr:nvGrpSpPr>
        <xdr:cNvPr id="2" name="Group 1">
          <a:hlinkClick xmlns:r="http://schemas.openxmlformats.org/officeDocument/2006/relationships" r:id="rId1"/>
          <a:extLst>
            <a:ext uri="{FF2B5EF4-FFF2-40B4-BE49-F238E27FC236}">
              <a16:creationId xmlns:a16="http://schemas.microsoft.com/office/drawing/2014/main" id="{D9916C3B-7B7F-4CF8-BF31-73C8DBE2FF15}"/>
            </a:ext>
          </a:extLst>
        </xdr:cNvPr>
        <xdr:cNvGrpSpPr/>
      </xdr:nvGrpSpPr>
      <xdr:grpSpPr>
        <a:xfrm>
          <a:off x="14030325" y="390525"/>
          <a:ext cx="881063" cy="297655"/>
          <a:chOff x="12311063" y="238126"/>
          <a:chExt cx="881063" cy="297655"/>
        </a:xfrm>
      </xdr:grpSpPr>
      <xdr:sp macro="" textlink="">
        <xdr:nvSpPr>
          <xdr:cNvPr id="3" name="Arrow: Chevron 2">
            <a:extLst>
              <a:ext uri="{FF2B5EF4-FFF2-40B4-BE49-F238E27FC236}">
                <a16:creationId xmlns:a16="http://schemas.microsoft.com/office/drawing/2014/main" id="{09D48862-8B0A-40C1-9148-27E2432A4000}"/>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1"/>
            <a:extLst>
              <a:ext uri="{FF2B5EF4-FFF2-40B4-BE49-F238E27FC236}">
                <a16:creationId xmlns:a16="http://schemas.microsoft.com/office/drawing/2014/main" id="{76715780-8DE1-426F-818B-D201FE0F6EB2}"/>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6</xdr:col>
      <xdr:colOff>619125</xdr:colOff>
      <xdr:row>1</xdr:row>
      <xdr:rowOff>123825</xdr:rowOff>
    </xdr:from>
    <xdr:to>
      <xdr:col>6</xdr:col>
      <xdr:colOff>1576388</xdr:colOff>
      <xdr:row>1</xdr:row>
      <xdr:rowOff>421480</xdr:rowOff>
    </xdr:to>
    <xdr:grpSp>
      <xdr:nvGrpSpPr>
        <xdr:cNvPr id="5" name="Group 4">
          <a:hlinkClick xmlns:r="http://schemas.openxmlformats.org/officeDocument/2006/relationships" r:id="rId2"/>
          <a:extLst>
            <a:ext uri="{FF2B5EF4-FFF2-40B4-BE49-F238E27FC236}">
              <a16:creationId xmlns:a16="http://schemas.microsoft.com/office/drawing/2014/main" id="{61F02C5C-9ED8-4F75-B42D-7B62BC254528}"/>
            </a:ext>
          </a:extLst>
        </xdr:cNvPr>
        <xdr:cNvGrpSpPr/>
      </xdr:nvGrpSpPr>
      <xdr:grpSpPr>
        <a:xfrm flipH="1">
          <a:off x="12684125" y="390525"/>
          <a:ext cx="957263" cy="297655"/>
          <a:chOff x="12394406" y="238126"/>
          <a:chExt cx="797720" cy="297655"/>
        </a:xfrm>
      </xdr:grpSpPr>
      <xdr:sp macro="" textlink="">
        <xdr:nvSpPr>
          <xdr:cNvPr id="6" name="Arrow: Chevron 5">
            <a:extLst>
              <a:ext uri="{FF2B5EF4-FFF2-40B4-BE49-F238E27FC236}">
                <a16:creationId xmlns:a16="http://schemas.microsoft.com/office/drawing/2014/main" id="{643C0998-2EE9-4DC7-93BB-B7C521EA3FC2}"/>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3"/>
            <a:extLst>
              <a:ext uri="{FF2B5EF4-FFF2-40B4-BE49-F238E27FC236}">
                <a16:creationId xmlns:a16="http://schemas.microsoft.com/office/drawing/2014/main" id="{54753D3C-61C4-4B51-9B3F-57147484D814}"/>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0</xdr:col>
      <xdr:colOff>451490</xdr:colOff>
      <xdr:row>9</xdr:row>
      <xdr:rowOff>114210</xdr:rowOff>
    </xdr:from>
    <xdr:to>
      <xdr:col>0</xdr:col>
      <xdr:colOff>753242</xdr:colOff>
      <xdr:row>9</xdr:row>
      <xdr:rowOff>415962</xdr:rowOff>
    </xdr:to>
    <xdr:pic>
      <xdr:nvPicPr>
        <xdr:cNvPr id="8" name="Picture 7">
          <a:hlinkClick xmlns:r="http://schemas.openxmlformats.org/officeDocument/2006/relationships" r:id="rId4"/>
          <a:extLst>
            <a:ext uri="{FF2B5EF4-FFF2-40B4-BE49-F238E27FC236}">
              <a16:creationId xmlns:a16="http://schemas.microsoft.com/office/drawing/2014/main" id="{F95C0A96-EFEC-42F2-ABAE-231B72E6837F}"/>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51490" y="5024877"/>
          <a:ext cx="301752" cy="301752"/>
        </a:xfrm>
        <a:prstGeom prst="rect">
          <a:avLst/>
        </a:prstGeom>
      </xdr:spPr>
    </xdr:pic>
    <xdr:clientData/>
  </xdr:twoCellAnchor>
  <xdr:twoCellAnchor editAs="absolute">
    <xdr:from>
      <xdr:col>0</xdr:col>
      <xdr:colOff>451490</xdr:colOff>
      <xdr:row>14</xdr:row>
      <xdr:rowOff>85813</xdr:rowOff>
    </xdr:from>
    <xdr:to>
      <xdr:col>0</xdr:col>
      <xdr:colOff>753242</xdr:colOff>
      <xdr:row>15</xdr:row>
      <xdr:rowOff>190009</xdr:rowOff>
    </xdr:to>
    <xdr:pic>
      <xdr:nvPicPr>
        <xdr:cNvPr id="9" name="Picture 8">
          <a:hlinkClick xmlns:r="http://schemas.openxmlformats.org/officeDocument/2006/relationships" r:id="rId6"/>
          <a:extLst>
            <a:ext uri="{FF2B5EF4-FFF2-40B4-BE49-F238E27FC236}">
              <a16:creationId xmlns:a16="http://schemas.microsoft.com/office/drawing/2014/main" id="{D68EBFFF-68B6-4A1C-B885-2C42E758A41D}"/>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51490" y="9737813"/>
          <a:ext cx="301752" cy="301752"/>
        </a:xfrm>
        <a:prstGeom prst="rect">
          <a:avLst/>
        </a:prstGeom>
      </xdr:spPr>
    </xdr:pic>
    <xdr:clientData/>
  </xdr:twoCellAnchor>
  <xdr:twoCellAnchor editAs="absolute">
    <xdr:from>
      <xdr:col>0</xdr:col>
      <xdr:colOff>409157</xdr:colOff>
      <xdr:row>21</xdr:row>
      <xdr:rowOff>35364</xdr:rowOff>
    </xdr:from>
    <xdr:to>
      <xdr:col>0</xdr:col>
      <xdr:colOff>710909</xdr:colOff>
      <xdr:row>21</xdr:row>
      <xdr:rowOff>337116</xdr:rowOff>
    </xdr:to>
    <xdr:pic>
      <xdr:nvPicPr>
        <xdr:cNvPr id="10" name="Picture 9">
          <a:hlinkClick xmlns:r="http://schemas.openxmlformats.org/officeDocument/2006/relationships" r:id="rId7"/>
          <a:extLst>
            <a:ext uri="{FF2B5EF4-FFF2-40B4-BE49-F238E27FC236}">
              <a16:creationId xmlns:a16="http://schemas.microsoft.com/office/drawing/2014/main" id="{19764A1D-6EB9-486A-B1D4-34B9D1C68777}"/>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09157" y="14710920"/>
          <a:ext cx="301752" cy="301752"/>
        </a:xfrm>
        <a:prstGeom prst="rect">
          <a:avLst/>
        </a:prstGeom>
      </xdr:spPr>
    </xdr:pic>
    <xdr:clientData/>
  </xdr:twoCellAnchor>
  <xdr:twoCellAnchor editAs="absolute">
    <xdr:from>
      <xdr:col>0</xdr:col>
      <xdr:colOff>451490</xdr:colOff>
      <xdr:row>23</xdr:row>
      <xdr:rowOff>186415</xdr:rowOff>
    </xdr:from>
    <xdr:to>
      <xdr:col>0</xdr:col>
      <xdr:colOff>753242</xdr:colOff>
      <xdr:row>24</xdr:row>
      <xdr:rowOff>297252</xdr:rowOff>
    </xdr:to>
    <xdr:pic>
      <xdr:nvPicPr>
        <xdr:cNvPr id="11" name="Picture 10">
          <a:hlinkClick xmlns:r="http://schemas.openxmlformats.org/officeDocument/2006/relationships" r:id="rId8"/>
          <a:extLst>
            <a:ext uri="{FF2B5EF4-FFF2-40B4-BE49-F238E27FC236}">
              <a16:creationId xmlns:a16="http://schemas.microsoft.com/office/drawing/2014/main" id="{1C75CB58-60C2-4E6D-83AA-5482D473DF0C}"/>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51490" y="16893971"/>
          <a:ext cx="301752" cy="308392"/>
        </a:xfrm>
        <a:prstGeom prst="rect">
          <a:avLst/>
        </a:prstGeom>
      </xdr:spPr>
    </xdr:pic>
    <xdr:clientData/>
  </xdr:twoCellAnchor>
  <xdr:twoCellAnchor editAs="absolute">
    <xdr:from>
      <xdr:col>0</xdr:col>
      <xdr:colOff>459841</xdr:colOff>
      <xdr:row>26</xdr:row>
      <xdr:rowOff>213611</xdr:rowOff>
    </xdr:from>
    <xdr:to>
      <xdr:col>0</xdr:col>
      <xdr:colOff>761593</xdr:colOff>
      <xdr:row>27</xdr:row>
      <xdr:rowOff>292075</xdr:rowOff>
    </xdr:to>
    <xdr:pic>
      <xdr:nvPicPr>
        <xdr:cNvPr id="15" name="Picture 14">
          <a:hlinkClick xmlns:r="http://schemas.openxmlformats.org/officeDocument/2006/relationships" r:id="rId9"/>
          <a:extLst>
            <a:ext uri="{FF2B5EF4-FFF2-40B4-BE49-F238E27FC236}">
              <a16:creationId xmlns:a16="http://schemas.microsoft.com/office/drawing/2014/main" id="{6DE38408-2E61-40A1-BBA7-41BEC5C48D26}"/>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59841" y="19799833"/>
          <a:ext cx="301752" cy="304242"/>
        </a:xfrm>
        <a:prstGeom prst="rect">
          <a:avLst/>
        </a:prstGeom>
      </xdr:spPr>
    </xdr:pic>
    <xdr:clientData/>
  </xdr:twoCellAnchor>
  <xdr:twoCellAnchor editAs="absolute">
    <xdr:from>
      <xdr:col>0</xdr:col>
      <xdr:colOff>436192</xdr:colOff>
      <xdr:row>30</xdr:row>
      <xdr:rowOff>22412</xdr:rowOff>
    </xdr:from>
    <xdr:to>
      <xdr:col>0</xdr:col>
      <xdr:colOff>737944</xdr:colOff>
      <xdr:row>30</xdr:row>
      <xdr:rowOff>309222</xdr:rowOff>
    </xdr:to>
    <xdr:pic>
      <xdr:nvPicPr>
        <xdr:cNvPr id="16" name="Picture 15">
          <a:hlinkClick xmlns:r="http://schemas.openxmlformats.org/officeDocument/2006/relationships" r:id="rId10"/>
          <a:extLst>
            <a:ext uri="{FF2B5EF4-FFF2-40B4-BE49-F238E27FC236}">
              <a16:creationId xmlns:a16="http://schemas.microsoft.com/office/drawing/2014/main" id="{FC1017D6-27E2-4CC1-9B3E-48D4D48E231D}"/>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36192" y="21725301"/>
          <a:ext cx="301752" cy="286810"/>
        </a:xfrm>
        <a:prstGeom prst="rect">
          <a:avLst/>
        </a:prstGeom>
      </xdr:spPr>
    </xdr:pic>
    <xdr:clientData/>
  </xdr:twoCellAnchor>
  <xdr:twoCellAnchor editAs="absolute">
    <xdr:from>
      <xdr:col>0</xdr:col>
      <xdr:colOff>437378</xdr:colOff>
      <xdr:row>32</xdr:row>
      <xdr:rowOff>179057</xdr:rowOff>
    </xdr:from>
    <xdr:to>
      <xdr:col>0</xdr:col>
      <xdr:colOff>739130</xdr:colOff>
      <xdr:row>33</xdr:row>
      <xdr:rowOff>276614</xdr:rowOff>
    </xdr:to>
    <xdr:pic>
      <xdr:nvPicPr>
        <xdr:cNvPr id="17" name="Picture 16">
          <a:hlinkClick xmlns:r="http://schemas.openxmlformats.org/officeDocument/2006/relationships" r:id="rId11"/>
          <a:extLst>
            <a:ext uri="{FF2B5EF4-FFF2-40B4-BE49-F238E27FC236}">
              <a16:creationId xmlns:a16="http://schemas.microsoft.com/office/drawing/2014/main" id="{5345CB1C-8B2F-497A-B686-26612C88D11A}"/>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37378" y="23928057"/>
          <a:ext cx="301752" cy="295113"/>
        </a:xfrm>
        <a:prstGeom prst="rect">
          <a:avLst/>
        </a:prstGeom>
      </xdr:spPr>
    </xdr:pic>
    <xdr:clientData/>
  </xdr:twoCellAnchor>
  <xdr:twoCellAnchor>
    <xdr:from>
      <xdr:col>0</xdr:col>
      <xdr:colOff>404811</xdr:colOff>
      <xdr:row>3</xdr:row>
      <xdr:rowOff>47626</xdr:rowOff>
    </xdr:from>
    <xdr:to>
      <xdr:col>0</xdr:col>
      <xdr:colOff>715707</xdr:colOff>
      <xdr:row>3</xdr:row>
      <xdr:rowOff>349378</xdr:rowOff>
    </xdr:to>
    <xdr:sp macro="" textlink="">
      <xdr:nvSpPr>
        <xdr:cNvPr id="18" name="Oval 17">
          <a:extLst>
            <a:ext uri="{FF2B5EF4-FFF2-40B4-BE49-F238E27FC236}">
              <a16:creationId xmlns:a16="http://schemas.microsoft.com/office/drawing/2014/main" id="{EDE2AAD0-E356-4D12-940E-0F81F40208EE}"/>
            </a:ext>
          </a:extLst>
        </xdr:cNvPr>
        <xdr:cNvSpPr/>
      </xdr:nvSpPr>
      <xdr:spPr>
        <a:xfrm>
          <a:off x="404811" y="1476376"/>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3557586</xdr:colOff>
      <xdr:row>7</xdr:row>
      <xdr:rowOff>92869</xdr:rowOff>
    </xdr:from>
    <xdr:to>
      <xdr:col>1</xdr:col>
      <xdr:colOff>3868482</xdr:colOff>
      <xdr:row>7</xdr:row>
      <xdr:rowOff>394621</xdr:rowOff>
    </xdr:to>
    <xdr:sp macro="" textlink="">
      <xdr:nvSpPr>
        <xdr:cNvPr id="19" name="Oval 18">
          <a:extLst>
            <a:ext uri="{FF2B5EF4-FFF2-40B4-BE49-F238E27FC236}">
              <a16:creationId xmlns:a16="http://schemas.microsoft.com/office/drawing/2014/main" id="{2814997F-4D68-4CC0-92EF-89F968A1BD7B}"/>
            </a:ext>
          </a:extLst>
        </xdr:cNvPr>
        <xdr:cNvSpPr/>
      </xdr:nvSpPr>
      <xdr:spPr>
        <a:xfrm>
          <a:off x="4295774" y="2593182"/>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449878</xdr:colOff>
      <xdr:row>7</xdr:row>
      <xdr:rowOff>792073</xdr:rowOff>
    </xdr:from>
    <xdr:to>
      <xdr:col>0</xdr:col>
      <xdr:colOff>779062</xdr:colOff>
      <xdr:row>8</xdr:row>
      <xdr:rowOff>257093</xdr:rowOff>
    </xdr:to>
    <xdr:sp macro="" textlink="">
      <xdr:nvSpPr>
        <xdr:cNvPr id="20" name="Oval 19">
          <a:extLst>
            <a:ext uri="{FF2B5EF4-FFF2-40B4-BE49-F238E27FC236}">
              <a16:creationId xmlns:a16="http://schemas.microsoft.com/office/drawing/2014/main" id="{52E7213F-F441-4890-826F-261CF38DBE0D}"/>
            </a:ext>
          </a:extLst>
        </xdr:cNvPr>
        <xdr:cNvSpPr/>
      </xdr:nvSpPr>
      <xdr:spPr>
        <a:xfrm>
          <a:off x="449878" y="4489184"/>
          <a:ext cx="329184" cy="283465"/>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1</xdr:col>
      <xdr:colOff>3583779</xdr:colOff>
      <xdr:row>7</xdr:row>
      <xdr:rowOff>14992</xdr:rowOff>
    </xdr:from>
    <xdr:to>
      <xdr:col>1</xdr:col>
      <xdr:colOff>3893342</xdr:colOff>
      <xdr:row>7</xdr:row>
      <xdr:rowOff>348367</xdr:rowOff>
    </xdr:to>
    <xdr:sp macro="" textlink="">
      <xdr:nvSpPr>
        <xdr:cNvPr id="21" name="TextBox 20">
          <a:extLst>
            <a:ext uri="{FF2B5EF4-FFF2-40B4-BE49-F238E27FC236}">
              <a16:creationId xmlns:a16="http://schemas.microsoft.com/office/drawing/2014/main" id="{E696C6F5-4517-4A35-89E7-394A49513BF3}"/>
            </a:ext>
          </a:extLst>
        </xdr:cNvPr>
        <xdr:cNvSpPr txBox="1"/>
      </xdr:nvSpPr>
      <xdr:spPr>
        <a:xfrm>
          <a:off x="4416335" y="3824992"/>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414338</xdr:colOff>
      <xdr:row>3</xdr:row>
      <xdr:rowOff>33338</xdr:rowOff>
    </xdr:from>
    <xdr:to>
      <xdr:col>0</xdr:col>
      <xdr:colOff>723901</xdr:colOff>
      <xdr:row>3</xdr:row>
      <xdr:rowOff>366713</xdr:rowOff>
    </xdr:to>
    <xdr:sp macro="" textlink="">
      <xdr:nvSpPr>
        <xdr:cNvPr id="22" name="TextBox 21">
          <a:extLst>
            <a:ext uri="{FF2B5EF4-FFF2-40B4-BE49-F238E27FC236}">
              <a16:creationId xmlns:a16="http://schemas.microsoft.com/office/drawing/2014/main" id="{6FED65CD-3B1C-416A-A4CF-463E108FDA9A}"/>
            </a:ext>
          </a:extLst>
        </xdr:cNvPr>
        <xdr:cNvSpPr txBox="1"/>
      </xdr:nvSpPr>
      <xdr:spPr>
        <a:xfrm>
          <a:off x="414338" y="1462088"/>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0</xdr:col>
      <xdr:colOff>465668</xdr:colOff>
      <xdr:row>7</xdr:row>
      <xdr:rowOff>719665</xdr:rowOff>
    </xdr:from>
    <xdr:to>
      <xdr:col>1</xdr:col>
      <xdr:colOff>56976</xdr:colOff>
      <xdr:row>9</xdr:row>
      <xdr:rowOff>200729</xdr:rowOff>
    </xdr:to>
    <xdr:sp macro="" textlink="">
      <xdr:nvSpPr>
        <xdr:cNvPr id="23" name="TextBox 22">
          <a:extLst>
            <a:ext uri="{FF2B5EF4-FFF2-40B4-BE49-F238E27FC236}">
              <a16:creationId xmlns:a16="http://schemas.microsoft.com/office/drawing/2014/main" id="{3450ECD4-76EB-43EC-A9DD-1FDCECB36EE6}"/>
            </a:ext>
          </a:extLst>
        </xdr:cNvPr>
        <xdr:cNvSpPr txBox="1"/>
      </xdr:nvSpPr>
      <xdr:spPr>
        <a:xfrm>
          <a:off x="465668" y="4529665"/>
          <a:ext cx="423864" cy="581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absolute">
    <xdr:from>
      <xdr:col>1</xdr:col>
      <xdr:colOff>899583</xdr:colOff>
      <xdr:row>2</xdr:row>
      <xdr:rowOff>744785</xdr:rowOff>
    </xdr:from>
    <xdr:to>
      <xdr:col>1</xdr:col>
      <xdr:colOff>1125801</xdr:colOff>
      <xdr:row>2</xdr:row>
      <xdr:rowOff>971003</xdr:rowOff>
    </xdr:to>
    <xdr:pic>
      <xdr:nvPicPr>
        <xdr:cNvPr id="36" name="Picture 35">
          <a:extLst>
            <a:ext uri="{FF2B5EF4-FFF2-40B4-BE49-F238E27FC236}">
              <a16:creationId xmlns:a16="http://schemas.microsoft.com/office/drawing/2014/main" id="{FB58F244-A371-434B-BB82-5FEBC75DD3C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741493" y="1586695"/>
          <a:ext cx="226218" cy="226218"/>
        </a:xfrm>
        <a:prstGeom prst="rect">
          <a:avLst/>
        </a:prstGeom>
      </xdr:spPr>
    </xdr:pic>
    <xdr:clientData/>
  </xdr:twoCellAnchor>
  <xdr:twoCellAnchor editAs="absolute">
    <xdr:from>
      <xdr:col>0</xdr:col>
      <xdr:colOff>432014</xdr:colOff>
      <xdr:row>12</xdr:row>
      <xdr:rowOff>128145</xdr:rowOff>
    </xdr:from>
    <xdr:to>
      <xdr:col>0</xdr:col>
      <xdr:colOff>733766</xdr:colOff>
      <xdr:row>12</xdr:row>
      <xdr:rowOff>429897</xdr:rowOff>
    </xdr:to>
    <xdr:pic>
      <xdr:nvPicPr>
        <xdr:cNvPr id="37" name="Picture 36">
          <a:hlinkClick xmlns:r="http://schemas.openxmlformats.org/officeDocument/2006/relationships" r:id="rId13"/>
          <a:extLst>
            <a:ext uri="{FF2B5EF4-FFF2-40B4-BE49-F238E27FC236}">
              <a16:creationId xmlns:a16="http://schemas.microsoft.com/office/drawing/2014/main" id="{9BB1AAA3-D712-400E-B49D-BF33407B95D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32014" y="7310701"/>
          <a:ext cx="301752" cy="301752"/>
        </a:xfrm>
        <a:prstGeom prst="rect">
          <a:avLst/>
        </a:prstGeom>
      </xdr:spPr>
    </xdr:pic>
    <xdr:clientData/>
  </xdr:twoCellAnchor>
  <xdr:twoCellAnchor editAs="absolute">
    <xdr:from>
      <xdr:col>8</xdr:col>
      <xdr:colOff>342472</xdr:colOff>
      <xdr:row>22</xdr:row>
      <xdr:rowOff>538284</xdr:rowOff>
    </xdr:from>
    <xdr:to>
      <xdr:col>8</xdr:col>
      <xdr:colOff>1480348</xdr:colOff>
      <xdr:row>24</xdr:row>
      <xdr:rowOff>127136</xdr:rowOff>
    </xdr:to>
    <xdr:grpSp>
      <xdr:nvGrpSpPr>
        <xdr:cNvPr id="44" name="Group 43">
          <a:extLst>
            <a:ext uri="{FF2B5EF4-FFF2-40B4-BE49-F238E27FC236}">
              <a16:creationId xmlns:a16="http://schemas.microsoft.com/office/drawing/2014/main" id="{C999840F-4EF7-2641-A9BF-0DF241631965}"/>
            </a:ext>
          </a:extLst>
        </xdr:cNvPr>
        <xdr:cNvGrpSpPr/>
      </xdr:nvGrpSpPr>
      <xdr:grpSpPr>
        <a:xfrm>
          <a:off x="16014272" y="15994184"/>
          <a:ext cx="1137876" cy="973152"/>
          <a:chOff x="13882688" y="5976938"/>
          <a:chExt cx="1178718" cy="1176338"/>
        </a:xfrm>
      </xdr:grpSpPr>
      <xdr:grpSp>
        <xdr:nvGrpSpPr>
          <xdr:cNvPr id="45" name="Group 44">
            <a:extLst>
              <a:ext uri="{FF2B5EF4-FFF2-40B4-BE49-F238E27FC236}">
                <a16:creationId xmlns:a16="http://schemas.microsoft.com/office/drawing/2014/main" id="{16468F67-26AF-2B4F-91A4-3D8C481D0420}"/>
              </a:ext>
            </a:extLst>
          </xdr:cNvPr>
          <xdr:cNvGrpSpPr/>
        </xdr:nvGrpSpPr>
        <xdr:grpSpPr>
          <a:xfrm>
            <a:off x="14277970" y="6762750"/>
            <a:ext cx="416719" cy="390526"/>
            <a:chOff x="16090107" y="6750843"/>
            <a:chExt cx="416719" cy="390526"/>
          </a:xfrm>
        </xdr:grpSpPr>
        <xdr:sp macro="" textlink="">
          <xdr:nvSpPr>
            <xdr:cNvPr id="48" name="Arrow: Chevron 21">
              <a:extLst>
                <a:ext uri="{FF2B5EF4-FFF2-40B4-BE49-F238E27FC236}">
                  <a16:creationId xmlns:a16="http://schemas.microsoft.com/office/drawing/2014/main" id="{1ACA7666-5539-0746-9E68-49833BFECD64}"/>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9" name="Arrow: Chevron 22">
              <a:extLst>
                <a:ext uri="{FF2B5EF4-FFF2-40B4-BE49-F238E27FC236}">
                  <a16:creationId xmlns:a16="http://schemas.microsoft.com/office/drawing/2014/main" id="{B3E013CE-F319-BF44-BAA2-0210647A3E49}"/>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6" name="Rectangle: Rounded Corners 19">
            <a:extLst>
              <a:ext uri="{FF2B5EF4-FFF2-40B4-BE49-F238E27FC236}">
                <a16:creationId xmlns:a16="http://schemas.microsoft.com/office/drawing/2014/main" id="{C61E082E-B98C-704C-BDC9-858009CAFBF2}"/>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7" name="TextBox 46">
            <a:extLst>
              <a:ext uri="{FF2B5EF4-FFF2-40B4-BE49-F238E27FC236}">
                <a16:creationId xmlns:a16="http://schemas.microsoft.com/office/drawing/2014/main" id="{EABD440D-8DD8-8747-8295-44DE71B1FF69}"/>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342472</xdr:colOff>
      <xdr:row>11</xdr:row>
      <xdr:rowOff>71348</xdr:rowOff>
    </xdr:from>
    <xdr:to>
      <xdr:col>8</xdr:col>
      <xdr:colOff>1480348</xdr:colOff>
      <xdr:row>13</xdr:row>
      <xdr:rowOff>106225</xdr:rowOff>
    </xdr:to>
    <xdr:grpSp>
      <xdr:nvGrpSpPr>
        <xdr:cNvPr id="50" name="Group 49">
          <a:extLst>
            <a:ext uri="{FF2B5EF4-FFF2-40B4-BE49-F238E27FC236}">
              <a16:creationId xmlns:a16="http://schemas.microsoft.com/office/drawing/2014/main" id="{59877B00-7349-9946-A290-4B7275071EEF}"/>
            </a:ext>
          </a:extLst>
        </xdr:cNvPr>
        <xdr:cNvGrpSpPr/>
      </xdr:nvGrpSpPr>
      <xdr:grpSpPr>
        <a:xfrm>
          <a:off x="16014272" y="7018248"/>
          <a:ext cx="1137876" cy="974677"/>
          <a:chOff x="13882688" y="5976938"/>
          <a:chExt cx="1178718" cy="1176338"/>
        </a:xfrm>
      </xdr:grpSpPr>
      <xdr:grpSp>
        <xdr:nvGrpSpPr>
          <xdr:cNvPr id="51" name="Group 50">
            <a:extLst>
              <a:ext uri="{FF2B5EF4-FFF2-40B4-BE49-F238E27FC236}">
                <a16:creationId xmlns:a16="http://schemas.microsoft.com/office/drawing/2014/main" id="{A9EB906A-94DA-4F40-ABFF-9237457F54E9}"/>
              </a:ext>
            </a:extLst>
          </xdr:cNvPr>
          <xdr:cNvGrpSpPr/>
        </xdr:nvGrpSpPr>
        <xdr:grpSpPr>
          <a:xfrm>
            <a:off x="14277970" y="6762750"/>
            <a:ext cx="416719" cy="390526"/>
            <a:chOff x="16090107" y="6750843"/>
            <a:chExt cx="416719" cy="390526"/>
          </a:xfrm>
        </xdr:grpSpPr>
        <xdr:sp macro="" textlink="">
          <xdr:nvSpPr>
            <xdr:cNvPr id="54" name="Arrow: Chevron 21">
              <a:extLst>
                <a:ext uri="{FF2B5EF4-FFF2-40B4-BE49-F238E27FC236}">
                  <a16:creationId xmlns:a16="http://schemas.microsoft.com/office/drawing/2014/main" id="{33977395-DD3A-8E45-8DDA-C1B550A56481}"/>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5" name="Arrow: Chevron 22">
              <a:extLst>
                <a:ext uri="{FF2B5EF4-FFF2-40B4-BE49-F238E27FC236}">
                  <a16:creationId xmlns:a16="http://schemas.microsoft.com/office/drawing/2014/main" id="{83120CC1-3D0A-C04F-9A66-9E76AD5F7B99}"/>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52" name="Rectangle: Rounded Corners 19">
            <a:extLst>
              <a:ext uri="{FF2B5EF4-FFF2-40B4-BE49-F238E27FC236}">
                <a16:creationId xmlns:a16="http://schemas.microsoft.com/office/drawing/2014/main" id="{7F9EE597-0199-7F44-8BE0-43A31E1EF205}"/>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3" name="TextBox 52">
            <a:extLst>
              <a:ext uri="{FF2B5EF4-FFF2-40B4-BE49-F238E27FC236}">
                <a16:creationId xmlns:a16="http://schemas.microsoft.com/office/drawing/2014/main" id="{3FFACDC0-7F88-A242-8B81-727176203345}"/>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0</xdr:col>
      <xdr:colOff>451490</xdr:colOff>
      <xdr:row>36</xdr:row>
      <xdr:rowOff>22161</xdr:rowOff>
    </xdr:from>
    <xdr:to>
      <xdr:col>0</xdr:col>
      <xdr:colOff>753242</xdr:colOff>
      <xdr:row>36</xdr:row>
      <xdr:rowOff>337444</xdr:rowOff>
    </xdr:to>
    <xdr:pic>
      <xdr:nvPicPr>
        <xdr:cNvPr id="35" name="Picture 34">
          <a:hlinkClick xmlns:r="http://schemas.openxmlformats.org/officeDocument/2006/relationships" r:id="rId14"/>
          <a:extLst>
            <a:ext uri="{FF2B5EF4-FFF2-40B4-BE49-F238E27FC236}">
              <a16:creationId xmlns:a16="http://schemas.microsoft.com/office/drawing/2014/main" id="{A1089FC5-C2D1-FE48-9780-0B8735E53AF6}"/>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51490" y="25817272"/>
          <a:ext cx="301752" cy="315283"/>
        </a:xfrm>
        <a:prstGeom prst="rect">
          <a:avLst/>
        </a:prstGeom>
      </xdr:spPr>
    </xdr:pic>
    <xdr:clientData/>
  </xdr:twoCellAnchor>
  <xdr:twoCellAnchor editAs="absolute">
    <xdr:from>
      <xdr:col>0</xdr:col>
      <xdr:colOff>448668</xdr:colOff>
      <xdr:row>17</xdr:row>
      <xdr:rowOff>181769</xdr:rowOff>
    </xdr:from>
    <xdr:to>
      <xdr:col>0</xdr:col>
      <xdr:colOff>750420</xdr:colOff>
      <xdr:row>18</xdr:row>
      <xdr:rowOff>285965</xdr:rowOff>
    </xdr:to>
    <xdr:pic>
      <xdr:nvPicPr>
        <xdr:cNvPr id="12" name="Picture 11">
          <a:hlinkClick xmlns:r="http://schemas.openxmlformats.org/officeDocument/2006/relationships" r:id="rId15"/>
          <a:extLst>
            <a:ext uri="{FF2B5EF4-FFF2-40B4-BE49-F238E27FC236}">
              <a16:creationId xmlns:a16="http://schemas.microsoft.com/office/drawing/2014/main" id="{BF084B3D-F1B3-C649-8A2C-6E8B1FAAC90E}"/>
            </a:ext>
          </a:extLst>
        </xdr:cNvPr>
        <xdr:cNvPicPr>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48668" y="12500769"/>
          <a:ext cx="301752" cy="3017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7</xdr:col>
      <xdr:colOff>137584</xdr:colOff>
      <xdr:row>1</xdr:row>
      <xdr:rowOff>137585</xdr:rowOff>
    </xdr:from>
    <xdr:to>
      <xdr:col>7</xdr:col>
      <xdr:colOff>1018647</xdr:colOff>
      <xdr:row>1</xdr:row>
      <xdr:rowOff>435240</xdr:rowOff>
    </xdr:to>
    <xdr:grpSp>
      <xdr:nvGrpSpPr>
        <xdr:cNvPr id="2" name="Group 1">
          <a:hlinkClick xmlns:r="http://schemas.openxmlformats.org/officeDocument/2006/relationships" r:id="rId1"/>
          <a:extLst>
            <a:ext uri="{FF2B5EF4-FFF2-40B4-BE49-F238E27FC236}">
              <a16:creationId xmlns:a16="http://schemas.microsoft.com/office/drawing/2014/main" id="{52DBBEBA-FCE4-4927-BB4B-7D7C496AE02F}"/>
            </a:ext>
          </a:extLst>
        </xdr:cNvPr>
        <xdr:cNvGrpSpPr/>
      </xdr:nvGrpSpPr>
      <xdr:grpSpPr>
        <a:xfrm>
          <a:off x="14022917" y="405696"/>
          <a:ext cx="881063" cy="297655"/>
          <a:chOff x="12311063" y="238126"/>
          <a:chExt cx="881063" cy="297655"/>
        </a:xfrm>
      </xdr:grpSpPr>
      <xdr:sp macro="" textlink="">
        <xdr:nvSpPr>
          <xdr:cNvPr id="3" name="Arrow: Chevron 2">
            <a:extLst>
              <a:ext uri="{FF2B5EF4-FFF2-40B4-BE49-F238E27FC236}">
                <a16:creationId xmlns:a16="http://schemas.microsoft.com/office/drawing/2014/main" id="{68AA8676-496D-40BE-A2FA-ABD0A6C71238}"/>
              </a:ext>
            </a:extLst>
          </xdr:cNvPr>
          <xdr:cNvSpPr/>
        </xdr:nvSpPr>
        <xdr:spPr>
          <a:xfrm>
            <a:off x="12311063" y="261937"/>
            <a:ext cx="881063"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B2DE3490-44F1-4308-A2D6-3A69F5E6E745}"/>
              </a:ext>
            </a:extLst>
          </xdr:cNvPr>
          <xdr:cNvSpPr txBox="1"/>
        </xdr:nvSpPr>
        <xdr:spPr>
          <a:xfrm>
            <a:off x="1248965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Next</a:t>
            </a:r>
          </a:p>
        </xdr:txBody>
      </xdr:sp>
    </xdr:grpSp>
    <xdr:clientData/>
  </xdr:twoCellAnchor>
  <xdr:twoCellAnchor editAs="absolute">
    <xdr:from>
      <xdr:col>6</xdr:col>
      <xdr:colOff>571500</xdr:colOff>
      <xdr:row>1</xdr:row>
      <xdr:rowOff>137582</xdr:rowOff>
    </xdr:from>
    <xdr:to>
      <xdr:col>6</xdr:col>
      <xdr:colOff>1528763</xdr:colOff>
      <xdr:row>1</xdr:row>
      <xdr:rowOff>435237</xdr:rowOff>
    </xdr:to>
    <xdr:grpSp>
      <xdr:nvGrpSpPr>
        <xdr:cNvPr id="5" name="Group 4">
          <a:hlinkClick xmlns:r="http://schemas.openxmlformats.org/officeDocument/2006/relationships" r:id="rId3"/>
          <a:extLst>
            <a:ext uri="{FF2B5EF4-FFF2-40B4-BE49-F238E27FC236}">
              <a16:creationId xmlns:a16="http://schemas.microsoft.com/office/drawing/2014/main" id="{FCC2F012-E646-4BE4-96C4-C2D528BFAAE5}"/>
            </a:ext>
          </a:extLst>
        </xdr:cNvPr>
        <xdr:cNvGrpSpPr/>
      </xdr:nvGrpSpPr>
      <xdr:grpSpPr>
        <a:xfrm flipH="1">
          <a:off x="12650611" y="405693"/>
          <a:ext cx="957263" cy="297655"/>
          <a:chOff x="12394406" y="238126"/>
          <a:chExt cx="797720" cy="297655"/>
        </a:xfrm>
      </xdr:grpSpPr>
      <xdr:sp macro="" textlink="">
        <xdr:nvSpPr>
          <xdr:cNvPr id="6" name="Arrow: Chevron 5">
            <a:extLst>
              <a:ext uri="{FF2B5EF4-FFF2-40B4-BE49-F238E27FC236}">
                <a16:creationId xmlns:a16="http://schemas.microsoft.com/office/drawing/2014/main" id="{4CE965DC-6F5E-4017-8A54-E60121C43D5A}"/>
              </a:ext>
            </a:extLst>
          </xdr:cNvPr>
          <xdr:cNvSpPr/>
        </xdr:nvSpPr>
        <xdr:spPr>
          <a:xfrm>
            <a:off x="12460606" y="261937"/>
            <a:ext cx="731520" cy="273844"/>
          </a:xfrm>
          <a:prstGeom prst="chevron">
            <a:avLst/>
          </a:prstGeom>
          <a:solidFill>
            <a:schemeClr val="tx2">
              <a:lumMod val="5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7" name="TextBox 6">
            <a:hlinkClick xmlns:r="http://schemas.openxmlformats.org/officeDocument/2006/relationships" r:id="rId4"/>
            <a:extLst>
              <a:ext uri="{FF2B5EF4-FFF2-40B4-BE49-F238E27FC236}">
                <a16:creationId xmlns:a16="http://schemas.microsoft.com/office/drawing/2014/main" id="{F206DD3E-859C-492B-86A2-1B97DC3F2E91}"/>
              </a:ext>
            </a:extLst>
          </xdr:cNvPr>
          <xdr:cNvSpPr txBox="1"/>
        </xdr:nvSpPr>
        <xdr:spPr>
          <a:xfrm>
            <a:off x="12394406" y="238126"/>
            <a:ext cx="631031"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bg1"/>
                </a:solidFill>
              </a:rPr>
              <a:t>Back</a:t>
            </a:r>
          </a:p>
        </xdr:txBody>
      </xdr:sp>
    </xdr:grpSp>
    <xdr:clientData/>
  </xdr:twoCellAnchor>
  <xdr:twoCellAnchor editAs="absolute">
    <xdr:from>
      <xdr:col>0</xdr:col>
      <xdr:colOff>340923</xdr:colOff>
      <xdr:row>15</xdr:row>
      <xdr:rowOff>358069</xdr:rowOff>
    </xdr:from>
    <xdr:to>
      <xdr:col>0</xdr:col>
      <xdr:colOff>642262</xdr:colOff>
      <xdr:row>15</xdr:row>
      <xdr:rowOff>677333</xdr:rowOff>
    </xdr:to>
    <xdr:pic>
      <xdr:nvPicPr>
        <xdr:cNvPr id="9" name="Picture 8">
          <a:hlinkClick xmlns:r="http://schemas.openxmlformats.org/officeDocument/2006/relationships" r:id="rId5"/>
          <a:extLst>
            <a:ext uri="{FF2B5EF4-FFF2-40B4-BE49-F238E27FC236}">
              <a16:creationId xmlns:a16="http://schemas.microsoft.com/office/drawing/2014/main" id="{360FC348-F858-4E48-B479-3AC65E5F0DE0}"/>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923" y="9995958"/>
          <a:ext cx="301339" cy="319264"/>
        </a:xfrm>
        <a:prstGeom prst="rect">
          <a:avLst/>
        </a:prstGeom>
      </xdr:spPr>
    </xdr:pic>
    <xdr:clientData/>
  </xdr:twoCellAnchor>
  <xdr:twoCellAnchor editAs="absolute">
    <xdr:from>
      <xdr:col>0</xdr:col>
      <xdr:colOff>340716</xdr:colOff>
      <xdr:row>18</xdr:row>
      <xdr:rowOff>281870</xdr:rowOff>
    </xdr:from>
    <xdr:to>
      <xdr:col>0</xdr:col>
      <xdr:colOff>642468</xdr:colOff>
      <xdr:row>18</xdr:row>
      <xdr:rowOff>583622</xdr:rowOff>
    </xdr:to>
    <xdr:pic>
      <xdr:nvPicPr>
        <xdr:cNvPr id="11" name="Picture 10">
          <a:hlinkClick xmlns:r="http://schemas.openxmlformats.org/officeDocument/2006/relationships" r:id="rId7"/>
          <a:extLst>
            <a:ext uri="{FF2B5EF4-FFF2-40B4-BE49-F238E27FC236}">
              <a16:creationId xmlns:a16="http://schemas.microsoft.com/office/drawing/2014/main" id="{F1F2EDF9-F677-4E7E-83F0-012F6DBE4FA7}"/>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12205759"/>
          <a:ext cx="301752" cy="301752"/>
        </a:xfrm>
        <a:prstGeom prst="rect">
          <a:avLst/>
        </a:prstGeom>
      </xdr:spPr>
    </xdr:pic>
    <xdr:clientData/>
  </xdr:twoCellAnchor>
  <xdr:twoCellAnchor editAs="absolute">
    <xdr:from>
      <xdr:col>0</xdr:col>
      <xdr:colOff>340716</xdr:colOff>
      <xdr:row>27</xdr:row>
      <xdr:rowOff>261849</xdr:rowOff>
    </xdr:from>
    <xdr:to>
      <xdr:col>0</xdr:col>
      <xdr:colOff>642468</xdr:colOff>
      <xdr:row>27</xdr:row>
      <xdr:rowOff>563601</xdr:rowOff>
    </xdr:to>
    <xdr:pic>
      <xdr:nvPicPr>
        <xdr:cNvPr id="12" name="Picture 11">
          <a:hlinkClick xmlns:r="http://schemas.openxmlformats.org/officeDocument/2006/relationships" r:id="rId8"/>
          <a:extLst>
            <a:ext uri="{FF2B5EF4-FFF2-40B4-BE49-F238E27FC236}">
              <a16:creationId xmlns:a16="http://schemas.microsoft.com/office/drawing/2014/main" id="{9C02BE16-5E84-44E9-9C4A-B136930DF34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17787849"/>
          <a:ext cx="301752" cy="301752"/>
        </a:xfrm>
        <a:prstGeom prst="rect">
          <a:avLst/>
        </a:prstGeom>
      </xdr:spPr>
    </xdr:pic>
    <xdr:clientData/>
  </xdr:twoCellAnchor>
  <xdr:twoCellAnchor editAs="absolute">
    <xdr:from>
      <xdr:col>0</xdr:col>
      <xdr:colOff>340716</xdr:colOff>
      <xdr:row>33</xdr:row>
      <xdr:rowOff>85989</xdr:rowOff>
    </xdr:from>
    <xdr:to>
      <xdr:col>0</xdr:col>
      <xdr:colOff>642468</xdr:colOff>
      <xdr:row>33</xdr:row>
      <xdr:rowOff>387741</xdr:rowOff>
    </xdr:to>
    <xdr:pic>
      <xdr:nvPicPr>
        <xdr:cNvPr id="14" name="Picture 13">
          <a:hlinkClick xmlns:r="http://schemas.openxmlformats.org/officeDocument/2006/relationships" r:id="rId9"/>
          <a:extLst>
            <a:ext uri="{FF2B5EF4-FFF2-40B4-BE49-F238E27FC236}">
              <a16:creationId xmlns:a16="http://schemas.microsoft.com/office/drawing/2014/main" id="{03CAE50B-83BF-4041-8B5D-0399B1D2002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21675989"/>
          <a:ext cx="301752" cy="301752"/>
        </a:xfrm>
        <a:prstGeom prst="rect">
          <a:avLst/>
        </a:prstGeom>
      </xdr:spPr>
    </xdr:pic>
    <xdr:clientData/>
  </xdr:twoCellAnchor>
  <xdr:twoCellAnchor>
    <xdr:from>
      <xdr:col>0</xdr:col>
      <xdr:colOff>452438</xdr:colOff>
      <xdr:row>2</xdr:row>
      <xdr:rowOff>1254124</xdr:rowOff>
    </xdr:from>
    <xdr:to>
      <xdr:col>0</xdr:col>
      <xdr:colOff>777876</xdr:colOff>
      <xdr:row>3</xdr:row>
      <xdr:rowOff>285750</xdr:rowOff>
    </xdr:to>
    <xdr:sp macro="" textlink="">
      <xdr:nvSpPr>
        <xdr:cNvPr id="17" name="Oval 16">
          <a:extLst>
            <a:ext uri="{FF2B5EF4-FFF2-40B4-BE49-F238E27FC236}">
              <a16:creationId xmlns:a16="http://schemas.microsoft.com/office/drawing/2014/main" id="{50ADFC7D-399C-4AEC-B23E-40EFAF0E2327}"/>
            </a:ext>
          </a:extLst>
        </xdr:cNvPr>
        <xdr:cNvSpPr/>
      </xdr:nvSpPr>
      <xdr:spPr>
        <a:xfrm>
          <a:off x="452438" y="2317749"/>
          <a:ext cx="325438" cy="285751"/>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3545681</xdr:colOff>
      <xdr:row>7</xdr:row>
      <xdr:rowOff>104774</xdr:rowOff>
    </xdr:from>
    <xdr:to>
      <xdr:col>1</xdr:col>
      <xdr:colOff>3856577</xdr:colOff>
      <xdr:row>7</xdr:row>
      <xdr:rowOff>406526</xdr:rowOff>
    </xdr:to>
    <xdr:sp macro="" textlink="">
      <xdr:nvSpPr>
        <xdr:cNvPr id="18" name="Oval 17">
          <a:extLst>
            <a:ext uri="{FF2B5EF4-FFF2-40B4-BE49-F238E27FC236}">
              <a16:creationId xmlns:a16="http://schemas.microsoft.com/office/drawing/2014/main" id="{D3E8DE7D-17E4-48B5-84D1-10E295816652}"/>
            </a:ext>
          </a:extLst>
        </xdr:cNvPr>
        <xdr:cNvSpPr/>
      </xdr:nvSpPr>
      <xdr:spPr>
        <a:xfrm>
          <a:off x="4283869" y="2712243"/>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423863</xdr:colOff>
      <xdr:row>7</xdr:row>
      <xdr:rowOff>608629</xdr:rowOff>
    </xdr:from>
    <xdr:to>
      <xdr:col>0</xdr:col>
      <xdr:colOff>734759</xdr:colOff>
      <xdr:row>8</xdr:row>
      <xdr:rowOff>107812</xdr:rowOff>
    </xdr:to>
    <xdr:sp macro="" textlink="">
      <xdr:nvSpPr>
        <xdr:cNvPr id="19" name="Oval 18">
          <a:extLst>
            <a:ext uri="{FF2B5EF4-FFF2-40B4-BE49-F238E27FC236}">
              <a16:creationId xmlns:a16="http://schemas.microsoft.com/office/drawing/2014/main" id="{9DC52A1D-4234-46F0-8237-A172DF0C6FAB}"/>
            </a:ext>
          </a:extLst>
        </xdr:cNvPr>
        <xdr:cNvSpPr/>
      </xdr:nvSpPr>
      <xdr:spPr>
        <a:xfrm>
          <a:off x="423863" y="4388643"/>
          <a:ext cx="310896" cy="301752"/>
        </a:xfrm>
        <a:prstGeom prst="ellipse">
          <a:avLst/>
        </a:prstGeom>
        <a:solidFill>
          <a:srgbClr val="FF3B3B"/>
        </a:solidFill>
        <a:ln>
          <a:solidFill>
            <a:srgbClr val="FF616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480219</xdr:colOff>
      <xdr:row>2</xdr:row>
      <xdr:rowOff>1242219</xdr:rowOff>
    </xdr:from>
    <xdr:to>
      <xdr:col>1</xdr:col>
      <xdr:colOff>51594</xdr:colOff>
      <xdr:row>4</xdr:row>
      <xdr:rowOff>174625</xdr:rowOff>
    </xdr:to>
    <xdr:sp macro="" textlink="">
      <xdr:nvSpPr>
        <xdr:cNvPr id="20" name="TextBox 19">
          <a:extLst>
            <a:ext uri="{FF2B5EF4-FFF2-40B4-BE49-F238E27FC236}">
              <a16:creationId xmlns:a16="http://schemas.microsoft.com/office/drawing/2014/main" id="{FD6AF2EF-E59B-4969-A9FC-157108571DB6}"/>
            </a:ext>
          </a:extLst>
        </xdr:cNvPr>
        <xdr:cNvSpPr txBox="1"/>
      </xdr:nvSpPr>
      <xdr:spPr>
        <a:xfrm>
          <a:off x="480219" y="2305844"/>
          <a:ext cx="412750" cy="837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1</a:t>
          </a:r>
        </a:p>
      </xdr:txBody>
    </xdr:sp>
    <xdr:clientData/>
  </xdr:twoCellAnchor>
  <xdr:twoCellAnchor editAs="absolute">
    <xdr:from>
      <xdr:col>1</xdr:col>
      <xdr:colOff>3559969</xdr:colOff>
      <xdr:row>7</xdr:row>
      <xdr:rowOff>97455</xdr:rowOff>
    </xdr:from>
    <xdr:to>
      <xdr:col>1</xdr:col>
      <xdr:colOff>3869532</xdr:colOff>
      <xdr:row>7</xdr:row>
      <xdr:rowOff>430830</xdr:rowOff>
    </xdr:to>
    <xdr:sp macro="" textlink="">
      <xdr:nvSpPr>
        <xdr:cNvPr id="21" name="TextBox 20">
          <a:extLst>
            <a:ext uri="{FF2B5EF4-FFF2-40B4-BE49-F238E27FC236}">
              <a16:creationId xmlns:a16="http://schemas.microsoft.com/office/drawing/2014/main" id="{DF26B1F3-97F8-4AD5-B290-DDE1FD239EA3}"/>
            </a:ext>
          </a:extLst>
        </xdr:cNvPr>
        <xdr:cNvSpPr txBox="1"/>
      </xdr:nvSpPr>
      <xdr:spPr>
        <a:xfrm>
          <a:off x="4392525" y="3992122"/>
          <a:ext cx="309563"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2</a:t>
          </a:r>
        </a:p>
      </xdr:txBody>
    </xdr:sp>
    <xdr:clientData/>
  </xdr:twoCellAnchor>
  <xdr:twoCellAnchor editAs="absolute">
    <xdr:from>
      <xdr:col>0</xdr:col>
      <xdr:colOff>435943</xdr:colOff>
      <xdr:row>7</xdr:row>
      <xdr:rowOff>599112</xdr:rowOff>
    </xdr:from>
    <xdr:to>
      <xdr:col>1</xdr:col>
      <xdr:colOff>7318</xdr:colOff>
      <xdr:row>9</xdr:row>
      <xdr:rowOff>121540</xdr:rowOff>
    </xdr:to>
    <xdr:sp macro="" textlink="">
      <xdr:nvSpPr>
        <xdr:cNvPr id="22" name="TextBox 21">
          <a:extLst>
            <a:ext uri="{FF2B5EF4-FFF2-40B4-BE49-F238E27FC236}">
              <a16:creationId xmlns:a16="http://schemas.microsoft.com/office/drawing/2014/main" id="{41C798CA-FAEE-42CB-9260-1422A0037BE3}"/>
            </a:ext>
          </a:extLst>
        </xdr:cNvPr>
        <xdr:cNvSpPr txBox="1"/>
      </xdr:nvSpPr>
      <xdr:spPr>
        <a:xfrm>
          <a:off x="435943" y="4493779"/>
          <a:ext cx="403931" cy="62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bg1"/>
              </a:solidFill>
            </a:rPr>
            <a:t>3</a:t>
          </a:r>
        </a:p>
      </xdr:txBody>
    </xdr:sp>
    <xdr:clientData/>
  </xdr:twoCellAnchor>
  <xdr:twoCellAnchor editAs="oneCell">
    <xdr:from>
      <xdr:col>1</xdr:col>
      <xdr:colOff>880051</xdr:colOff>
      <xdr:row>2</xdr:row>
      <xdr:rowOff>779798</xdr:rowOff>
    </xdr:from>
    <xdr:to>
      <xdr:col>1</xdr:col>
      <xdr:colOff>1106269</xdr:colOff>
      <xdr:row>2</xdr:row>
      <xdr:rowOff>1006016</xdr:rowOff>
    </xdr:to>
    <xdr:pic>
      <xdr:nvPicPr>
        <xdr:cNvPr id="35" name="Picture 34">
          <a:extLst>
            <a:ext uri="{FF2B5EF4-FFF2-40B4-BE49-F238E27FC236}">
              <a16:creationId xmlns:a16="http://schemas.microsoft.com/office/drawing/2014/main" id="{7147C96B-927B-4468-A157-A86EF25901D8}"/>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721795" y="1621542"/>
          <a:ext cx="226218" cy="226218"/>
        </a:xfrm>
        <a:prstGeom prst="rect">
          <a:avLst/>
        </a:prstGeom>
      </xdr:spPr>
    </xdr:pic>
    <xdr:clientData/>
  </xdr:twoCellAnchor>
  <xdr:twoCellAnchor editAs="absolute">
    <xdr:from>
      <xdr:col>0</xdr:col>
      <xdr:colOff>340716</xdr:colOff>
      <xdr:row>36</xdr:row>
      <xdr:rowOff>110332</xdr:rowOff>
    </xdr:from>
    <xdr:to>
      <xdr:col>0</xdr:col>
      <xdr:colOff>642468</xdr:colOff>
      <xdr:row>36</xdr:row>
      <xdr:rowOff>412084</xdr:rowOff>
    </xdr:to>
    <xdr:pic>
      <xdr:nvPicPr>
        <xdr:cNvPr id="36" name="Picture 35">
          <a:hlinkClick xmlns:r="http://schemas.openxmlformats.org/officeDocument/2006/relationships" r:id="rId11"/>
          <a:extLst>
            <a:ext uri="{FF2B5EF4-FFF2-40B4-BE49-F238E27FC236}">
              <a16:creationId xmlns:a16="http://schemas.microsoft.com/office/drawing/2014/main" id="{C27EAFDA-BDFD-4879-A942-47B60E250AA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23887554"/>
          <a:ext cx="301752" cy="301752"/>
        </a:xfrm>
        <a:prstGeom prst="rect">
          <a:avLst/>
        </a:prstGeom>
      </xdr:spPr>
    </xdr:pic>
    <xdr:clientData/>
  </xdr:twoCellAnchor>
  <xdr:twoCellAnchor editAs="absolute">
    <xdr:from>
      <xdr:col>0</xdr:col>
      <xdr:colOff>340716</xdr:colOff>
      <xdr:row>30</xdr:row>
      <xdr:rowOff>172244</xdr:rowOff>
    </xdr:from>
    <xdr:to>
      <xdr:col>0</xdr:col>
      <xdr:colOff>642468</xdr:colOff>
      <xdr:row>30</xdr:row>
      <xdr:rowOff>473996</xdr:rowOff>
    </xdr:to>
    <xdr:pic>
      <xdr:nvPicPr>
        <xdr:cNvPr id="38" name="Picture 37">
          <a:hlinkClick xmlns:r="http://schemas.openxmlformats.org/officeDocument/2006/relationships" r:id="rId12"/>
          <a:extLst>
            <a:ext uri="{FF2B5EF4-FFF2-40B4-BE49-F238E27FC236}">
              <a16:creationId xmlns:a16="http://schemas.microsoft.com/office/drawing/2014/main" id="{1E515524-F0AB-41C3-9D86-2F98B6A9526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19518577"/>
          <a:ext cx="301752" cy="301752"/>
        </a:xfrm>
        <a:prstGeom prst="rect">
          <a:avLst/>
        </a:prstGeom>
      </xdr:spPr>
    </xdr:pic>
    <xdr:clientData/>
  </xdr:twoCellAnchor>
  <xdr:twoCellAnchor editAs="absolute">
    <xdr:from>
      <xdr:col>0</xdr:col>
      <xdr:colOff>340716</xdr:colOff>
      <xdr:row>21</xdr:row>
      <xdr:rowOff>302242</xdr:rowOff>
    </xdr:from>
    <xdr:to>
      <xdr:col>0</xdr:col>
      <xdr:colOff>642468</xdr:colOff>
      <xdr:row>21</xdr:row>
      <xdr:rowOff>603994</xdr:rowOff>
    </xdr:to>
    <xdr:pic>
      <xdr:nvPicPr>
        <xdr:cNvPr id="39" name="Picture 38">
          <a:hlinkClick xmlns:r="http://schemas.openxmlformats.org/officeDocument/2006/relationships" r:id="rId13"/>
          <a:extLst>
            <a:ext uri="{FF2B5EF4-FFF2-40B4-BE49-F238E27FC236}">
              <a16:creationId xmlns:a16="http://schemas.microsoft.com/office/drawing/2014/main" id="{FCC0B14C-DB19-411C-A3E1-AF89E0F48C1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14314575"/>
          <a:ext cx="301752" cy="301752"/>
        </a:xfrm>
        <a:prstGeom prst="rect">
          <a:avLst/>
        </a:prstGeom>
      </xdr:spPr>
    </xdr:pic>
    <xdr:clientData/>
  </xdr:twoCellAnchor>
  <xdr:twoCellAnchor editAs="absolute">
    <xdr:from>
      <xdr:col>0</xdr:col>
      <xdr:colOff>340716</xdr:colOff>
      <xdr:row>24</xdr:row>
      <xdr:rowOff>242800</xdr:rowOff>
    </xdr:from>
    <xdr:to>
      <xdr:col>0</xdr:col>
      <xdr:colOff>642468</xdr:colOff>
      <xdr:row>24</xdr:row>
      <xdr:rowOff>544552</xdr:rowOff>
    </xdr:to>
    <xdr:pic>
      <xdr:nvPicPr>
        <xdr:cNvPr id="40" name="Picture 39">
          <a:hlinkClick xmlns:r="http://schemas.openxmlformats.org/officeDocument/2006/relationships" r:id="rId14"/>
          <a:extLst>
            <a:ext uri="{FF2B5EF4-FFF2-40B4-BE49-F238E27FC236}">
              <a16:creationId xmlns:a16="http://schemas.microsoft.com/office/drawing/2014/main" id="{CF7FD159-BEE7-4FD3-B14D-449A2E6C1BE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15934356"/>
          <a:ext cx="301752" cy="301752"/>
        </a:xfrm>
        <a:prstGeom prst="rect">
          <a:avLst/>
        </a:prstGeom>
      </xdr:spPr>
    </xdr:pic>
    <xdr:clientData/>
  </xdr:twoCellAnchor>
  <xdr:twoCellAnchor editAs="absolute">
    <xdr:from>
      <xdr:col>0</xdr:col>
      <xdr:colOff>340716</xdr:colOff>
      <xdr:row>9</xdr:row>
      <xdr:rowOff>237331</xdr:rowOff>
    </xdr:from>
    <xdr:to>
      <xdr:col>0</xdr:col>
      <xdr:colOff>642468</xdr:colOff>
      <xdr:row>9</xdr:row>
      <xdr:rowOff>539083</xdr:rowOff>
    </xdr:to>
    <xdr:pic>
      <xdr:nvPicPr>
        <xdr:cNvPr id="50" name="Picture 49">
          <a:hlinkClick xmlns:r="http://schemas.openxmlformats.org/officeDocument/2006/relationships" r:id="rId15"/>
          <a:extLst>
            <a:ext uri="{FF2B5EF4-FFF2-40B4-BE49-F238E27FC236}">
              <a16:creationId xmlns:a16="http://schemas.microsoft.com/office/drawing/2014/main" id="{12B3DAB7-4436-4A39-BB8F-FC952CF86DB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5232664"/>
          <a:ext cx="301752" cy="301752"/>
        </a:xfrm>
        <a:prstGeom prst="rect">
          <a:avLst/>
        </a:prstGeom>
      </xdr:spPr>
    </xdr:pic>
    <xdr:clientData/>
  </xdr:twoCellAnchor>
  <xdr:twoCellAnchor editAs="absolute">
    <xdr:from>
      <xdr:col>0</xdr:col>
      <xdr:colOff>340716</xdr:colOff>
      <xdr:row>12</xdr:row>
      <xdr:rowOff>227101</xdr:rowOff>
    </xdr:from>
    <xdr:to>
      <xdr:col>0</xdr:col>
      <xdr:colOff>642468</xdr:colOff>
      <xdr:row>12</xdr:row>
      <xdr:rowOff>528853</xdr:rowOff>
    </xdr:to>
    <xdr:pic>
      <xdr:nvPicPr>
        <xdr:cNvPr id="52" name="Picture 51">
          <a:hlinkClick xmlns:r="http://schemas.openxmlformats.org/officeDocument/2006/relationships" r:id="rId16"/>
          <a:extLst>
            <a:ext uri="{FF2B5EF4-FFF2-40B4-BE49-F238E27FC236}">
              <a16:creationId xmlns:a16="http://schemas.microsoft.com/office/drawing/2014/main" id="{7E64424C-B11C-480D-BBBB-F19983F9AD4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7494323"/>
          <a:ext cx="301752" cy="301752"/>
        </a:xfrm>
        <a:prstGeom prst="rect">
          <a:avLst/>
        </a:prstGeom>
      </xdr:spPr>
    </xdr:pic>
    <xdr:clientData/>
  </xdr:twoCellAnchor>
  <xdr:twoCellAnchor editAs="absolute">
    <xdr:from>
      <xdr:col>8</xdr:col>
      <xdr:colOff>1063257</xdr:colOff>
      <xdr:row>11</xdr:row>
      <xdr:rowOff>132906</xdr:rowOff>
    </xdr:from>
    <xdr:to>
      <xdr:col>9</xdr:col>
      <xdr:colOff>621016</xdr:colOff>
      <xdr:row>13</xdr:row>
      <xdr:rowOff>82330</xdr:rowOff>
    </xdr:to>
    <xdr:grpSp>
      <xdr:nvGrpSpPr>
        <xdr:cNvPr id="37" name="Group 36">
          <a:extLst>
            <a:ext uri="{FF2B5EF4-FFF2-40B4-BE49-F238E27FC236}">
              <a16:creationId xmlns:a16="http://schemas.microsoft.com/office/drawing/2014/main" id="{6AA2C844-206E-C64A-9C9C-7D83E16990AB}"/>
            </a:ext>
          </a:extLst>
        </xdr:cNvPr>
        <xdr:cNvGrpSpPr/>
      </xdr:nvGrpSpPr>
      <xdr:grpSpPr>
        <a:xfrm>
          <a:off x="16754813" y="7202573"/>
          <a:ext cx="1138203" cy="979535"/>
          <a:chOff x="13882688" y="5976938"/>
          <a:chExt cx="1178718" cy="1176338"/>
        </a:xfrm>
      </xdr:grpSpPr>
      <xdr:grpSp>
        <xdr:nvGrpSpPr>
          <xdr:cNvPr id="47" name="Group 46">
            <a:extLst>
              <a:ext uri="{FF2B5EF4-FFF2-40B4-BE49-F238E27FC236}">
                <a16:creationId xmlns:a16="http://schemas.microsoft.com/office/drawing/2014/main" id="{4785A61C-B3EA-A54E-9972-DC934F7BB695}"/>
              </a:ext>
            </a:extLst>
          </xdr:cNvPr>
          <xdr:cNvGrpSpPr/>
        </xdr:nvGrpSpPr>
        <xdr:grpSpPr>
          <a:xfrm>
            <a:off x="14277970" y="6762750"/>
            <a:ext cx="416719" cy="390526"/>
            <a:chOff x="16090107" y="6750843"/>
            <a:chExt cx="416719" cy="390526"/>
          </a:xfrm>
        </xdr:grpSpPr>
        <xdr:sp macro="" textlink="">
          <xdr:nvSpPr>
            <xdr:cNvPr id="51" name="Arrow: Chevron 21">
              <a:extLst>
                <a:ext uri="{FF2B5EF4-FFF2-40B4-BE49-F238E27FC236}">
                  <a16:creationId xmlns:a16="http://schemas.microsoft.com/office/drawing/2014/main" id="{9B7ED346-5876-A94C-B250-919D10910BC0}"/>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3" name="Arrow: Chevron 22">
              <a:extLst>
                <a:ext uri="{FF2B5EF4-FFF2-40B4-BE49-F238E27FC236}">
                  <a16:creationId xmlns:a16="http://schemas.microsoft.com/office/drawing/2014/main" id="{7F5BCDCF-9B9E-1C44-BC85-6838F84831E6}"/>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48" name="Rectangle: Rounded Corners 19">
            <a:extLst>
              <a:ext uri="{FF2B5EF4-FFF2-40B4-BE49-F238E27FC236}">
                <a16:creationId xmlns:a16="http://schemas.microsoft.com/office/drawing/2014/main" id="{7EDD7294-952C-5D43-8F7F-4A01374069F2}"/>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9" name="TextBox 48">
            <a:extLst>
              <a:ext uri="{FF2B5EF4-FFF2-40B4-BE49-F238E27FC236}">
                <a16:creationId xmlns:a16="http://schemas.microsoft.com/office/drawing/2014/main" id="{CE037FBA-B8B6-AC40-957D-EBBC231E894E}"/>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1063257</xdr:colOff>
      <xdr:row>21</xdr:row>
      <xdr:rowOff>807616</xdr:rowOff>
    </xdr:from>
    <xdr:to>
      <xdr:col>9</xdr:col>
      <xdr:colOff>621016</xdr:colOff>
      <xdr:row>24</xdr:row>
      <xdr:rowOff>128274</xdr:rowOff>
    </xdr:to>
    <xdr:grpSp>
      <xdr:nvGrpSpPr>
        <xdr:cNvPr id="54" name="Group 53">
          <a:extLst>
            <a:ext uri="{FF2B5EF4-FFF2-40B4-BE49-F238E27FC236}">
              <a16:creationId xmlns:a16="http://schemas.microsoft.com/office/drawing/2014/main" id="{581C4DB2-8539-C44B-A8D7-AB22AC72BF36}"/>
            </a:ext>
          </a:extLst>
        </xdr:cNvPr>
        <xdr:cNvGrpSpPr/>
      </xdr:nvGrpSpPr>
      <xdr:grpSpPr>
        <a:xfrm>
          <a:off x="16754813" y="14819949"/>
          <a:ext cx="1138203" cy="999881"/>
          <a:chOff x="13882688" y="5976938"/>
          <a:chExt cx="1178718" cy="1176338"/>
        </a:xfrm>
      </xdr:grpSpPr>
      <xdr:grpSp>
        <xdr:nvGrpSpPr>
          <xdr:cNvPr id="55" name="Group 54">
            <a:extLst>
              <a:ext uri="{FF2B5EF4-FFF2-40B4-BE49-F238E27FC236}">
                <a16:creationId xmlns:a16="http://schemas.microsoft.com/office/drawing/2014/main" id="{85B591C5-9FE9-954B-AA58-0B89074F84AA}"/>
              </a:ext>
            </a:extLst>
          </xdr:cNvPr>
          <xdr:cNvGrpSpPr/>
        </xdr:nvGrpSpPr>
        <xdr:grpSpPr>
          <a:xfrm>
            <a:off x="14277970" y="6762750"/>
            <a:ext cx="416719" cy="390526"/>
            <a:chOff x="16090107" y="6750843"/>
            <a:chExt cx="416719" cy="390526"/>
          </a:xfrm>
        </xdr:grpSpPr>
        <xdr:sp macro="" textlink="">
          <xdr:nvSpPr>
            <xdr:cNvPr id="58" name="Arrow: Chevron 21">
              <a:extLst>
                <a:ext uri="{FF2B5EF4-FFF2-40B4-BE49-F238E27FC236}">
                  <a16:creationId xmlns:a16="http://schemas.microsoft.com/office/drawing/2014/main" id="{89980A69-5CAD-DC4F-8705-677E2D8081DC}"/>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59" name="Arrow: Chevron 22">
              <a:extLst>
                <a:ext uri="{FF2B5EF4-FFF2-40B4-BE49-F238E27FC236}">
                  <a16:creationId xmlns:a16="http://schemas.microsoft.com/office/drawing/2014/main" id="{55BA4AF0-AF5E-3F4C-BF05-80B96CAFBE21}"/>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56" name="Rectangle: Rounded Corners 19">
            <a:extLst>
              <a:ext uri="{FF2B5EF4-FFF2-40B4-BE49-F238E27FC236}">
                <a16:creationId xmlns:a16="http://schemas.microsoft.com/office/drawing/2014/main" id="{89369720-F43D-BA4E-BA00-9777F54A0765}"/>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7" name="TextBox 56">
            <a:extLst>
              <a:ext uri="{FF2B5EF4-FFF2-40B4-BE49-F238E27FC236}">
                <a16:creationId xmlns:a16="http://schemas.microsoft.com/office/drawing/2014/main" id="{DEFBC066-E745-0D49-BCC9-E026511A8032}"/>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8</xdr:col>
      <xdr:colOff>1063257</xdr:colOff>
      <xdr:row>32</xdr:row>
      <xdr:rowOff>126477</xdr:rowOff>
    </xdr:from>
    <xdr:to>
      <xdr:col>9</xdr:col>
      <xdr:colOff>621016</xdr:colOff>
      <xdr:row>34</xdr:row>
      <xdr:rowOff>134970</xdr:rowOff>
    </xdr:to>
    <xdr:grpSp>
      <xdr:nvGrpSpPr>
        <xdr:cNvPr id="60" name="Group 59">
          <a:extLst>
            <a:ext uri="{FF2B5EF4-FFF2-40B4-BE49-F238E27FC236}">
              <a16:creationId xmlns:a16="http://schemas.microsoft.com/office/drawing/2014/main" id="{75D26404-2B99-104C-A96F-994929CED36E}"/>
            </a:ext>
          </a:extLst>
        </xdr:cNvPr>
        <xdr:cNvGrpSpPr/>
      </xdr:nvGrpSpPr>
      <xdr:grpSpPr>
        <a:xfrm>
          <a:off x="16754813" y="21518921"/>
          <a:ext cx="1138203" cy="982160"/>
          <a:chOff x="13882688" y="5976938"/>
          <a:chExt cx="1178718" cy="1176338"/>
        </a:xfrm>
      </xdr:grpSpPr>
      <xdr:grpSp>
        <xdr:nvGrpSpPr>
          <xdr:cNvPr id="61" name="Group 60">
            <a:extLst>
              <a:ext uri="{FF2B5EF4-FFF2-40B4-BE49-F238E27FC236}">
                <a16:creationId xmlns:a16="http://schemas.microsoft.com/office/drawing/2014/main" id="{C62B090E-4AFD-CE44-A3E6-16CE893BB66A}"/>
              </a:ext>
            </a:extLst>
          </xdr:cNvPr>
          <xdr:cNvGrpSpPr/>
        </xdr:nvGrpSpPr>
        <xdr:grpSpPr>
          <a:xfrm>
            <a:off x="14277970" y="6762750"/>
            <a:ext cx="416719" cy="390526"/>
            <a:chOff x="16090107" y="6750843"/>
            <a:chExt cx="416719" cy="390526"/>
          </a:xfrm>
        </xdr:grpSpPr>
        <xdr:sp macro="" textlink="">
          <xdr:nvSpPr>
            <xdr:cNvPr id="64" name="Arrow: Chevron 21">
              <a:extLst>
                <a:ext uri="{FF2B5EF4-FFF2-40B4-BE49-F238E27FC236}">
                  <a16:creationId xmlns:a16="http://schemas.microsoft.com/office/drawing/2014/main" id="{DD05F27A-19A2-7442-8B8E-2967CA359C82}"/>
                </a:ext>
              </a:extLst>
            </xdr:cNvPr>
            <xdr:cNvSpPr/>
          </xdr:nvSpPr>
          <xdr:spPr>
            <a:xfrm rot="5400000">
              <a:off x="16197263" y="6643687"/>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sp macro="" textlink="">
          <xdr:nvSpPr>
            <xdr:cNvPr id="65" name="Arrow: Chevron 22">
              <a:extLst>
                <a:ext uri="{FF2B5EF4-FFF2-40B4-BE49-F238E27FC236}">
                  <a16:creationId xmlns:a16="http://schemas.microsoft.com/office/drawing/2014/main" id="{953ADDB8-1908-0145-96C7-120C12F73CC8}"/>
                </a:ext>
              </a:extLst>
            </xdr:cNvPr>
            <xdr:cNvSpPr/>
          </xdr:nvSpPr>
          <xdr:spPr>
            <a:xfrm rot="5400000">
              <a:off x="16197263" y="6831806"/>
              <a:ext cx="202407" cy="416719"/>
            </a:xfrm>
            <a:prstGeom prst="chevron">
              <a:avLst/>
            </a:prstGeom>
            <a:solidFill>
              <a:schemeClr val="tx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grpSp>
      <xdr:sp macro="" textlink="">
        <xdr:nvSpPr>
          <xdr:cNvPr id="62" name="Rectangle: Rounded Corners 19">
            <a:extLst>
              <a:ext uri="{FF2B5EF4-FFF2-40B4-BE49-F238E27FC236}">
                <a16:creationId xmlns:a16="http://schemas.microsoft.com/office/drawing/2014/main" id="{7E29C3D2-9933-2B4B-91DC-554BED112489}"/>
              </a:ext>
            </a:extLst>
          </xdr:cNvPr>
          <xdr:cNvSpPr/>
        </xdr:nvSpPr>
        <xdr:spPr>
          <a:xfrm>
            <a:off x="13882688" y="5976938"/>
            <a:ext cx="1178718" cy="675998"/>
          </a:xfrm>
          <a:prstGeom prst="roundRect">
            <a:avLst/>
          </a:prstGeom>
          <a:noFill/>
          <a:ln w="28575">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3" name="TextBox 62">
            <a:extLst>
              <a:ext uri="{FF2B5EF4-FFF2-40B4-BE49-F238E27FC236}">
                <a16:creationId xmlns:a16="http://schemas.microsoft.com/office/drawing/2014/main" id="{02C2A6B6-E13F-D644-ACB6-F21A5649B2B9}"/>
              </a:ext>
            </a:extLst>
          </xdr:cNvPr>
          <xdr:cNvSpPr txBox="1"/>
        </xdr:nvSpPr>
        <xdr:spPr>
          <a:xfrm>
            <a:off x="14108906" y="6024563"/>
            <a:ext cx="845343" cy="63506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tx2">
                    <a:lumMod val="50000"/>
                  </a:schemeClr>
                </a:solidFill>
              </a:rPr>
              <a:t>SCROLL</a:t>
            </a:r>
            <a:r>
              <a:rPr lang="en-US" sz="1400" b="1" baseline="0">
                <a:solidFill>
                  <a:schemeClr val="tx2">
                    <a:lumMod val="50000"/>
                  </a:schemeClr>
                </a:solidFill>
              </a:rPr>
              <a:t> </a:t>
            </a:r>
            <a:r>
              <a:rPr lang="en-US" sz="1400" b="1">
                <a:solidFill>
                  <a:schemeClr val="tx2">
                    <a:lumMod val="50000"/>
                  </a:schemeClr>
                </a:solidFill>
              </a:rPr>
              <a:t>DOWN</a:t>
            </a:r>
          </a:p>
        </xdr:txBody>
      </xdr:sp>
    </xdr:grpSp>
    <xdr:clientData/>
  </xdr:twoCellAnchor>
  <xdr:twoCellAnchor editAs="absolute">
    <xdr:from>
      <xdr:col>0</xdr:col>
      <xdr:colOff>340716</xdr:colOff>
      <xdr:row>39</xdr:row>
      <xdr:rowOff>112889</xdr:rowOff>
    </xdr:from>
    <xdr:to>
      <xdr:col>0</xdr:col>
      <xdr:colOff>642468</xdr:colOff>
      <xdr:row>39</xdr:row>
      <xdr:rowOff>414641</xdr:rowOff>
    </xdr:to>
    <xdr:pic>
      <xdr:nvPicPr>
        <xdr:cNvPr id="43" name="Picture 42">
          <a:hlinkClick xmlns:r="http://schemas.openxmlformats.org/officeDocument/2006/relationships" r:id="rId17"/>
          <a:extLst>
            <a:ext uri="{FF2B5EF4-FFF2-40B4-BE49-F238E27FC236}">
              <a16:creationId xmlns:a16="http://schemas.microsoft.com/office/drawing/2014/main" id="{463F0188-4438-B045-A8B6-8AE351D8AC5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40716" y="26162000"/>
          <a:ext cx="301752" cy="30175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N_Workbook_Barriers%20Review_v2.3_2711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sheetName val="Step1-Gathering info sources"/>
      <sheetName val="Step2-Immunization C&amp;E overview"/>
      <sheetName val="Step 3 &gt;&gt;&gt;"/>
      <sheetName val="3.1 Programme mgmt &amp; financing"/>
      <sheetName val="3.2 HR management"/>
      <sheetName val="3.3 Vaccine supply,qlt,logistc"/>
      <sheetName val="3.4. Service delivery"/>
      <sheetName val="3.5 Coverage&amp;AEFI monitoring"/>
      <sheetName val="3.6 Disease Surveillance"/>
      <sheetName val="3.7 Demand generation"/>
      <sheetName val="3.8 Any other barriers"/>
      <sheetName val="Step4-Prioritisation "/>
      <sheetName val="Notes&gt;&gt;&gt;"/>
      <sheetName val="Notes-Further research"/>
      <sheetName val="Notes- Identifying strengths"/>
      <sheetName val="List of barriers"/>
      <sheetName val="Notes- Decision question"/>
      <sheetName val="THE END"/>
      <sheetName val="info 1. C&amp;E"/>
      <sheetName val="info 2.Landscape review"/>
      <sheetName val="info 3. ex1-Coverage"/>
      <sheetName val="info 4. ex2-Equit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3">
          <cell r="W3" t="str">
            <v>YES</v>
          </cell>
        </row>
        <row r="4">
          <cell r="W4" t="str">
            <v>NO</v>
          </cell>
        </row>
      </sheetData>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hyperlink" Target="https://forms.office.com/Pages/ResponsePage.aspx?id=t8AQ9iS9OUuBCz3CgK-1kGJ5Tl0HIqdIvut2lqdVrnNUMjRVOFAyRUIxMVZUQTdWU0hXMElTM0FYWS4u"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0.bin"/><Relationship Id="rId1" Type="http://schemas.openxmlformats.org/officeDocument/2006/relationships/hyperlink" Target="http://apps.who.int/immunization_monitoring/globalsummary/"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1.bin"/><Relationship Id="rId1" Type="http://schemas.openxmlformats.org/officeDocument/2006/relationships/hyperlink" Target="https://whoequity.shinyapps.io/HEAT/"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technet-21.org/en/topics/triangulation" TargetMode="External"/><Relationship Id="rId1" Type="http://schemas.openxmlformats.org/officeDocument/2006/relationships/hyperlink" Target="https://www.who.int/teams/immunization-vaccines-and-biologicals/immunization-analysis-and-insights/global-monitoring/immunization-coverage/who-unicef-estimates-of-national-immunization-coverage"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sheetPr>
  <dimension ref="A1:S35"/>
  <sheetViews>
    <sheetView tabSelected="1" zoomScale="138" zoomScaleNormal="90" workbookViewId="0">
      <selection activeCell="F26" sqref="F26"/>
    </sheetView>
  </sheetViews>
  <sheetFormatPr baseColWidth="10" defaultColWidth="0" defaultRowHeight="15" zeroHeight="1" x14ac:dyDescent="0.2"/>
  <cols>
    <col min="1" max="1" width="9.1640625" style="73" customWidth="1"/>
    <col min="2" max="2" width="50.5" style="73" customWidth="1"/>
    <col min="3" max="19" width="9.1640625" style="73" customWidth="1"/>
    <col min="20" max="16384" width="9.1640625" style="73" hidden="1"/>
  </cols>
  <sheetData>
    <row r="1" spans="1:19" x14ac:dyDescent="0.2">
      <c r="A1" s="580" t="s">
        <v>370</v>
      </c>
      <c r="B1" s="581"/>
      <c r="C1" s="581"/>
      <c r="D1" s="581"/>
      <c r="E1" s="581"/>
      <c r="F1" s="581"/>
      <c r="G1" s="581"/>
      <c r="H1" s="581"/>
      <c r="I1" s="581"/>
      <c r="J1" s="581"/>
      <c r="K1" s="581"/>
      <c r="L1" s="581"/>
      <c r="M1" s="581"/>
      <c r="N1" s="581"/>
      <c r="O1" s="581"/>
      <c r="P1" s="581"/>
      <c r="Q1" s="581"/>
      <c r="R1" s="581"/>
      <c r="S1" s="582"/>
    </row>
    <row r="2" spans="1:19" x14ac:dyDescent="0.2">
      <c r="A2" s="583"/>
      <c r="B2" s="584"/>
      <c r="C2" s="584"/>
      <c r="D2" s="584"/>
      <c r="E2" s="584"/>
      <c r="F2" s="584"/>
      <c r="G2" s="584"/>
      <c r="H2" s="584"/>
      <c r="I2" s="584"/>
      <c r="J2" s="584"/>
      <c r="K2" s="584"/>
      <c r="L2" s="584"/>
      <c r="M2" s="584"/>
      <c r="N2" s="584"/>
      <c r="O2" s="584"/>
      <c r="P2" s="584"/>
      <c r="Q2" s="584"/>
      <c r="R2" s="584"/>
      <c r="S2" s="585"/>
    </row>
    <row r="3" spans="1:19" x14ac:dyDescent="0.2">
      <c r="A3" s="583"/>
      <c r="B3" s="584"/>
      <c r="C3" s="584"/>
      <c r="D3" s="584"/>
      <c r="E3" s="584"/>
      <c r="F3" s="584"/>
      <c r="G3" s="584"/>
      <c r="H3" s="584"/>
      <c r="I3" s="584"/>
      <c r="J3" s="584"/>
      <c r="K3" s="584"/>
      <c r="L3" s="584"/>
      <c r="M3" s="584"/>
      <c r="N3" s="584"/>
      <c r="O3" s="584"/>
      <c r="P3" s="584"/>
      <c r="Q3" s="584"/>
      <c r="R3" s="584"/>
      <c r="S3" s="585"/>
    </row>
    <row r="4" spans="1:19" x14ac:dyDescent="0.2">
      <c r="A4" s="583"/>
      <c r="B4" s="584"/>
      <c r="C4" s="584"/>
      <c r="D4" s="584"/>
      <c r="E4" s="584"/>
      <c r="F4" s="584"/>
      <c r="G4" s="584"/>
      <c r="H4" s="584"/>
      <c r="I4" s="584"/>
      <c r="J4" s="584"/>
      <c r="K4" s="584"/>
      <c r="L4" s="584"/>
      <c r="M4" s="584"/>
      <c r="N4" s="584"/>
      <c r="O4" s="584"/>
      <c r="P4" s="584"/>
      <c r="Q4" s="584"/>
      <c r="R4" s="584"/>
      <c r="S4" s="585"/>
    </row>
    <row r="5" spans="1:19" ht="32.25" customHeight="1" x14ac:dyDescent="0.2">
      <c r="A5" s="586"/>
      <c r="B5" s="587"/>
      <c r="C5" s="587"/>
      <c r="D5" s="587"/>
      <c r="E5" s="587"/>
      <c r="F5" s="587"/>
      <c r="G5" s="587"/>
      <c r="H5" s="587"/>
      <c r="I5" s="587"/>
      <c r="J5" s="587"/>
      <c r="K5" s="587"/>
      <c r="L5" s="587"/>
      <c r="M5" s="587"/>
      <c r="N5" s="587"/>
      <c r="O5" s="587"/>
      <c r="P5" s="587"/>
      <c r="Q5" s="587"/>
      <c r="R5" s="587"/>
      <c r="S5" s="588"/>
    </row>
    <row r="6" spans="1:19" x14ac:dyDescent="0.2">
      <c r="B6" s="74"/>
    </row>
    <row r="7" spans="1:19" x14ac:dyDescent="0.2">
      <c r="A7" s="75"/>
      <c r="B7" s="77"/>
      <c r="C7" s="76"/>
    </row>
    <row r="8" spans="1:19" ht="15" customHeight="1" x14ac:dyDescent="0.2">
      <c r="B8" s="78"/>
      <c r="F8" s="574" t="s">
        <v>371</v>
      </c>
      <c r="G8" s="575"/>
      <c r="H8" s="575"/>
      <c r="I8" s="575"/>
      <c r="J8" s="575"/>
      <c r="K8" s="575"/>
      <c r="L8" s="575"/>
      <c r="M8" s="575"/>
      <c r="N8" s="575"/>
      <c r="O8" s="576"/>
    </row>
    <row r="9" spans="1:19" s="80" customFormat="1" ht="30" customHeight="1" x14ac:dyDescent="0.2">
      <c r="A9" s="79"/>
      <c r="B9" s="156" t="s">
        <v>113</v>
      </c>
      <c r="C9" s="158"/>
      <c r="F9" s="577"/>
      <c r="G9" s="578"/>
      <c r="H9" s="578"/>
      <c r="I9" s="578"/>
      <c r="J9" s="578"/>
      <c r="K9" s="578"/>
      <c r="L9" s="578"/>
      <c r="M9" s="578"/>
      <c r="N9" s="578"/>
      <c r="O9" s="579"/>
    </row>
    <row r="10" spans="1:19" ht="30" customHeight="1" x14ac:dyDescent="0.2">
      <c r="A10" s="75"/>
      <c r="B10" s="157" t="s">
        <v>238</v>
      </c>
      <c r="C10" s="76"/>
      <c r="F10" s="577"/>
      <c r="G10" s="578"/>
      <c r="H10" s="578"/>
      <c r="I10" s="578"/>
      <c r="J10" s="578"/>
      <c r="K10" s="578"/>
      <c r="L10" s="578"/>
      <c r="M10" s="578"/>
      <c r="N10" s="578"/>
      <c r="O10" s="579"/>
    </row>
    <row r="11" spans="1:19" ht="30" customHeight="1" x14ac:dyDescent="0.2">
      <c r="A11" s="75"/>
      <c r="B11" s="568" t="s">
        <v>114</v>
      </c>
      <c r="C11" s="567"/>
      <c r="F11" s="577"/>
      <c r="G11" s="578"/>
      <c r="H11" s="578"/>
      <c r="I11" s="578"/>
      <c r="J11" s="578"/>
      <c r="K11" s="578"/>
      <c r="L11" s="578"/>
      <c r="M11" s="578"/>
      <c r="N11" s="578"/>
      <c r="O11" s="579"/>
    </row>
    <row r="12" spans="1:19" ht="30" customHeight="1" x14ac:dyDescent="0.2">
      <c r="A12" s="75"/>
      <c r="B12" s="569" t="s">
        <v>593</v>
      </c>
      <c r="C12" s="567"/>
      <c r="F12" s="577"/>
      <c r="G12" s="578"/>
      <c r="H12" s="578"/>
      <c r="I12" s="578"/>
      <c r="J12" s="578"/>
      <c r="K12" s="578"/>
      <c r="L12" s="578"/>
      <c r="M12" s="578"/>
      <c r="N12" s="578"/>
      <c r="O12" s="579"/>
    </row>
    <row r="13" spans="1:19" ht="15" customHeight="1" x14ac:dyDescent="0.2">
      <c r="A13" s="75"/>
      <c r="B13" s="571" t="s">
        <v>481</v>
      </c>
      <c r="C13" s="190"/>
      <c r="F13" s="577"/>
      <c r="G13" s="578"/>
      <c r="H13" s="578"/>
      <c r="I13" s="578"/>
      <c r="J13" s="578"/>
      <c r="K13" s="578"/>
      <c r="L13" s="578"/>
      <c r="M13" s="578"/>
      <c r="N13" s="578"/>
      <c r="O13" s="579"/>
    </row>
    <row r="14" spans="1:19" ht="15" customHeight="1" x14ac:dyDescent="0.2">
      <c r="A14" s="75"/>
      <c r="B14" s="571" t="s">
        <v>533</v>
      </c>
      <c r="C14" s="190"/>
      <c r="F14" s="577"/>
      <c r="G14" s="578"/>
      <c r="H14" s="578"/>
      <c r="I14" s="578"/>
      <c r="J14" s="578"/>
      <c r="K14" s="578"/>
      <c r="L14" s="578"/>
      <c r="M14" s="578"/>
      <c r="N14" s="578"/>
      <c r="O14" s="579"/>
    </row>
    <row r="15" spans="1:19" ht="30" customHeight="1" x14ac:dyDescent="0.2">
      <c r="A15" s="75"/>
      <c r="B15" s="570" t="s">
        <v>115</v>
      </c>
      <c r="C15" s="567"/>
      <c r="F15" s="577"/>
      <c r="G15" s="578"/>
      <c r="H15" s="578"/>
      <c r="I15" s="578"/>
      <c r="J15" s="578"/>
      <c r="K15" s="578"/>
      <c r="L15" s="578"/>
      <c r="M15" s="578"/>
      <c r="N15" s="578"/>
      <c r="O15" s="579"/>
    </row>
    <row r="16" spans="1:19" ht="17" x14ac:dyDescent="0.2">
      <c r="A16" s="75"/>
      <c r="B16" s="159" t="s">
        <v>240</v>
      </c>
      <c r="C16" s="76"/>
      <c r="F16" s="577"/>
      <c r="G16" s="578"/>
      <c r="H16" s="578"/>
      <c r="I16" s="578"/>
      <c r="J16" s="578"/>
      <c r="K16" s="578"/>
      <c r="L16" s="578"/>
      <c r="M16" s="578"/>
      <c r="N16" s="578"/>
      <c r="O16" s="579"/>
    </row>
    <row r="17" spans="1:15" x14ac:dyDescent="0.2">
      <c r="A17" s="75"/>
      <c r="B17" s="160" t="s">
        <v>116</v>
      </c>
      <c r="C17" s="190"/>
      <c r="F17" s="577"/>
      <c r="G17" s="578"/>
      <c r="H17" s="578"/>
      <c r="I17" s="578"/>
      <c r="J17" s="578"/>
      <c r="K17" s="578"/>
      <c r="L17" s="578"/>
      <c r="M17" s="578"/>
      <c r="N17" s="578"/>
      <c r="O17" s="579"/>
    </row>
    <row r="18" spans="1:15" ht="15.75" customHeight="1" x14ac:dyDescent="0.2">
      <c r="A18" s="75"/>
      <c r="B18" s="160" t="s">
        <v>117</v>
      </c>
      <c r="C18" s="190"/>
      <c r="F18" s="577"/>
      <c r="G18" s="578"/>
      <c r="H18" s="578"/>
      <c r="I18" s="578"/>
      <c r="J18" s="578"/>
      <c r="K18" s="578"/>
      <c r="L18" s="578"/>
      <c r="M18" s="578"/>
      <c r="N18" s="578"/>
      <c r="O18" s="579"/>
    </row>
    <row r="19" spans="1:15" x14ac:dyDescent="0.2">
      <c r="A19" s="75"/>
      <c r="B19" s="160" t="s">
        <v>118</v>
      </c>
      <c r="C19" s="190"/>
      <c r="F19" s="577"/>
      <c r="G19" s="578"/>
      <c r="H19" s="578"/>
      <c r="I19" s="578"/>
      <c r="J19" s="578"/>
      <c r="K19" s="578"/>
      <c r="L19" s="578"/>
      <c r="M19" s="578"/>
      <c r="N19" s="578"/>
      <c r="O19" s="579"/>
    </row>
    <row r="20" spans="1:15" ht="19" x14ac:dyDescent="0.25">
      <c r="A20" s="82"/>
      <c r="B20" s="160" t="s">
        <v>119</v>
      </c>
      <c r="C20" s="190"/>
      <c r="F20" s="577"/>
      <c r="G20" s="578"/>
      <c r="H20" s="578"/>
      <c r="I20" s="578"/>
      <c r="J20" s="578"/>
      <c r="K20" s="578"/>
      <c r="L20" s="578"/>
      <c r="M20" s="578"/>
      <c r="N20" s="578"/>
      <c r="O20" s="579"/>
    </row>
    <row r="21" spans="1:15" x14ac:dyDescent="0.2">
      <c r="A21" s="75"/>
      <c r="B21" s="160" t="s">
        <v>120</v>
      </c>
      <c r="C21" s="190"/>
      <c r="F21" s="589"/>
      <c r="G21" s="590"/>
      <c r="H21" s="590"/>
      <c r="I21" s="590"/>
      <c r="J21" s="590"/>
      <c r="K21" s="590"/>
      <c r="L21" s="590"/>
      <c r="M21" s="590"/>
      <c r="N21" s="590"/>
      <c r="O21" s="591"/>
    </row>
    <row r="22" spans="1:15" x14ac:dyDescent="0.2">
      <c r="A22" s="75"/>
      <c r="B22" s="160" t="s">
        <v>121</v>
      </c>
      <c r="C22" s="190"/>
      <c r="F22" s="81"/>
      <c r="G22" s="81"/>
      <c r="H22" s="81"/>
      <c r="I22" s="81"/>
      <c r="J22" s="81"/>
      <c r="K22" s="81"/>
      <c r="L22" s="81"/>
      <c r="M22" s="81"/>
      <c r="N22" s="81"/>
      <c r="O22" s="99"/>
    </row>
    <row r="23" spans="1:15" x14ac:dyDescent="0.2">
      <c r="A23" s="75"/>
      <c r="B23" s="160" t="s">
        <v>374</v>
      </c>
      <c r="C23" s="190"/>
      <c r="F23" s="148"/>
      <c r="G23" s="149"/>
      <c r="H23" s="149"/>
      <c r="I23" s="149"/>
      <c r="J23" s="149"/>
      <c r="K23" s="98"/>
      <c r="L23" s="98"/>
      <c r="M23" s="98"/>
      <c r="N23" s="98"/>
      <c r="O23" s="99"/>
    </row>
    <row r="24" spans="1:15" x14ac:dyDescent="0.2">
      <c r="A24" s="75"/>
      <c r="B24" s="160" t="s">
        <v>444</v>
      </c>
      <c r="C24" s="190"/>
      <c r="F24" s="73" t="s">
        <v>324</v>
      </c>
      <c r="K24" s="98"/>
      <c r="L24" s="98"/>
      <c r="M24" s="98"/>
      <c r="N24" s="98"/>
      <c r="O24" s="99"/>
    </row>
    <row r="25" spans="1:15" ht="36" customHeight="1" x14ac:dyDescent="0.2">
      <c r="A25" s="75"/>
      <c r="B25" s="181" t="s">
        <v>341</v>
      </c>
      <c r="C25" s="76"/>
      <c r="F25" s="73" t="s">
        <v>609</v>
      </c>
      <c r="K25" s="100"/>
      <c r="L25" s="100"/>
      <c r="M25" s="100"/>
      <c r="N25" s="100"/>
      <c r="O25" s="101"/>
    </row>
    <row r="26" spans="1:15" s="80" customFormat="1" ht="36" customHeight="1" x14ac:dyDescent="0.2">
      <c r="A26" s="81"/>
      <c r="B26" s="157" t="s">
        <v>239</v>
      </c>
      <c r="C26" s="158"/>
      <c r="F26" s="80" t="s">
        <v>11</v>
      </c>
    </row>
    <row r="27" spans="1:15" s="80" customFormat="1" ht="36" customHeight="1" x14ac:dyDescent="0.2">
      <c r="A27" s="81"/>
      <c r="B27" s="163" t="s">
        <v>138</v>
      </c>
      <c r="C27" s="158"/>
      <c r="F27" s="97" t="s">
        <v>10</v>
      </c>
    </row>
    <row r="28" spans="1:15" s="80" customFormat="1" ht="36" customHeight="1" x14ac:dyDescent="0.2">
      <c r="A28" s="81"/>
      <c r="B28" s="161" t="s">
        <v>365</v>
      </c>
      <c r="C28" s="158"/>
    </row>
    <row r="29" spans="1:15" s="80" customFormat="1" ht="36" customHeight="1" x14ac:dyDescent="0.2">
      <c r="A29" s="81"/>
      <c r="B29" s="161" t="s">
        <v>366</v>
      </c>
      <c r="C29" s="158"/>
    </row>
    <row r="30" spans="1:15" ht="36" customHeight="1" x14ac:dyDescent="0.2">
      <c r="A30" s="75"/>
      <c r="B30" s="161" t="s">
        <v>367</v>
      </c>
      <c r="C30" s="76"/>
    </row>
    <row r="31" spans="1:15" ht="36" customHeight="1" x14ac:dyDescent="0.2">
      <c r="A31" s="75"/>
      <c r="B31" s="162" t="s">
        <v>580</v>
      </c>
      <c r="C31" s="76"/>
    </row>
    <row r="32" spans="1:15" x14ac:dyDescent="0.2">
      <c r="B32" s="180"/>
    </row>
    <row r="33" spans="1:19" ht="16" customHeight="1" x14ac:dyDescent="0.2"/>
    <row r="34" spans="1:19" s="56" customFormat="1" ht="22.5" customHeight="1" x14ac:dyDescent="0.25">
      <c r="A34" s="592" t="s">
        <v>123</v>
      </c>
      <c r="B34" s="592"/>
      <c r="C34" s="592"/>
      <c r="D34" s="592"/>
      <c r="E34" s="592"/>
      <c r="F34" s="592"/>
      <c r="G34" s="592"/>
      <c r="H34" s="592"/>
      <c r="I34" s="592"/>
      <c r="J34" s="592"/>
      <c r="K34" s="592"/>
      <c r="L34" s="592"/>
      <c r="M34" s="592"/>
      <c r="N34" s="592"/>
      <c r="O34" s="592"/>
      <c r="P34" s="592"/>
      <c r="Q34" s="592"/>
      <c r="R34" s="592"/>
      <c r="S34" s="592"/>
    </row>
    <row r="35" spans="1:19" x14ac:dyDescent="0.2"/>
  </sheetData>
  <sheetProtection sheet="1"/>
  <mergeCells count="4">
    <mergeCell ref="F8:O20"/>
    <mergeCell ref="A1:S5"/>
    <mergeCell ref="F21:O21"/>
    <mergeCell ref="A34:S34"/>
  </mergeCells>
  <hyperlinks>
    <hyperlink ref="B11" location="'Step1-Gathering info sources'!A1" display="1. Gathering information sources" xr:uid="{00000000-0004-0000-0000-000000000000}"/>
    <hyperlink ref="B12" location="'Step 2 &gt;&gt;&gt;'!A1" display="2. Completing a programme overview" xr:uid="{00000000-0004-0000-0000-000001000000}"/>
    <hyperlink ref="B17" location="'3.1 Programme mgmt &amp; financing'!A1" display="               3.1 Programme Management &amp; Financing" xr:uid="{00000000-0004-0000-0000-000002000000}"/>
    <hyperlink ref="B18" location="'3.2 HR management'!A1" display="               3.2 Human Resource Management" xr:uid="{00000000-0004-0000-0000-000003000000}"/>
    <hyperlink ref="B19" location="'3.3 Vaccine supply,qlt,logistc'!A1" display="               3.3 Vaccine Supply, Quality, Logistics" xr:uid="{00000000-0004-0000-0000-000004000000}"/>
    <hyperlink ref="B20" location="'3.4. Service delivery'!A1" display="               3.4 Service Delivery" xr:uid="{00000000-0004-0000-0000-000005000000}"/>
    <hyperlink ref="B21" location="'3.5 Coverage&amp;AEFI monitoring'!A1" display="               3.5 Coverage &amp; AEFI Monitoring" xr:uid="{00000000-0004-0000-0000-000006000000}"/>
    <hyperlink ref="B22" location="'3.6 Disease Surveillance'!A1" display="               3.6 Disease surveillance" xr:uid="{00000000-0004-0000-0000-000007000000}"/>
    <hyperlink ref="B23" location="'3.7 Demand generation'!A1" display="               3.7 Demand Generation" xr:uid="{00000000-0004-0000-0000-000008000000}"/>
    <hyperlink ref="B24" location="'3.8 Any other barriers'!A1" display="               3.8 Any other barriers" xr:uid="{8EE236BF-1303-6945-B8DD-3FDD90F1871A}"/>
    <hyperlink ref="B15" location="'Step 3 &gt;&gt;&gt;'!A1" display="3. Determining barriers and collecting evidence" xr:uid="{A7F55890-7CCC-854E-B9C6-B0C2064FB9D7}"/>
    <hyperlink ref="B25" location="'Step4-Prioritisation '!A1" display="4. Prioritisation of Barriers" xr:uid="{29BFFE36-D688-B546-8B86-43F92114BC66}"/>
    <hyperlink ref="B27" location="'Notes&gt;&gt;&gt;'!A1" display="Notes" xr:uid="{7B5C0F00-5833-AE4F-822A-1D76CB9FEED7}"/>
    <hyperlink ref="B28" location="'Notes-Further research'!A1" display="NOTES: Further research required" xr:uid="{60425182-3A6B-674C-80E0-5817D394F27B}"/>
    <hyperlink ref="B30" location="'Notes- Decision question'!A1" display="B. NOTES: Identifying potential strengths of the immunization programme" xr:uid="{D1350944-F26C-0F45-BD81-708244CF605A}"/>
    <hyperlink ref="B29" location="'Notes- Identifying strengths'!A1" display="NOTES: Identifying potential strengths of the immunization programme" xr:uid="{737D1782-E2FA-9741-9B9B-E81897599FF6}"/>
    <hyperlink ref="B13" location="'Step2-2.1Immunization C&amp;E'!A1" display="2.1 Immunization Coverage and Equity Overview" xr:uid="{11C00BE5-37B7-A441-803C-B71AFCF2F6CD}"/>
    <hyperlink ref="B14" location="'Step2-2.2 VPD surveillance'!A1" display="2.2 VPD Surveillance" xr:uid="{A9D60A79-0D86-CA45-B648-3C513E8E0C18}"/>
    <hyperlink ref="B31" location="'Notes- Actions'!A1" display="D. Identifying priority actions" xr:uid="{2C9AEB58-1268-4C42-8EBA-555E74C7A432}"/>
  </hyperlinks>
  <pageMargins left="0.7" right="0.7" top="0.75" bottom="0.75" header="0.3" footer="0.3"/>
  <pageSetup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3" tint="-0.499984740745262"/>
  </sheetPr>
  <dimension ref="A1:K45"/>
  <sheetViews>
    <sheetView topLeftCell="A7" zoomScale="90" zoomScaleNormal="90" workbookViewId="0">
      <selection activeCell="G11" sqref="G11"/>
    </sheetView>
  </sheetViews>
  <sheetFormatPr baseColWidth="10" defaultColWidth="0" defaultRowHeight="15" zeroHeight="1" x14ac:dyDescent="0.2"/>
  <cols>
    <col min="1" max="1" width="11" style="95" customWidth="1"/>
    <col min="2" max="2" width="58.6640625" style="95" customWidth="1"/>
    <col min="3" max="4" width="20.6640625" style="95" customWidth="1"/>
    <col min="5" max="8" width="23.6640625" style="95" customWidth="1"/>
    <col min="9" max="9" width="20.6640625" style="95" customWidth="1"/>
    <col min="10" max="10" width="9.1640625" style="95" customWidth="1"/>
    <col min="11" max="11" width="3.5" style="95" customWidth="1"/>
    <col min="12" max="16384" width="9.1640625" style="95" hidden="1"/>
  </cols>
  <sheetData>
    <row r="1" spans="1:11" ht="21" x14ac:dyDescent="0.25">
      <c r="A1" s="667" t="s">
        <v>131</v>
      </c>
      <c r="B1" s="667"/>
      <c r="C1" s="667"/>
      <c r="D1" s="667"/>
      <c r="E1" s="667"/>
      <c r="F1" s="667"/>
      <c r="G1" s="667"/>
      <c r="H1" s="667"/>
      <c r="I1" s="667"/>
      <c r="J1" s="667"/>
      <c r="K1" s="229"/>
    </row>
    <row r="2" spans="1:11" ht="45" customHeight="1" x14ac:dyDescent="0.2">
      <c r="A2" s="668" t="s">
        <v>291</v>
      </c>
      <c r="B2" s="668"/>
      <c r="C2" s="668"/>
      <c r="D2" s="668"/>
      <c r="E2" s="668"/>
      <c r="F2" s="668"/>
      <c r="G2" s="668"/>
      <c r="H2" s="668"/>
      <c r="I2" s="668"/>
      <c r="J2" s="668"/>
      <c r="K2" s="672"/>
    </row>
    <row r="3" spans="1:11" ht="99" customHeight="1" x14ac:dyDescent="0.2">
      <c r="B3" s="669" t="s">
        <v>452</v>
      </c>
      <c r="C3" s="669"/>
      <c r="D3" s="669"/>
      <c r="E3" s="669"/>
      <c r="F3" s="669"/>
      <c r="G3" s="669"/>
      <c r="H3" s="669"/>
      <c r="I3" s="291"/>
      <c r="K3" s="672"/>
    </row>
    <row r="4" spans="1:11" ht="51" customHeight="1" x14ac:dyDescent="0.2">
      <c r="B4" s="680" t="s">
        <v>126</v>
      </c>
      <c r="C4" s="680"/>
      <c r="D4" s="680"/>
      <c r="E4" s="680"/>
      <c r="F4" s="680"/>
      <c r="G4" s="680"/>
      <c r="H4" s="680"/>
      <c r="I4" s="680"/>
      <c r="K4" s="672"/>
    </row>
    <row r="5" spans="1:11" ht="49" customHeight="1" x14ac:dyDescent="0.2">
      <c r="B5" s="670" t="s">
        <v>52</v>
      </c>
      <c r="C5" s="138" t="str">
        <f>'Step1-Gathering info sources'!B15</f>
        <v>Effective Vaccine Management (EVM)</v>
      </c>
      <c r="D5" s="139" t="str">
        <f>'Step1-Gathering info sources'!B17</f>
        <v>Missed Opportunities for Vaccination (MOV) assessments</v>
      </c>
      <c r="E5" s="138" t="str">
        <f>'Step1-Gathering info sources'!B11</f>
        <v>Comprehensive multi-year plan (cMYP) or National Immunization Strategy (NIS)</v>
      </c>
      <c r="F5" s="138" t="str">
        <f>'Step1-Gathering info sources'!B16</f>
        <v>EPI review</v>
      </c>
      <c r="G5" s="138" t="str">
        <f>'Step1-Gathering info sources'!B22</f>
        <v>Wastage information</v>
      </c>
      <c r="H5" s="138" t="str">
        <f>'Step1-Gathering info sources'!B18</f>
        <v>Service Availability and Readiness Assessment (SARA)</v>
      </c>
      <c r="I5" s="139" t="str">
        <f>'Step1-Gathering info sources'!B19</f>
        <v>Service Provision Assessment (SPA)</v>
      </c>
      <c r="K5" s="672"/>
    </row>
    <row r="6" spans="1:11" ht="15" customHeight="1" x14ac:dyDescent="0.2">
      <c r="B6" s="671"/>
      <c r="C6" s="216" t="str">
        <f>IF('Step1-Gathering info sources'!C15='List of barriers'!I3,"1","N/A")</f>
        <v>N/A</v>
      </c>
      <c r="D6" s="166" t="str">
        <f>IF('Step1-Gathering info sources'!C17='List of barriers'!I3,"1","N/A")</f>
        <v>N/A</v>
      </c>
      <c r="E6" s="145" t="str">
        <f>IF('Step1-Gathering info sources'!C11='List of barriers'!I3,"1","N/A")</f>
        <v>N/A</v>
      </c>
      <c r="F6" s="145" t="str">
        <f>IF('Step1-Gathering info sources'!C16='List of barriers'!I3,"1","N/A")</f>
        <v>N/A</v>
      </c>
      <c r="G6" s="145" t="str">
        <f>IF('Step1-Gathering info sources'!C22='List of barriers'!I3,"2","N/A")</f>
        <v>N/A</v>
      </c>
      <c r="H6" s="145" t="str">
        <f>IF('Step1-Gathering info sources'!C18='List of barriers'!I3,"2","N/A")</f>
        <v>N/A</v>
      </c>
      <c r="I6" s="166" t="str">
        <f>IF('Step1-Gathering info sources'!C19='List of barriers'!I3,"2","N/A")</f>
        <v>N/A</v>
      </c>
      <c r="K6" s="672"/>
    </row>
    <row r="7" spans="1:11" ht="25" customHeight="1" x14ac:dyDescent="0.2">
      <c r="C7" s="291"/>
      <c r="D7" s="291"/>
      <c r="K7" s="672"/>
    </row>
    <row r="8" spans="1:11" ht="64" customHeight="1" x14ac:dyDescent="0.2">
      <c r="C8" s="225" t="s">
        <v>112</v>
      </c>
      <c r="D8" s="226" t="s">
        <v>163</v>
      </c>
      <c r="K8" s="672"/>
    </row>
    <row r="9" spans="1:11" ht="22" customHeight="1" x14ac:dyDescent="0.2">
      <c r="B9" s="227" t="s">
        <v>361</v>
      </c>
      <c r="K9" s="672"/>
    </row>
    <row r="10" spans="1:11" ht="68" customHeight="1" x14ac:dyDescent="0.2">
      <c r="B10" s="124" t="s">
        <v>602</v>
      </c>
      <c r="C10" s="166" t="s">
        <v>242</v>
      </c>
      <c r="D10" s="215" t="str">
        <f>IF($C$11='List of barriers'!$I$3,'List of barriers'!J3,IF($C$11='List of barriers'!$I$4,'List of barriers'!J4,""))</f>
        <v/>
      </c>
      <c r="E10" s="215" t="str">
        <f>IF($C$11='List of barriers'!$I$3,'List of barriers'!K3,IF($C$11='List of barriers'!$I$4,'List of barriers'!K4,""))</f>
        <v/>
      </c>
      <c r="F10" s="215" t="str">
        <f>IF($C$11='List of barriers'!$I$3,'List of barriers'!L3,"")</f>
        <v/>
      </c>
      <c r="G10" s="215" t="str">
        <f>IF($C$11='List of barriers'!$I$3,'List of barriers'!M3,"")</f>
        <v/>
      </c>
      <c r="H10" s="215" t="str">
        <f>IF($C$11='List of barriers'!$I$3,'List of barriers'!N3,"")</f>
        <v/>
      </c>
      <c r="I10" s="215"/>
      <c r="K10" s="672"/>
    </row>
    <row r="11" spans="1:11" ht="96" customHeight="1" x14ac:dyDescent="0.2">
      <c r="B11" s="18" t="s">
        <v>149</v>
      </c>
      <c r="C11" s="224"/>
      <c r="D11" s="231"/>
      <c r="E11" s="231"/>
      <c r="F11" s="231"/>
      <c r="G11" s="231"/>
      <c r="H11" s="231"/>
      <c r="I11" s="232"/>
      <c r="K11" s="672"/>
    </row>
    <row r="12" spans="1:11" x14ac:dyDescent="0.2">
      <c r="B12" s="24"/>
      <c r="K12" s="672"/>
    </row>
    <row r="13" spans="1:11" ht="66" customHeight="1" x14ac:dyDescent="0.2">
      <c r="B13" s="113" t="s">
        <v>214</v>
      </c>
      <c r="C13" s="166" t="s">
        <v>242</v>
      </c>
      <c r="D13" s="215" t="str">
        <f>IF($C$14='List of barriers'!$I$3,'List of barriers'!J3,IF($C$14='List of barriers'!$I$4,'List of barriers'!J4,""))</f>
        <v/>
      </c>
      <c r="E13" s="215" t="str">
        <f>IF($C$14='List of barriers'!$I$3,'List of barriers'!K3,IF($C$14='List of barriers'!$I$4,'List of barriers'!K4,""))</f>
        <v/>
      </c>
      <c r="F13" s="215" t="str">
        <f>IF($C$14='List of barriers'!$I$3,'List of barriers'!L3,"")</f>
        <v/>
      </c>
      <c r="G13" s="215" t="str">
        <f>IF($C$14='List of barriers'!$I$3,'List of barriers'!M3,"")</f>
        <v/>
      </c>
      <c r="H13" s="215" t="str">
        <f>IF($C$14='List of barriers'!$I$3,'List of barriers'!N3,"")</f>
        <v/>
      </c>
      <c r="I13" s="215"/>
      <c r="K13" s="672"/>
    </row>
    <row r="14" spans="1:11" ht="106" customHeight="1" x14ac:dyDescent="0.2">
      <c r="B14" s="16" t="s">
        <v>631</v>
      </c>
      <c r="C14" s="224"/>
      <c r="D14" s="231"/>
      <c r="E14" s="231"/>
      <c r="F14" s="231"/>
      <c r="G14" s="231"/>
      <c r="H14" s="231"/>
      <c r="I14" s="232"/>
      <c r="K14" s="672"/>
    </row>
    <row r="15" spans="1:11" x14ac:dyDescent="0.2">
      <c r="B15" s="19"/>
      <c r="K15" s="672"/>
    </row>
    <row r="16" spans="1:11" ht="71" customHeight="1" x14ac:dyDescent="0.2">
      <c r="B16" s="124" t="s">
        <v>215</v>
      </c>
      <c r="C16" s="166" t="s">
        <v>242</v>
      </c>
      <c r="D16" s="215" t="str">
        <f>IF($C$17='List of barriers'!$I$3,'List of barriers'!J3,IF($C$17='List of barriers'!$I$4,'List of barriers'!J4,""))</f>
        <v/>
      </c>
      <c r="E16" s="215" t="str">
        <f>IF($C$17='List of barriers'!$I$3,'List of barriers'!K3,IF($C$17='List of barriers'!$I$4,'List of barriers'!K4,""))</f>
        <v/>
      </c>
      <c r="F16" s="215" t="str">
        <f>IF($C$17='List of barriers'!$I$3,'List of barriers'!L3,"")</f>
        <v/>
      </c>
      <c r="G16" s="215" t="str">
        <f>IF($C$17='List of barriers'!$I$3,'List of barriers'!M3,"")</f>
        <v/>
      </c>
      <c r="H16" s="215" t="str">
        <f>IF($C$17='List of barriers'!$I$3,'List of barriers'!N3,"")</f>
        <v/>
      </c>
      <c r="I16" s="215"/>
      <c r="K16" s="672"/>
    </row>
    <row r="17" spans="2:11" ht="93" customHeight="1" x14ac:dyDescent="0.2">
      <c r="B17" s="18" t="s">
        <v>632</v>
      </c>
      <c r="C17" s="224"/>
      <c r="D17" s="231"/>
      <c r="E17" s="231"/>
      <c r="F17" s="231"/>
      <c r="G17" s="231"/>
      <c r="H17" s="231"/>
      <c r="I17" s="232"/>
      <c r="K17" s="672"/>
    </row>
    <row r="18" spans="2:11" x14ac:dyDescent="0.2">
      <c r="B18" s="24"/>
      <c r="K18" s="672"/>
    </row>
    <row r="19" spans="2:11" ht="61.5" customHeight="1" x14ac:dyDescent="0.2">
      <c r="B19" s="124" t="s">
        <v>216</v>
      </c>
      <c r="C19" s="166" t="s">
        <v>242</v>
      </c>
      <c r="D19" s="215" t="str">
        <f>IF($C$20='List of barriers'!$I$3,'List of barriers'!J3,IF($C$20='List of barriers'!$I$4,'List of barriers'!J4,""))</f>
        <v/>
      </c>
      <c r="E19" s="215" t="str">
        <f>IF($C$20='List of barriers'!$I$3,'List of barriers'!K3,IF($C$20='List of barriers'!$I$4,'List of barriers'!K4,""))</f>
        <v/>
      </c>
      <c r="F19" s="215" t="str">
        <f>IF($C$20='List of barriers'!$I$3,'List of barriers'!L3,"")</f>
        <v/>
      </c>
      <c r="G19" s="215" t="str">
        <f>IF($C$20='List of barriers'!$I$3,'List of barriers'!M3,"")</f>
        <v/>
      </c>
      <c r="H19" s="215" t="str">
        <f>IF($C$20='List of barriers'!$I$3,'List of barriers'!N3,"")</f>
        <v/>
      </c>
      <c r="I19" s="215"/>
      <c r="K19" s="672"/>
    </row>
    <row r="20" spans="2:11" ht="87.75" customHeight="1" x14ac:dyDescent="0.2">
      <c r="B20" s="18" t="s">
        <v>246</v>
      </c>
      <c r="C20" s="224"/>
      <c r="D20" s="231"/>
      <c r="E20" s="231"/>
      <c r="F20" s="231"/>
      <c r="G20" s="231"/>
      <c r="H20" s="231"/>
      <c r="I20" s="232"/>
      <c r="K20" s="672"/>
    </row>
    <row r="21" spans="2:11" ht="17.25" customHeight="1" x14ac:dyDescent="0.2">
      <c r="B21" s="125"/>
      <c r="C21" s="254"/>
      <c r="K21" s="672"/>
    </row>
    <row r="22" spans="2:11" ht="70" customHeight="1" x14ac:dyDescent="0.2">
      <c r="B22" s="124" t="s">
        <v>217</v>
      </c>
      <c r="C22" s="166" t="s">
        <v>242</v>
      </c>
      <c r="D22" s="215" t="str">
        <f>IF($C$23='List of barriers'!$I$3,'List of barriers'!J3,IF($C$23='List of barriers'!$I$4,'List of barriers'!J4,""))</f>
        <v/>
      </c>
      <c r="E22" s="215" t="str">
        <f>IF($C$23='List of barriers'!$I$3,'List of barriers'!K3,IF($C$23='List of barriers'!$I$4,'List of barriers'!K4,""))</f>
        <v/>
      </c>
      <c r="F22" s="215" t="str">
        <f>IF($C$23='List of barriers'!$I$3,'List of barriers'!L3,"")</f>
        <v/>
      </c>
      <c r="G22" s="215" t="str">
        <f>IF($C$23='List of barriers'!$I$3,'List of barriers'!M3,"")</f>
        <v/>
      </c>
      <c r="H22" s="215" t="str">
        <f>IF($C$23='List of barriers'!$I$3,'List of barriers'!N3,"")</f>
        <v/>
      </c>
      <c r="I22" s="215"/>
      <c r="K22" s="672"/>
    </row>
    <row r="23" spans="2:11" ht="47.25" customHeight="1" x14ac:dyDescent="0.2">
      <c r="B23" s="18" t="s">
        <v>133</v>
      </c>
      <c r="C23" s="224"/>
      <c r="D23" s="231"/>
      <c r="E23" s="231"/>
      <c r="F23" s="231"/>
      <c r="G23" s="231"/>
      <c r="H23" s="231"/>
      <c r="I23" s="232"/>
      <c r="K23" s="672"/>
    </row>
    <row r="24" spans="2:11" x14ac:dyDescent="0.2">
      <c r="B24" s="116"/>
      <c r="C24" s="295"/>
      <c r="D24" s="295"/>
      <c r="K24" s="672"/>
    </row>
    <row r="25" spans="2:11" ht="65" customHeight="1" x14ac:dyDescent="0.2">
      <c r="B25" s="124" t="s">
        <v>575</v>
      </c>
      <c r="C25" s="166" t="s">
        <v>242</v>
      </c>
      <c r="D25" s="215" t="str">
        <f>IF($C$26='List of barriers'!$I$3,'List of barriers'!J3,IF($C$26='List of barriers'!$I$4,'List of barriers'!J4,""))</f>
        <v/>
      </c>
      <c r="E25" s="215" t="str">
        <f>IF($C$26='List of barriers'!$I$3,'List of barriers'!K3,IF($C$26='List of barriers'!$I$4,'List of barriers'!K4,""))</f>
        <v/>
      </c>
      <c r="F25" s="215" t="str">
        <f>IF($C$26='List of barriers'!$I$3,'List of barriers'!L3,"")</f>
        <v/>
      </c>
      <c r="G25" s="215" t="str">
        <f>IF($C$26='List of barriers'!$I$3,'List of barriers'!M3,"")</f>
        <v/>
      </c>
      <c r="H25" s="215" t="str">
        <f>IF($C$26='List of barriers'!$I$3,'List of barriers'!N3,"")</f>
        <v/>
      </c>
      <c r="I25" s="215"/>
      <c r="K25" s="672"/>
    </row>
    <row r="26" spans="2:11" ht="63" customHeight="1" x14ac:dyDescent="0.2">
      <c r="B26" s="18" t="s">
        <v>101</v>
      </c>
      <c r="C26" s="224"/>
      <c r="D26" s="231"/>
      <c r="E26" s="231"/>
      <c r="F26" s="231"/>
      <c r="G26" s="231"/>
      <c r="H26" s="231"/>
      <c r="I26" s="232"/>
      <c r="K26" s="672"/>
    </row>
    <row r="27" spans="2:11" x14ac:dyDescent="0.2">
      <c r="B27" s="19"/>
      <c r="C27" s="296"/>
      <c r="D27" s="296"/>
      <c r="K27" s="672"/>
    </row>
    <row r="28" spans="2:11" ht="58.5" customHeight="1" x14ac:dyDescent="0.2">
      <c r="B28" s="124" t="s">
        <v>218</v>
      </c>
      <c r="C28" s="166" t="s">
        <v>242</v>
      </c>
      <c r="D28" s="215" t="str">
        <f>IF($C$29='List of barriers'!$I$3,'List of barriers'!J3,IF($C$29='List of barriers'!$I$4,'List of barriers'!J4,""))</f>
        <v/>
      </c>
      <c r="E28" s="215" t="str">
        <f>IF($C$29='List of barriers'!$I$3,'List of barriers'!K3,IF($C$29='List of barriers'!$I$4,'List of barriers'!K4,""))</f>
        <v/>
      </c>
      <c r="F28" s="215" t="str">
        <f>IF($C$29='List of barriers'!$I$3,'List of barriers'!L3,"")</f>
        <v/>
      </c>
      <c r="G28" s="215" t="str">
        <f>IF($C$29='List of barriers'!$I$3,'List of barriers'!M3,"")</f>
        <v/>
      </c>
      <c r="H28" s="215" t="str">
        <f>IF($C$29='List of barriers'!$I$3,'List of barriers'!N3,"")</f>
        <v/>
      </c>
      <c r="I28" s="215"/>
      <c r="K28" s="672"/>
    </row>
    <row r="29" spans="2:11" ht="70" customHeight="1" x14ac:dyDescent="0.2">
      <c r="B29" s="126" t="s">
        <v>247</v>
      </c>
      <c r="C29" s="224"/>
      <c r="D29" s="231"/>
      <c r="E29" s="231"/>
      <c r="F29" s="231"/>
      <c r="G29" s="231"/>
      <c r="H29" s="231"/>
      <c r="I29" s="232"/>
      <c r="K29" s="672"/>
    </row>
    <row r="30" spans="2:11" x14ac:dyDescent="0.2">
      <c r="B30" s="96"/>
      <c r="C30" s="243"/>
      <c r="K30" s="672"/>
    </row>
    <row r="31" spans="2:11" ht="70" customHeight="1" x14ac:dyDescent="0.2">
      <c r="B31" s="124" t="s">
        <v>219</v>
      </c>
      <c r="C31" s="166" t="s">
        <v>242</v>
      </c>
      <c r="D31" s="215" t="str">
        <f>IF($C$32='List of barriers'!$I$3,'List of barriers'!J3,IF($C$32='List of barriers'!$I$4,'List of barriers'!J4,""))</f>
        <v/>
      </c>
      <c r="E31" s="215" t="str">
        <f>IF($C$32='List of barriers'!$I$3,'List of barriers'!K3,IF($C$32='List of barriers'!$I$4,'List of barriers'!K4,""))</f>
        <v/>
      </c>
      <c r="F31" s="215" t="str">
        <f>IF($C$32='List of barriers'!$I$3,'List of barriers'!L3,"")</f>
        <v/>
      </c>
      <c r="G31" s="215" t="str">
        <f>IF($C$32='List of barriers'!$I$3,'List of barriers'!M3,"")</f>
        <v/>
      </c>
      <c r="H31" s="215" t="str">
        <f>IF($C$32='List of barriers'!$I$3,'List of barriers'!N3,"")</f>
        <v/>
      </c>
      <c r="I31" s="215"/>
      <c r="K31" s="672"/>
    </row>
    <row r="32" spans="2:11" ht="91" customHeight="1" x14ac:dyDescent="0.2">
      <c r="B32" s="18" t="s">
        <v>150</v>
      </c>
      <c r="C32" s="224"/>
      <c r="D32" s="231"/>
      <c r="E32" s="231"/>
      <c r="F32" s="231"/>
      <c r="G32" s="231"/>
      <c r="H32" s="231"/>
      <c r="I32" s="232"/>
      <c r="K32" s="672"/>
    </row>
    <row r="33" spans="1:11" x14ac:dyDescent="0.2">
      <c r="B33" s="116"/>
      <c r="C33" s="295"/>
      <c r="D33" s="294"/>
      <c r="K33" s="672"/>
    </row>
    <row r="34" spans="1:11" ht="61" customHeight="1" x14ac:dyDescent="0.2">
      <c r="B34" s="124" t="s">
        <v>220</v>
      </c>
      <c r="C34" s="166" t="s">
        <v>242</v>
      </c>
      <c r="D34" s="215" t="str">
        <f>IF($C$35='List of barriers'!$I$3,'List of barriers'!J3,IF($C$35='List of barriers'!$I$4,'List of barriers'!J4,""))</f>
        <v/>
      </c>
      <c r="E34" s="215" t="str">
        <f>IF($C$35='List of barriers'!$I$3,'List of barriers'!K3,IF($C$35='List of barriers'!$I$4,'List of barriers'!K4,""))</f>
        <v/>
      </c>
      <c r="F34" s="215" t="str">
        <f>IF($C$35='List of barriers'!$I$3,'List of barriers'!L3,"")</f>
        <v/>
      </c>
      <c r="G34" s="215" t="str">
        <f>IF($C$35='List of barriers'!$I$3,'List of barriers'!M3,"")</f>
        <v/>
      </c>
      <c r="H34" s="215" t="str">
        <f>IF($C$35='List of barriers'!$I$3,'List of barriers'!N3,"")</f>
        <v/>
      </c>
      <c r="I34" s="215"/>
      <c r="K34" s="672"/>
    </row>
    <row r="35" spans="1:11" ht="96" customHeight="1" x14ac:dyDescent="0.2">
      <c r="B35" s="18" t="s">
        <v>151</v>
      </c>
      <c r="C35" s="224"/>
      <c r="D35" s="231"/>
      <c r="E35" s="231"/>
      <c r="F35" s="231"/>
      <c r="G35" s="231"/>
      <c r="H35" s="231"/>
      <c r="I35" s="241"/>
      <c r="K35" s="672"/>
    </row>
    <row r="36" spans="1:11" ht="15" customHeight="1" x14ac:dyDescent="0.2">
      <c r="B36" s="125"/>
      <c r="C36" s="254"/>
      <c r="K36" s="672"/>
    </row>
    <row r="37" spans="1:11" ht="65" customHeight="1" x14ac:dyDescent="0.2">
      <c r="B37" s="188" t="s">
        <v>603</v>
      </c>
      <c r="C37" s="166" t="s">
        <v>242</v>
      </c>
      <c r="D37" s="215" t="str">
        <f>IF($C$38='List of barriers'!$I$3,'List of barriers'!J3,IF($C$38='List of barriers'!$I$4,'List of barriers'!J4,""))</f>
        <v/>
      </c>
      <c r="E37" s="215" t="str">
        <f>IF($C$38='List of barriers'!$I$3,'List of barriers'!K3,IF($C$38='List of barriers'!$I$4,'List of barriers'!K4,""))</f>
        <v/>
      </c>
      <c r="F37" s="215" t="str">
        <f>IF($C$38='List of barriers'!$I$3,'List of barriers'!L3,"")</f>
        <v/>
      </c>
      <c r="G37" s="215" t="str">
        <f>IF($C$38='List of barriers'!$I$3,'List of barriers'!M3,"")</f>
        <v/>
      </c>
      <c r="H37" s="215" t="str">
        <f>IF($C$38='List of barriers'!$I$3,'List of barriers'!N3,"")</f>
        <v/>
      </c>
      <c r="I37" s="215"/>
      <c r="K37" s="672"/>
    </row>
    <row r="38" spans="1:11" ht="96" customHeight="1" x14ac:dyDescent="0.2">
      <c r="B38" s="18" t="s">
        <v>436</v>
      </c>
      <c r="C38" s="224"/>
      <c r="D38" s="231"/>
      <c r="E38" s="231"/>
      <c r="F38" s="231"/>
      <c r="G38" s="231"/>
      <c r="H38" s="231"/>
      <c r="I38" s="232"/>
      <c r="K38" s="672"/>
    </row>
    <row r="39" spans="1:11" ht="18" customHeight="1" x14ac:dyDescent="0.2">
      <c r="B39" s="297"/>
      <c r="C39" s="230"/>
      <c r="D39" s="231"/>
      <c r="E39" s="231"/>
      <c r="F39" s="231"/>
      <c r="G39" s="231"/>
      <c r="H39" s="231"/>
      <c r="I39" s="241"/>
      <c r="K39" s="672"/>
    </row>
    <row r="40" spans="1:11" ht="65" customHeight="1" x14ac:dyDescent="0.2">
      <c r="B40" s="124" t="s">
        <v>438</v>
      </c>
      <c r="C40" s="166" t="s">
        <v>242</v>
      </c>
      <c r="D40" s="215" t="str">
        <f>IF($C$41='List of barriers'!$I$3,'List of barriers'!J3,IF($C$41='List of barriers'!$I$4,'List of barriers'!J4,""))</f>
        <v/>
      </c>
      <c r="E40" s="215" t="str">
        <f>IF($C$41='List of barriers'!$I$3,'List of barriers'!K3,IF($C$41='List of barriers'!$I$4,'List of barriers'!K4,""))</f>
        <v/>
      </c>
      <c r="F40" s="215" t="str">
        <f>IF($C$41='List of barriers'!$I$3,'List of barriers'!L3,"")</f>
        <v/>
      </c>
      <c r="G40" s="215" t="str">
        <f>IF($C$41='List of barriers'!$I$3,'List of barriers'!M3,"")</f>
        <v/>
      </c>
      <c r="H40" s="215" t="str">
        <f>IF($C$41='List of barriers'!$I$3,'List of barriers'!N3,"")</f>
        <v/>
      </c>
      <c r="I40" s="215"/>
      <c r="K40" s="672"/>
    </row>
    <row r="41" spans="1:11" ht="96" customHeight="1" x14ac:dyDescent="0.2">
      <c r="B41" s="68" t="s">
        <v>449</v>
      </c>
      <c r="C41" s="224"/>
      <c r="D41" s="231"/>
      <c r="E41" s="231"/>
      <c r="F41" s="231"/>
      <c r="G41" s="231"/>
      <c r="H41" s="231"/>
      <c r="I41" s="232"/>
      <c r="K41" s="672"/>
    </row>
    <row r="42" spans="1:11" ht="21.75" customHeight="1" x14ac:dyDescent="0.2">
      <c r="B42" s="250"/>
      <c r="D42" s="231"/>
      <c r="E42" s="231"/>
      <c r="F42" s="231"/>
      <c r="G42" s="231"/>
      <c r="H42" s="231"/>
      <c r="I42" s="241"/>
      <c r="K42" s="672"/>
    </row>
    <row r="43" spans="1:11" ht="16.5" customHeight="1" x14ac:dyDescent="0.2">
      <c r="B43" s="250"/>
      <c r="C43" s="230"/>
      <c r="D43" s="231"/>
      <c r="E43" s="231"/>
      <c r="F43" s="231"/>
      <c r="G43" s="231"/>
      <c r="H43" s="231"/>
      <c r="I43" s="241"/>
      <c r="K43" s="672"/>
    </row>
    <row r="44" spans="1:11" x14ac:dyDescent="0.2">
      <c r="B44" s="254"/>
      <c r="C44" s="230"/>
      <c r="K44" s="672"/>
    </row>
    <row r="45" spans="1:11" ht="22.5" customHeight="1" x14ac:dyDescent="0.25">
      <c r="A45" s="667" t="s">
        <v>123</v>
      </c>
      <c r="B45" s="667"/>
      <c r="C45" s="667"/>
      <c r="D45" s="667"/>
      <c r="E45" s="667"/>
      <c r="F45" s="667"/>
      <c r="G45" s="667"/>
      <c r="H45" s="667"/>
      <c r="I45" s="667"/>
      <c r="J45" s="667"/>
      <c r="K45" s="672"/>
    </row>
  </sheetData>
  <sheetProtection sheet="1"/>
  <dataConsolidate/>
  <mergeCells count="7">
    <mergeCell ref="A1:J1"/>
    <mergeCell ref="B5:B6"/>
    <mergeCell ref="A45:J45"/>
    <mergeCell ref="K2:K45"/>
    <mergeCell ref="B3:H3"/>
    <mergeCell ref="B4:I4"/>
    <mergeCell ref="A2:J2"/>
  </mergeCells>
  <conditionalFormatting sqref="D10:H10">
    <cfRule type="notContainsBlanks" dxfId="135" priority="6">
      <formula>LEN(TRIM(D10))&gt;0</formula>
    </cfRule>
  </conditionalFormatting>
  <conditionalFormatting sqref="D11:H11">
    <cfRule type="expression" dxfId="134" priority="5">
      <formula>D10&lt;&gt;""</formula>
    </cfRule>
  </conditionalFormatting>
  <conditionalFormatting sqref="D13:H13">
    <cfRule type="notContainsBlanks" dxfId="133" priority="4">
      <formula>LEN(TRIM(D13))&gt;0</formula>
    </cfRule>
  </conditionalFormatting>
  <conditionalFormatting sqref="D14:H14">
    <cfRule type="expression" dxfId="132" priority="3">
      <formula>D13&lt;&gt;""</formula>
    </cfRule>
  </conditionalFormatting>
  <conditionalFormatting sqref="D16:H16 D19:H19 D28:H28 D34:H34">
    <cfRule type="notContainsBlanks" dxfId="131" priority="24">
      <formula>LEN(TRIM(D16))&gt;0</formula>
    </cfRule>
  </conditionalFormatting>
  <conditionalFormatting sqref="D17:H17 D38:H39">
    <cfRule type="expression" dxfId="130" priority="22">
      <formula>D16&lt;&gt;""</formula>
    </cfRule>
  </conditionalFormatting>
  <conditionalFormatting sqref="D20:H20">
    <cfRule type="expression" dxfId="129" priority="20">
      <formula>D19&lt;&gt;""</formula>
    </cfRule>
  </conditionalFormatting>
  <conditionalFormatting sqref="D22:H22">
    <cfRule type="notContainsBlanks" dxfId="128" priority="10">
      <formula>LEN(TRIM(D22))&gt;0</formula>
    </cfRule>
  </conditionalFormatting>
  <conditionalFormatting sqref="D23:H23">
    <cfRule type="expression" dxfId="127" priority="9">
      <formula>D22&lt;&gt;""</formula>
    </cfRule>
  </conditionalFormatting>
  <conditionalFormatting sqref="D25:H25">
    <cfRule type="notContainsBlanks" dxfId="126" priority="8">
      <formula>LEN(TRIM(D25))&gt;0</formula>
    </cfRule>
  </conditionalFormatting>
  <conditionalFormatting sqref="D26:H26">
    <cfRule type="expression" dxfId="125" priority="7">
      <formula>D25&lt;&gt;""</formula>
    </cfRule>
  </conditionalFormatting>
  <conditionalFormatting sqref="D29:H29">
    <cfRule type="expression" dxfId="124" priority="19">
      <formula>D28&lt;&gt;""</formula>
    </cfRule>
  </conditionalFormatting>
  <conditionalFormatting sqref="D31:H31">
    <cfRule type="notContainsBlanks" dxfId="123" priority="12">
      <formula>LEN(TRIM(D31))&gt;0</formula>
    </cfRule>
  </conditionalFormatting>
  <conditionalFormatting sqref="D32:H32">
    <cfRule type="expression" dxfId="122" priority="11">
      <formula>D31&lt;&gt;""</formula>
    </cfRule>
  </conditionalFormatting>
  <conditionalFormatting sqref="D35:H35">
    <cfRule type="expression" dxfId="121" priority="17">
      <formula>D34&lt;&gt;""</formula>
    </cfRule>
  </conditionalFormatting>
  <conditionalFormatting sqref="D37:H37">
    <cfRule type="notContainsBlanks" dxfId="120" priority="14">
      <formula>LEN(TRIM(D37))&gt;0</formula>
    </cfRule>
  </conditionalFormatting>
  <conditionalFormatting sqref="D40:H40">
    <cfRule type="notContainsBlanks" dxfId="119" priority="1">
      <formula>LEN(TRIM(D40))&gt;0</formula>
    </cfRule>
  </conditionalFormatting>
  <conditionalFormatting sqref="D41:H41">
    <cfRule type="expression" dxfId="118" priority="2">
      <formula>D40&lt;&gt;""</formula>
    </cfRule>
  </conditionalFormatting>
  <conditionalFormatting sqref="D42:H42">
    <cfRule type="expression" dxfId="117" priority="60">
      <formula>D39&lt;&gt;""</formula>
    </cfRule>
  </conditionalFormatting>
  <conditionalFormatting sqref="D43:H43">
    <cfRule type="expression" dxfId="116" priority="55">
      <formula>D38&lt;&gt;""</formula>
    </cfRule>
  </conditionalFormatting>
  <dataValidations count="11">
    <dataValidation type="list" allowBlank="1" showInputMessage="1" showErrorMessage="1" sqref="C11 C14 C17 C20 C23 C26 C29 C32 C35 C38 C41" xr:uid="{BDCC4A30-EA8A-9445-B01A-690963331500}">
      <formula1>Extramain</formula1>
    </dataValidation>
    <dataValidation type="list" allowBlank="1" showInputMessage="1" sqref="D11" xr:uid="{77851554-CF2C-D441-812D-755735DC2470}">
      <formula1>INDIRECT($C$11)</formula1>
    </dataValidation>
    <dataValidation type="list" allowBlank="1" showInputMessage="1" sqref="D14" xr:uid="{0D0A6D75-6524-8145-93CF-91EC8024040C}">
      <formula1>INDIRECT($C$14)</formula1>
    </dataValidation>
    <dataValidation type="list" allowBlank="1" showInputMessage="1" sqref="D17" xr:uid="{B5057499-045E-934C-A4FE-66FA8C5BE6F3}">
      <formula1>INDIRECT($C$17)</formula1>
    </dataValidation>
    <dataValidation type="list" allowBlank="1" showInputMessage="1" sqref="D20" xr:uid="{2C2995BB-A5CA-B64C-AC13-C0C86A2888A6}">
      <formula1>INDIRECT($C$20)</formula1>
    </dataValidation>
    <dataValidation type="list" allowBlank="1" showInputMessage="1" sqref="D23" xr:uid="{FC311851-2557-0941-86A8-E51096266394}">
      <formula1>INDIRECT($C$23)</formula1>
    </dataValidation>
    <dataValidation type="list" allowBlank="1" showInputMessage="1" sqref="D26" xr:uid="{B6A889CA-7ED8-004E-91B8-0A3E51AE6203}">
      <formula1>INDIRECT($C$26)</formula1>
    </dataValidation>
    <dataValidation type="list" allowBlank="1" showInputMessage="1" sqref="D29" xr:uid="{D7EF5997-6C49-F943-987A-0CB4D7C3C4E6}">
      <formula1>INDIRECT($C$29)</formula1>
    </dataValidation>
    <dataValidation type="list" allowBlank="1" showInputMessage="1" sqref="D32" xr:uid="{0D76D457-7D62-EA44-BA92-FE20A4090129}">
      <formula1>INDIRECT($C$32)</formula1>
    </dataValidation>
    <dataValidation type="list" allowBlank="1" showInputMessage="1" sqref="D35" xr:uid="{1FC2BDA9-7022-3347-AA26-A352F9D8E006}">
      <formula1>INDIRECT($C$35)</formula1>
    </dataValidation>
    <dataValidation type="list" allowBlank="1" showInputMessage="1" sqref="D38 D41" xr:uid="{EBCF0C9C-C511-A34F-9AAA-8FEC1D76F14B}">
      <formula1>INDIRECT($C$38)</formula1>
    </dataValidation>
  </dataValidations>
  <pageMargins left="0.7" right="0.7" top="0.75" bottom="0.75" header="0.3" footer="0.3"/>
  <pageSetup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3" tint="-0.499984740745262"/>
  </sheetPr>
  <dimension ref="A1:J54"/>
  <sheetViews>
    <sheetView zoomScale="90" zoomScaleNormal="90" workbookViewId="0">
      <selection activeCell="B10" sqref="B10"/>
    </sheetView>
  </sheetViews>
  <sheetFormatPr baseColWidth="10" defaultColWidth="0" defaultRowHeight="15" zeroHeight="1" x14ac:dyDescent="0.2"/>
  <cols>
    <col min="1" max="1" width="11" style="95" customWidth="1"/>
    <col min="2" max="2" width="58.6640625" style="95" customWidth="1"/>
    <col min="3" max="4" width="20.6640625" style="95" customWidth="1"/>
    <col min="5" max="8" width="23.6640625" style="95" customWidth="1"/>
    <col min="9" max="9" width="20.6640625" style="95" customWidth="1"/>
    <col min="10" max="10" width="3.5" style="95" customWidth="1"/>
    <col min="11" max="16384" width="9.1640625" style="95" hidden="1"/>
  </cols>
  <sheetData>
    <row r="1" spans="1:10" ht="21" x14ac:dyDescent="0.25">
      <c r="A1" s="667" t="s">
        <v>131</v>
      </c>
      <c r="B1" s="667"/>
      <c r="C1" s="667"/>
      <c r="D1" s="667"/>
      <c r="E1" s="667"/>
      <c r="F1" s="667"/>
      <c r="G1" s="667"/>
      <c r="H1" s="667"/>
      <c r="I1" s="667"/>
      <c r="J1" s="667"/>
    </row>
    <row r="2" spans="1:10" ht="45" customHeight="1" x14ac:dyDescent="0.2">
      <c r="A2" s="668" t="s">
        <v>343</v>
      </c>
      <c r="B2" s="668"/>
      <c r="C2" s="668"/>
      <c r="D2" s="668"/>
      <c r="E2" s="668"/>
      <c r="F2" s="668"/>
      <c r="G2" s="668"/>
      <c r="H2" s="668"/>
      <c r="I2" s="668"/>
      <c r="J2" s="672"/>
    </row>
    <row r="3" spans="1:10" ht="99" customHeight="1" x14ac:dyDescent="0.2">
      <c r="B3" s="669" t="s">
        <v>453</v>
      </c>
      <c r="C3" s="684"/>
      <c r="D3" s="684"/>
      <c r="E3" s="684"/>
      <c r="F3" s="684"/>
      <c r="G3" s="684"/>
      <c r="H3" s="684"/>
      <c r="J3" s="672"/>
    </row>
    <row r="4" spans="1:10" ht="51" customHeight="1" x14ac:dyDescent="0.2">
      <c r="B4" s="676" t="s">
        <v>134</v>
      </c>
      <c r="C4" s="676"/>
      <c r="D4" s="676"/>
      <c r="E4" s="676"/>
      <c r="F4" s="676"/>
      <c r="G4" s="676"/>
      <c r="H4" s="298"/>
      <c r="J4" s="672"/>
    </row>
    <row r="5" spans="1:10" ht="46" customHeight="1" x14ac:dyDescent="0.2">
      <c r="B5" s="670" t="s">
        <v>53</v>
      </c>
      <c r="C5" s="139" t="str">
        <f>'Step1-Gathering info sources'!B11</f>
        <v>Comprehensive multi-year plan (cMYP) or National Immunization Strategy (NIS)</v>
      </c>
      <c r="D5" s="139" t="str">
        <f>'Step1-Gathering info sources'!B16</f>
        <v>EPI review</v>
      </c>
      <c r="E5" s="139" t="str">
        <f>'Step1-Gathering info sources'!B13</f>
        <v>Coverage in DHS/MICS</v>
      </c>
      <c r="F5" s="139" t="str">
        <f>'Step1-Gathering info sources'!B15</f>
        <v>Effective Vaccine Management (EVM)</v>
      </c>
      <c r="G5" s="139" t="str">
        <f>'Step1-Gathering info sources'!B17</f>
        <v>Missed Opportunities for Vaccination (MOV) assessments</v>
      </c>
      <c r="J5" s="672"/>
    </row>
    <row r="6" spans="1:10" ht="15" customHeight="1" x14ac:dyDescent="0.2">
      <c r="B6" s="671"/>
      <c r="C6" s="147" t="str">
        <f>IF('Step1-Gathering info sources'!C11='List of barriers'!I3,"1","N/A")</f>
        <v>N/A</v>
      </c>
      <c r="D6" s="166" t="str">
        <f>IF('Step1-Gathering info sources'!C16='List of barriers'!I3,"1","N/A")</f>
        <v>N/A</v>
      </c>
      <c r="E6" s="166" t="str">
        <f>IF('Step1-Gathering info sources'!C13='List of barriers'!I3,"2","N/A")</f>
        <v>N/A</v>
      </c>
      <c r="F6" s="166" t="str">
        <f>IF('Step1-Gathering info sources'!C15='List of barriers'!I3,"1","N/A")</f>
        <v>N/A</v>
      </c>
      <c r="G6" s="146" t="str">
        <f>IF('Step1-Gathering info sources'!C17='List of barriers'!I3,"1","N/A")</f>
        <v>N/A</v>
      </c>
      <c r="H6" s="299"/>
      <c r="J6" s="672"/>
    </row>
    <row r="7" spans="1:10" ht="25" customHeight="1" x14ac:dyDescent="0.2">
      <c r="B7" s="685"/>
      <c r="C7" s="682"/>
      <c r="J7" s="672"/>
    </row>
    <row r="8" spans="1:10" ht="64" customHeight="1" x14ac:dyDescent="0.2">
      <c r="C8" s="225" t="s">
        <v>112</v>
      </c>
      <c r="D8" s="226" t="s">
        <v>163</v>
      </c>
      <c r="J8" s="672"/>
    </row>
    <row r="9" spans="1:10" ht="22" customHeight="1" x14ac:dyDescent="0.2">
      <c r="B9" s="227" t="s">
        <v>361</v>
      </c>
      <c r="J9" s="672"/>
    </row>
    <row r="10" spans="1:10" ht="65" customHeight="1" x14ac:dyDescent="0.2">
      <c r="B10" s="124" t="s">
        <v>221</v>
      </c>
      <c r="C10" s="166" t="s">
        <v>242</v>
      </c>
      <c r="D10" s="215" t="str">
        <f>IF($C$11='List of barriers'!$I$3,'List of barriers'!J3,IF($C$11='List of barriers'!$I$4,'List of barriers'!J4,""))</f>
        <v/>
      </c>
      <c r="E10" s="215" t="str">
        <f>IF($C$11='List of barriers'!$I$3,'List of barriers'!K3,IF($C$11='List of barriers'!$I$4,'List of barriers'!K4,""))</f>
        <v/>
      </c>
      <c r="F10" s="215" t="str">
        <f>IF($C$11='List of barriers'!$I$3,'List of barriers'!L3,"")</f>
        <v/>
      </c>
      <c r="G10" s="215" t="str">
        <f>IF($C$11='List of barriers'!$I$3,'List of barriers'!M3,"")</f>
        <v/>
      </c>
      <c r="H10" s="215" t="str">
        <f>IF($C$11='List of barriers'!$I$3,'List of barriers'!N3,"")</f>
        <v/>
      </c>
      <c r="I10" s="230"/>
      <c r="J10" s="672"/>
    </row>
    <row r="11" spans="1:10" ht="86" customHeight="1" x14ac:dyDescent="0.2">
      <c r="B11" s="18" t="s">
        <v>463</v>
      </c>
      <c r="C11" s="224"/>
      <c r="D11" s="231"/>
      <c r="E11" s="231"/>
      <c r="F11" s="231"/>
      <c r="G11" s="231"/>
      <c r="H11" s="231"/>
      <c r="I11" s="241"/>
      <c r="J11" s="672"/>
    </row>
    <row r="12" spans="1:10" ht="15" customHeight="1" x14ac:dyDescent="0.2">
      <c r="B12" s="67"/>
      <c r="I12" s="230"/>
      <c r="J12" s="672"/>
    </row>
    <row r="13" spans="1:10" ht="74" customHeight="1" x14ac:dyDescent="0.2">
      <c r="B13" s="124" t="s">
        <v>633</v>
      </c>
      <c r="C13" s="166" t="s">
        <v>242</v>
      </c>
      <c r="D13" s="215" t="str">
        <f>IF($C$14='List of barriers'!$I$3,'List of barriers'!J3,IF($C$14='List of barriers'!$I$4,'List of barriers'!J4,""))</f>
        <v/>
      </c>
      <c r="E13" s="215" t="str">
        <f>IF($C$14='List of barriers'!$I$3,'List of barriers'!K3,IF($C$14='List of barriers'!$I$4,'List of barriers'!K4,""))</f>
        <v/>
      </c>
      <c r="F13" s="215" t="str">
        <f>IF($C$14='List of barriers'!$I$3,'List of barriers'!L3,"")</f>
        <v/>
      </c>
      <c r="G13" s="215" t="str">
        <f>IF($C$14='List of barriers'!$I$3,'List of barriers'!M3,"")</f>
        <v/>
      </c>
      <c r="H13" s="215" t="str">
        <f>IF($C$14='List of barriers'!$I$3,'List of barriers'!N3,"")</f>
        <v/>
      </c>
      <c r="I13" s="230"/>
      <c r="J13" s="672"/>
    </row>
    <row r="14" spans="1:10" ht="92.25" customHeight="1" x14ac:dyDescent="0.2">
      <c r="B14" s="127" t="s">
        <v>102</v>
      </c>
      <c r="C14" s="224"/>
      <c r="D14" s="231"/>
      <c r="E14" s="231"/>
      <c r="F14" s="231"/>
      <c r="G14" s="231"/>
      <c r="H14" s="231"/>
      <c r="I14" s="241"/>
      <c r="J14" s="672"/>
    </row>
    <row r="15" spans="1:10" x14ac:dyDescent="0.2">
      <c r="B15" s="96"/>
      <c r="C15" s="243"/>
      <c r="I15" s="230"/>
      <c r="J15" s="672"/>
    </row>
    <row r="16" spans="1:10" ht="69" customHeight="1" x14ac:dyDescent="0.2">
      <c r="B16" s="124" t="s">
        <v>464</v>
      </c>
      <c r="C16" s="166" t="s">
        <v>242</v>
      </c>
      <c r="D16" s="215" t="str">
        <f>IF($C$17='List of barriers'!$I$3,'List of barriers'!J3,IF($C$17='List of barriers'!$I$4,'List of barriers'!J4,""))</f>
        <v/>
      </c>
      <c r="E16" s="215" t="str">
        <f>IF($C$17='List of barriers'!$I$3,'List of barriers'!K3,IF($C$17='List of barriers'!$I$4,'List of barriers'!K4,""))</f>
        <v/>
      </c>
      <c r="F16" s="215" t="str">
        <f>IF($C$17='List of barriers'!$I$3,'List of barriers'!L3,"")</f>
        <v/>
      </c>
      <c r="G16" s="215" t="str">
        <f>IF($C$17='List of barriers'!$I$3,'List of barriers'!M3,"")</f>
        <v/>
      </c>
      <c r="H16" s="215" t="str">
        <f>IF($C$17='List of barriers'!$I$3,'List of barriers'!N3,"")</f>
        <v/>
      </c>
      <c r="I16" s="230"/>
      <c r="J16" s="672"/>
    </row>
    <row r="17" spans="2:10" ht="101" customHeight="1" x14ac:dyDescent="0.2">
      <c r="B17" s="18" t="s">
        <v>465</v>
      </c>
      <c r="C17" s="224"/>
      <c r="D17" s="231"/>
      <c r="E17" s="231"/>
      <c r="F17" s="231"/>
      <c r="G17" s="231"/>
      <c r="H17" s="231"/>
      <c r="I17" s="241"/>
      <c r="J17" s="672"/>
    </row>
    <row r="18" spans="2:10" x14ac:dyDescent="0.2">
      <c r="B18" s="19"/>
      <c r="I18" s="230"/>
      <c r="J18" s="672"/>
    </row>
    <row r="19" spans="2:10" x14ac:dyDescent="0.2">
      <c r="B19" s="96"/>
      <c r="C19" s="243"/>
      <c r="I19" s="230"/>
      <c r="J19" s="672"/>
    </row>
    <row r="20" spans="2:10" ht="69" customHeight="1" x14ac:dyDescent="0.2">
      <c r="B20" s="124" t="s">
        <v>466</v>
      </c>
      <c r="C20" s="166" t="s">
        <v>242</v>
      </c>
      <c r="D20" s="215" t="str">
        <f>IF($C$21='List of barriers'!$I$3,'List of barriers'!J3,IF($C$21='List of barriers'!$I$4,'List of barriers'!J4,""))</f>
        <v/>
      </c>
      <c r="E20" s="215" t="str">
        <f>IF($C$21='List of barriers'!$I$3,'List of barriers'!K3,IF($C$21='List of barriers'!$I$4,'List of barriers'!K4,""))</f>
        <v/>
      </c>
      <c r="F20" s="215" t="str">
        <f>IF($C$21='List of barriers'!$I$3,'List of barriers'!L3,"")</f>
        <v/>
      </c>
      <c r="G20" s="215" t="str">
        <f>IF($C$21='List of barriers'!$I$3,'List of barriers'!M3,"")</f>
        <v/>
      </c>
      <c r="H20" s="215" t="str">
        <f>IF($C$21='List of barriers'!$I$3,'List of barriers'!N3,"")</f>
        <v/>
      </c>
      <c r="I20" s="230"/>
      <c r="J20" s="672"/>
    </row>
    <row r="21" spans="2:10" ht="72.75" customHeight="1" x14ac:dyDescent="0.2">
      <c r="B21" s="18" t="s">
        <v>407</v>
      </c>
      <c r="C21" s="224"/>
      <c r="D21" s="231"/>
      <c r="E21" s="231"/>
      <c r="F21" s="231"/>
      <c r="G21" s="231"/>
      <c r="H21" s="231"/>
      <c r="I21" s="241"/>
      <c r="J21" s="672"/>
    </row>
    <row r="22" spans="2:10" x14ac:dyDescent="0.2">
      <c r="B22" s="19"/>
      <c r="I22" s="230"/>
      <c r="J22" s="672"/>
    </row>
    <row r="23" spans="2:10" ht="67" customHeight="1" x14ac:dyDescent="0.2">
      <c r="B23" s="124" t="s">
        <v>467</v>
      </c>
      <c r="C23" s="166" t="s">
        <v>242</v>
      </c>
      <c r="D23" s="215" t="str">
        <f>IF($C$24='List of barriers'!$I$3,'List of barriers'!J3,IF($C$24='List of barriers'!$I$4,'List of barriers'!J4,""))</f>
        <v/>
      </c>
      <c r="E23" s="215" t="str">
        <f>IF($C$24='List of barriers'!$I$3,'List of barriers'!K3,IF($C$24='List of barriers'!$I$4,'List of barriers'!K4,""))</f>
        <v/>
      </c>
      <c r="F23" s="215" t="str">
        <f>IF($C$24='List of barriers'!$I$3,'List of barriers'!L3,"")</f>
        <v/>
      </c>
      <c r="G23" s="215" t="str">
        <f>IF($C$24='List of barriers'!$I$3,'List of barriers'!M3,"")</f>
        <v/>
      </c>
      <c r="H23" s="215" t="str">
        <f>IF($C$24='List of barriers'!$I$3,'List of barriers'!N3,"")</f>
        <v/>
      </c>
      <c r="I23" s="230"/>
      <c r="J23" s="672"/>
    </row>
    <row r="24" spans="2:10" ht="52.5" customHeight="1" x14ac:dyDescent="0.2">
      <c r="B24" s="127" t="s">
        <v>153</v>
      </c>
      <c r="C24" s="224"/>
      <c r="D24" s="231"/>
      <c r="E24" s="231"/>
      <c r="F24" s="231"/>
      <c r="G24" s="231"/>
      <c r="H24" s="231"/>
      <c r="I24" s="241"/>
      <c r="J24" s="672"/>
    </row>
    <row r="25" spans="2:10" ht="15" customHeight="1" x14ac:dyDescent="0.2">
      <c r="B25" s="67"/>
      <c r="I25" s="230"/>
      <c r="J25" s="672"/>
    </row>
    <row r="26" spans="2:10" ht="64" customHeight="1" x14ac:dyDescent="0.2">
      <c r="B26" s="124" t="s">
        <v>468</v>
      </c>
      <c r="C26" s="166" t="s">
        <v>242</v>
      </c>
      <c r="D26" s="215" t="str">
        <f>IF($C$27='List of barriers'!$I$3,'List of barriers'!J3,IF($C$27='List of barriers'!$I$4,'List of barriers'!J4,""))</f>
        <v/>
      </c>
      <c r="E26" s="215" t="str">
        <f>IF($C$27='List of barriers'!$I$3,'List of barriers'!K3,IF($C$27='List of barriers'!$I$4,'List of barriers'!K4,""))</f>
        <v/>
      </c>
      <c r="F26" s="215" t="str">
        <f>IF($C$27='List of barriers'!$I$3,'List of barriers'!L3,"")</f>
        <v/>
      </c>
      <c r="G26" s="215" t="str">
        <f>IF($C$27='List of barriers'!$I$3,'List of barriers'!M3,"")</f>
        <v/>
      </c>
      <c r="H26" s="215" t="str">
        <f>IF($C$27='List of barriers'!$I$3,'List of barriers'!N3,"")</f>
        <v/>
      </c>
      <c r="I26" s="230"/>
      <c r="J26" s="672"/>
    </row>
    <row r="27" spans="2:10" ht="81.75" customHeight="1" x14ac:dyDescent="0.2">
      <c r="B27" s="18" t="s">
        <v>135</v>
      </c>
      <c r="C27" s="224"/>
      <c r="D27" s="231"/>
      <c r="E27" s="231"/>
      <c r="F27" s="231"/>
      <c r="G27" s="231"/>
      <c r="H27" s="231"/>
      <c r="I27" s="241"/>
      <c r="J27" s="672"/>
    </row>
    <row r="28" spans="2:10" x14ac:dyDescent="0.2">
      <c r="B28" s="67"/>
      <c r="I28" s="230"/>
      <c r="J28" s="672"/>
    </row>
    <row r="29" spans="2:10" ht="59" customHeight="1" x14ac:dyDescent="0.2">
      <c r="B29" s="124" t="s">
        <v>576</v>
      </c>
      <c r="C29" s="166" t="s">
        <v>242</v>
      </c>
      <c r="D29" s="215" t="str">
        <f>IF($C$30='List of barriers'!$I$3,'List of barriers'!J3,IF($C$30='List of barriers'!$I$4,'List of barriers'!J4,""))</f>
        <v/>
      </c>
      <c r="E29" s="215" t="str">
        <f>IF($C$30='List of barriers'!$I$3,'List of barriers'!K3,IF($C$30='List of barriers'!$I$4,'List of barriers'!K4,""))</f>
        <v/>
      </c>
      <c r="F29" s="215" t="str">
        <f>IF($C$30='List of barriers'!$I$3,'List of barriers'!L3,"")</f>
        <v/>
      </c>
      <c r="G29" s="215" t="str">
        <f>IF($C$30='List of barriers'!$I$3,'List of barriers'!M3,"")</f>
        <v/>
      </c>
      <c r="H29" s="215" t="str">
        <f>IF($C$30='List of barriers'!$I$3,'List of barriers'!N3,"")</f>
        <v/>
      </c>
      <c r="I29" s="230"/>
      <c r="J29" s="672"/>
    </row>
    <row r="30" spans="2:10" ht="124" customHeight="1" x14ac:dyDescent="0.2">
      <c r="B30" s="18" t="s">
        <v>577</v>
      </c>
      <c r="C30" s="224"/>
      <c r="D30" s="231"/>
      <c r="E30" s="231"/>
      <c r="F30" s="231"/>
      <c r="G30" s="231"/>
      <c r="H30" s="231"/>
      <c r="I30" s="241"/>
      <c r="J30" s="672"/>
    </row>
    <row r="31" spans="2:10" x14ac:dyDescent="0.2">
      <c r="B31" s="67"/>
      <c r="I31" s="230"/>
      <c r="J31" s="672"/>
    </row>
    <row r="32" spans="2:10" ht="60" customHeight="1" x14ac:dyDescent="0.2">
      <c r="B32" s="124" t="s">
        <v>604</v>
      </c>
      <c r="C32" s="166" t="s">
        <v>242</v>
      </c>
      <c r="D32" s="215" t="str">
        <f>IF($C$33='List of barriers'!$I$3,'List of barriers'!J3,IF($C$33='List of barriers'!$I$4,'List of barriers'!J4,""))</f>
        <v/>
      </c>
      <c r="E32" s="215" t="str">
        <f>IF($C$33='List of barriers'!$I$3,'List of barriers'!K3,IF($C$33='List of barriers'!$I$4,'List of barriers'!K4,""))</f>
        <v/>
      </c>
      <c r="F32" s="215" t="str">
        <f>IF($C$33='List of barriers'!$I$3,'List of barriers'!L3,"")</f>
        <v/>
      </c>
      <c r="G32" s="215" t="str">
        <f>IF($C$33='List of barriers'!$I$3,'List of barriers'!M3,"")</f>
        <v/>
      </c>
      <c r="H32" s="215" t="str">
        <f>IF($C$33='List of barriers'!$I$3,'List of barriers'!N3,"")</f>
        <v/>
      </c>
      <c r="I32" s="230"/>
      <c r="J32" s="672"/>
    </row>
    <row r="33" spans="2:10" ht="97" customHeight="1" x14ac:dyDescent="0.2">
      <c r="B33" s="68" t="s">
        <v>159</v>
      </c>
      <c r="C33" s="224"/>
      <c r="D33" s="231"/>
      <c r="E33" s="231"/>
      <c r="F33" s="231"/>
      <c r="G33" s="231"/>
      <c r="H33" s="231"/>
      <c r="I33" s="241"/>
      <c r="J33" s="672"/>
    </row>
    <row r="34" spans="2:10" x14ac:dyDescent="0.2">
      <c r="B34" s="67"/>
      <c r="I34" s="230"/>
      <c r="J34" s="672"/>
    </row>
    <row r="35" spans="2:10" ht="72" customHeight="1" x14ac:dyDescent="0.2">
      <c r="B35" s="124" t="s">
        <v>605</v>
      </c>
      <c r="C35" s="166" t="s">
        <v>242</v>
      </c>
      <c r="D35" s="215" t="str">
        <f>IF($C$36='List of barriers'!$I$3,'List of barriers'!J3,IF($C$36='List of barriers'!$I$4,'List of barriers'!J4,""))</f>
        <v/>
      </c>
      <c r="E35" s="215" t="str">
        <f>IF($C$36='List of barriers'!$I$3,'List of barriers'!K3,IF($C$36='List of barriers'!$I$4,'List of barriers'!K4,""))</f>
        <v/>
      </c>
      <c r="F35" s="215" t="str">
        <f>IF($C$36='List of barriers'!$I$3,'List of barriers'!L3,"")</f>
        <v/>
      </c>
      <c r="G35" s="215" t="str">
        <f>IF($C$36='List of barriers'!$I$3,'List of barriers'!M3,"")</f>
        <v/>
      </c>
      <c r="H35" s="215" t="str">
        <f>IF($C$36='List of barriers'!$I$3,'List of barriers'!N3,"")</f>
        <v/>
      </c>
      <c r="I35" s="230"/>
      <c r="J35" s="672"/>
    </row>
    <row r="36" spans="2:10" ht="91.5" customHeight="1" x14ac:dyDescent="0.2">
      <c r="B36" s="68" t="s">
        <v>160</v>
      </c>
      <c r="C36" s="224"/>
      <c r="D36" s="231"/>
      <c r="E36" s="231"/>
      <c r="F36" s="231"/>
      <c r="G36" s="231"/>
      <c r="H36" s="231"/>
      <c r="I36" s="241"/>
      <c r="J36" s="672"/>
    </row>
    <row r="37" spans="2:10" x14ac:dyDescent="0.2">
      <c r="B37" s="67"/>
      <c r="I37" s="230"/>
      <c r="J37" s="672"/>
    </row>
    <row r="38" spans="2:10" ht="60" customHeight="1" x14ac:dyDescent="0.2">
      <c r="B38" s="124" t="s">
        <v>634</v>
      </c>
      <c r="C38" s="166" t="s">
        <v>242</v>
      </c>
      <c r="D38" s="215" t="str">
        <f>IF($C$39='List of barriers'!$I$3,'List of barriers'!J3,IF($C$39='List of barriers'!$I$4,'List of barriers'!J4,""))</f>
        <v/>
      </c>
      <c r="E38" s="215" t="str">
        <f>IF($C$39='List of barriers'!$I$3,'List of barriers'!K3,IF($C$39='List of barriers'!$I$4,'List of barriers'!K4,""))</f>
        <v/>
      </c>
      <c r="F38" s="215" t="str">
        <f>IF($C$39='List of barriers'!$I$3,'List of barriers'!L3,"")</f>
        <v/>
      </c>
      <c r="G38" s="215" t="str">
        <f>IF($C$39='List of barriers'!$I$3,'List of barriers'!M3,"")</f>
        <v/>
      </c>
      <c r="H38" s="215" t="str">
        <f>IF($C$39='List of barriers'!$I$3,'List of barriers'!N3,"")</f>
        <v/>
      </c>
      <c r="I38" s="230"/>
      <c r="J38" s="672"/>
    </row>
    <row r="39" spans="2:10" ht="139" customHeight="1" x14ac:dyDescent="0.2">
      <c r="B39" s="68" t="s">
        <v>635</v>
      </c>
      <c r="C39" s="224"/>
      <c r="D39" s="231"/>
      <c r="E39" s="231"/>
      <c r="F39" s="231"/>
      <c r="G39" s="231"/>
      <c r="H39" s="231"/>
      <c r="I39" s="241"/>
      <c r="J39" s="672"/>
    </row>
    <row r="40" spans="2:10" x14ac:dyDescent="0.2">
      <c r="B40" s="67"/>
      <c r="I40" s="230"/>
      <c r="J40" s="672"/>
    </row>
    <row r="41" spans="2:10" ht="60" customHeight="1" x14ac:dyDescent="0.2">
      <c r="B41" s="124" t="s">
        <v>636</v>
      </c>
      <c r="C41" s="166" t="s">
        <v>242</v>
      </c>
      <c r="D41" s="215" t="str">
        <f>IF($C$42='List of barriers'!$I$3,'List of barriers'!J3,IF($C$42='List of barriers'!$I$4,'List of barriers'!J4,""))</f>
        <v/>
      </c>
      <c r="E41" s="215" t="str">
        <f>IF($C$42='List of barriers'!$I$3,'List of barriers'!K3,IF($C$42='List of barriers'!$I$4,'List of barriers'!K4,""))</f>
        <v/>
      </c>
      <c r="F41" s="215" t="str">
        <f>IF($C$42='List of barriers'!$I$3,'List of barriers'!L3,"")</f>
        <v/>
      </c>
      <c r="G41" s="215" t="str">
        <f>IF($C$42='List of barriers'!$I$3,'List of barriers'!M3,"")</f>
        <v/>
      </c>
      <c r="H41" s="215" t="str">
        <f>IF($C$42='List of barriers'!$I$3,'List of barriers'!N3,"")</f>
        <v/>
      </c>
      <c r="I41" s="230"/>
      <c r="J41" s="672"/>
    </row>
    <row r="42" spans="2:10" ht="81.75" customHeight="1" x14ac:dyDescent="0.2">
      <c r="B42" s="68" t="s">
        <v>637</v>
      </c>
      <c r="C42" s="224"/>
      <c r="D42" s="231"/>
      <c r="E42" s="231"/>
      <c r="F42" s="231"/>
      <c r="G42" s="231"/>
      <c r="H42" s="231"/>
      <c r="I42" s="241"/>
      <c r="J42" s="672"/>
    </row>
    <row r="43" spans="2:10" ht="13.5" customHeight="1" x14ac:dyDescent="0.2">
      <c r="B43" s="300"/>
      <c r="C43" s="215"/>
      <c r="D43" s="51"/>
      <c r="E43" s="51"/>
      <c r="F43" s="51"/>
      <c r="G43" s="51"/>
      <c r="H43" s="51"/>
      <c r="I43" s="241"/>
      <c r="J43" s="672"/>
    </row>
    <row r="44" spans="2:10" ht="60" customHeight="1" x14ac:dyDescent="0.2">
      <c r="B44" s="124" t="s">
        <v>469</v>
      </c>
      <c r="C44" s="166" t="s">
        <v>242</v>
      </c>
      <c r="D44" s="215" t="str">
        <f>IF($C$45='List of barriers'!$I$3,'List of barriers'!J3,IF($C$45='List of barriers'!$I$4,'List of barriers'!J4,""))</f>
        <v/>
      </c>
      <c r="E44" s="215" t="str">
        <f>IF($C$45='List of barriers'!$I$3,'List of barriers'!K3,IF($C$45='List of barriers'!$I$4,'List of barriers'!K4,""))</f>
        <v/>
      </c>
      <c r="F44" s="215" t="str">
        <f>IF($C$45='List of barriers'!$I$3,'List of barriers'!L3,"")</f>
        <v/>
      </c>
      <c r="G44" s="215" t="str">
        <f>IF($C$45='List of barriers'!$I$3,'List of barriers'!M3,"")</f>
        <v/>
      </c>
      <c r="H44" s="215" t="str">
        <f>IF($C$45='List of barriers'!$I$3,'List of barriers'!N3,"")</f>
        <v/>
      </c>
      <c r="I44" s="230"/>
      <c r="J44" s="672"/>
    </row>
    <row r="45" spans="2:10" ht="146" customHeight="1" x14ac:dyDescent="0.2">
      <c r="B45" s="214" t="s">
        <v>448</v>
      </c>
      <c r="C45" s="224"/>
      <c r="D45" s="231"/>
      <c r="E45" s="231"/>
      <c r="F45" s="231"/>
      <c r="G45" s="231"/>
      <c r="H45" s="231"/>
      <c r="I45" s="241"/>
      <c r="J45" s="672"/>
    </row>
    <row r="46" spans="2:10" x14ac:dyDescent="0.2">
      <c r="B46" s="292"/>
      <c r="C46" s="296"/>
      <c r="D46" s="296"/>
      <c r="I46" s="230"/>
      <c r="J46" s="672"/>
    </row>
    <row r="47" spans="2:10" x14ac:dyDescent="0.2">
      <c r="B47" s="681"/>
      <c r="C47" s="682"/>
      <c r="D47" s="682"/>
      <c r="J47" s="672"/>
    </row>
    <row r="48" spans="2:10" ht="12" customHeight="1" x14ac:dyDescent="0.2">
      <c r="B48" s="293"/>
      <c r="C48" s="254"/>
      <c r="J48" s="672"/>
    </row>
    <row r="49" spans="1:10" ht="17.25" customHeight="1" x14ac:dyDescent="0.2">
      <c r="B49" s="293"/>
      <c r="C49" s="254"/>
      <c r="J49" s="672"/>
    </row>
    <row r="50" spans="1:10" ht="15" customHeight="1" x14ac:dyDescent="0.2">
      <c r="B50" s="683"/>
      <c r="C50" s="684"/>
      <c r="D50" s="684"/>
      <c r="J50" s="672"/>
    </row>
    <row r="51" spans="1:10" ht="22.5" customHeight="1" x14ac:dyDescent="0.25">
      <c r="A51" s="667" t="s">
        <v>123</v>
      </c>
      <c r="B51" s="672"/>
      <c r="C51" s="672"/>
      <c r="D51" s="672"/>
      <c r="E51" s="672"/>
      <c r="F51" s="672"/>
      <c r="G51" s="672"/>
      <c r="H51" s="672"/>
      <c r="I51" s="672"/>
      <c r="J51" s="672"/>
    </row>
    <row r="52" spans="1:10" x14ac:dyDescent="0.2"/>
    <row r="53" spans="1:10" x14ac:dyDescent="0.2"/>
    <row r="54" spans="1:10" x14ac:dyDescent="0.2"/>
  </sheetData>
  <sheetProtection sheet="1"/>
  <dataConsolidate/>
  <mergeCells count="10">
    <mergeCell ref="A1:J1"/>
    <mergeCell ref="B47:D47"/>
    <mergeCell ref="B50:D50"/>
    <mergeCell ref="B3:H3"/>
    <mergeCell ref="B4:G4"/>
    <mergeCell ref="J2:J51"/>
    <mergeCell ref="A2:I2"/>
    <mergeCell ref="A51:I51"/>
    <mergeCell ref="B5:B6"/>
    <mergeCell ref="B7:C7"/>
  </mergeCells>
  <conditionalFormatting sqref="D10:H10 D13:H13 D20:H20 D23:H23 D26:H26 D29:H29">
    <cfRule type="notContainsBlanks" dxfId="115" priority="30">
      <formula>LEN(TRIM(D10))&gt;0</formula>
    </cfRule>
  </conditionalFormatting>
  <conditionalFormatting sqref="D11:H11">
    <cfRule type="expression" dxfId="114" priority="29">
      <formula>D10&lt;&gt;""</formula>
    </cfRule>
  </conditionalFormatting>
  <conditionalFormatting sqref="D14:H14">
    <cfRule type="expression" dxfId="113" priority="28">
      <formula>D13&lt;&gt;""</formula>
    </cfRule>
  </conditionalFormatting>
  <conditionalFormatting sqref="D16:H16">
    <cfRule type="notContainsBlanks" dxfId="112" priority="11">
      <formula>LEN(TRIM(D16))&gt;0</formula>
    </cfRule>
  </conditionalFormatting>
  <conditionalFormatting sqref="D17:H17">
    <cfRule type="expression" dxfId="111" priority="10">
      <formula>D16&lt;&gt;""</formula>
    </cfRule>
  </conditionalFormatting>
  <conditionalFormatting sqref="D21:H21">
    <cfRule type="expression" dxfId="110" priority="9">
      <formula>D20&lt;&gt;""</formula>
    </cfRule>
  </conditionalFormatting>
  <conditionalFormatting sqref="D24:H24">
    <cfRule type="expression" dxfId="109" priority="8">
      <formula>D23&lt;&gt;""</formula>
    </cfRule>
  </conditionalFormatting>
  <conditionalFormatting sqref="D27:H27">
    <cfRule type="expression" dxfId="108" priority="7">
      <formula>D26&lt;&gt;""</formula>
    </cfRule>
  </conditionalFormatting>
  <conditionalFormatting sqref="D30:H30">
    <cfRule type="expression" dxfId="107" priority="6">
      <formula>D29&lt;&gt;""</formula>
    </cfRule>
  </conditionalFormatting>
  <conditionalFormatting sqref="D32:H32">
    <cfRule type="notContainsBlanks" dxfId="106" priority="23">
      <formula>LEN(TRIM(D32))&gt;0</formula>
    </cfRule>
  </conditionalFormatting>
  <conditionalFormatting sqref="D33:H33">
    <cfRule type="expression" dxfId="105" priority="5">
      <formula>D32&lt;&gt;""</formula>
    </cfRule>
  </conditionalFormatting>
  <conditionalFormatting sqref="D35:H35">
    <cfRule type="notContainsBlanks" dxfId="104" priority="21">
      <formula>LEN(TRIM(D35))&gt;0</formula>
    </cfRule>
  </conditionalFormatting>
  <conditionalFormatting sqref="D36:H36">
    <cfRule type="expression" dxfId="103" priority="4">
      <formula>D35&lt;&gt;""</formula>
    </cfRule>
  </conditionalFormatting>
  <conditionalFormatting sqref="D38:H38">
    <cfRule type="notContainsBlanks" dxfId="102" priority="18">
      <formula>LEN(TRIM(D38))&gt;0</formula>
    </cfRule>
  </conditionalFormatting>
  <conditionalFormatting sqref="D39:H39">
    <cfRule type="expression" dxfId="101" priority="3">
      <formula>D38&lt;&gt;""</formula>
    </cfRule>
  </conditionalFormatting>
  <conditionalFormatting sqref="D41:H41">
    <cfRule type="notContainsBlanks" dxfId="100" priority="16">
      <formula>LEN(TRIM(D41))&gt;0</formula>
    </cfRule>
  </conditionalFormatting>
  <conditionalFormatting sqref="D42:H42">
    <cfRule type="expression" dxfId="99" priority="2">
      <formula>D41&lt;&gt;""</formula>
    </cfRule>
  </conditionalFormatting>
  <conditionalFormatting sqref="D44:H44">
    <cfRule type="notContainsBlanks" dxfId="98" priority="12">
      <formula>LEN(TRIM(D44))&gt;0</formula>
    </cfRule>
  </conditionalFormatting>
  <conditionalFormatting sqref="D45:H45">
    <cfRule type="expression" dxfId="97" priority="1">
      <formula>D44&lt;&gt;""</formula>
    </cfRule>
  </conditionalFormatting>
  <conditionalFormatting sqref="E43:H43">
    <cfRule type="expression" dxfId="96" priority="59">
      <formula>E36&lt;&gt;""</formula>
    </cfRule>
  </conditionalFormatting>
  <dataValidations count="11">
    <dataValidation type="list" allowBlank="1" showInputMessage="1" showErrorMessage="1" sqref="C42 C11 C45 C21 C24 C27 C30 C33 C36 C39 C14 C17" xr:uid="{00AA970B-7617-2B48-A1E8-4C2F4E254B37}">
      <formula1>Extramain</formula1>
    </dataValidation>
    <dataValidation type="list" allowBlank="1" showInputMessage="1" sqref="D11" xr:uid="{8B9CF41D-6FE6-EE4B-9FAB-6668AC661464}">
      <formula1>INDIRECT($C$11)</formula1>
    </dataValidation>
    <dataValidation type="list" allowBlank="1" showInputMessage="1" sqref="D14" xr:uid="{11055A9C-CDD5-3D4D-BF6A-B9CD683771EC}">
      <formula1>INDIRECT($C$14)</formula1>
    </dataValidation>
    <dataValidation type="list" allowBlank="1" showInputMessage="1" sqref="D21 D17" xr:uid="{ECCA353E-2F82-2148-AB42-62750CEDD3D6}">
      <formula1>INDIRECT($C$21)</formula1>
    </dataValidation>
    <dataValidation type="list" allowBlank="1" showInputMessage="1" sqref="D24" xr:uid="{DEF91C56-68DD-FD46-A243-BCFC604669A7}">
      <formula1>INDIRECT($C$24)</formula1>
    </dataValidation>
    <dataValidation type="list" allowBlank="1" showInputMessage="1" sqref="D27" xr:uid="{A420CC94-D239-9643-832B-B2B51938A855}">
      <formula1>INDIRECT($C$27)</formula1>
    </dataValidation>
    <dataValidation type="list" allowBlank="1" showInputMessage="1" sqref="D30" xr:uid="{6259C63B-898A-F04D-993B-5844170E057B}">
      <formula1>INDIRECT($C$30)</formula1>
    </dataValidation>
    <dataValidation type="list" allowBlank="1" showInputMessage="1" sqref="D33" xr:uid="{D431D19E-6892-804A-8C7B-EFBF74A5CE0F}">
      <formula1>INDIRECT($C$33)</formula1>
    </dataValidation>
    <dataValidation type="list" allowBlank="1" showInputMessage="1" sqref="D36" xr:uid="{9BBAFAFB-854B-1445-8E00-9A232590E015}">
      <formula1>INDIRECT($C$36)</formula1>
    </dataValidation>
    <dataValidation type="list" allowBlank="1" showInputMessage="1" sqref="D39" xr:uid="{BCBDF887-29D4-5240-AD85-D5BFDA6A112D}">
      <formula1>INDIRECT($C$39)</formula1>
    </dataValidation>
    <dataValidation type="list" allowBlank="1" showInputMessage="1" sqref="D42 D45" xr:uid="{DEBDB642-747E-D042-BD77-434BA4B11CB0}">
      <formula1>INDIRECT($C$42)</formula1>
    </dataValidation>
  </dataValidations>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'List of barriers'!$I$2:$I$4</xm:f>
          </x14:formula1>
          <xm:sqref>C43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3" tint="-0.499984740745262"/>
  </sheetPr>
  <dimension ref="A1:Y37"/>
  <sheetViews>
    <sheetView zoomScaleNormal="100" workbookViewId="0">
      <selection activeCell="B10" sqref="B10"/>
    </sheetView>
  </sheetViews>
  <sheetFormatPr baseColWidth="10" defaultColWidth="0" defaultRowHeight="15" zeroHeight="1" x14ac:dyDescent="0.2"/>
  <cols>
    <col min="1" max="1" width="11" style="95" customWidth="1"/>
    <col min="2" max="2" width="58.6640625" style="95" customWidth="1"/>
    <col min="3" max="4" width="20.6640625" style="95" customWidth="1"/>
    <col min="5" max="8" width="23.6640625" style="95" customWidth="1"/>
    <col min="9" max="9" width="20.6640625" style="95" customWidth="1"/>
    <col min="10" max="10" width="3.5" style="95" customWidth="1"/>
    <col min="11" max="20" width="9.1640625" style="95" hidden="1" customWidth="1"/>
    <col min="21" max="25" width="0" style="95" hidden="1" customWidth="1"/>
    <col min="26" max="16384" width="9.1640625" style="95" hidden="1"/>
  </cols>
  <sheetData>
    <row r="1" spans="1:10" ht="21" x14ac:dyDescent="0.25">
      <c r="A1" s="667" t="s">
        <v>131</v>
      </c>
      <c r="B1" s="667"/>
      <c r="C1" s="667"/>
      <c r="D1" s="667"/>
      <c r="E1" s="667"/>
      <c r="F1" s="667"/>
      <c r="G1" s="667"/>
      <c r="H1" s="667"/>
      <c r="I1" s="667"/>
      <c r="J1" s="667"/>
    </row>
    <row r="2" spans="1:10" ht="45" customHeight="1" x14ac:dyDescent="0.2">
      <c r="A2" s="668" t="s">
        <v>292</v>
      </c>
      <c r="B2" s="668"/>
      <c r="C2" s="668"/>
      <c r="D2" s="668"/>
      <c r="E2" s="668"/>
      <c r="F2" s="668"/>
      <c r="G2" s="668"/>
      <c r="H2" s="668"/>
      <c r="I2" s="668"/>
      <c r="J2" s="672"/>
    </row>
    <row r="3" spans="1:10" ht="99" customHeight="1" x14ac:dyDescent="0.2">
      <c r="B3" s="669" t="s">
        <v>454</v>
      </c>
      <c r="C3" s="669"/>
      <c r="D3" s="669"/>
      <c r="E3" s="669"/>
      <c r="F3" s="669"/>
      <c r="G3" s="669"/>
      <c r="H3" s="669"/>
      <c r="J3" s="672"/>
    </row>
    <row r="4" spans="1:10" ht="51" customHeight="1" x14ac:dyDescent="0.2">
      <c r="B4" s="676" t="s">
        <v>127</v>
      </c>
      <c r="C4" s="676"/>
      <c r="D4" s="676"/>
      <c r="E4" s="676"/>
      <c r="F4" s="676"/>
      <c r="G4" s="676"/>
      <c r="H4" s="301"/>
      <c r="J4" s="672"/>
    </row>
    <row r="5" spans="1:10" ht="46" customHeight="1" x14ac:dyDescent="0.2">
      <c r="B5" s="670" t="s">
        <v>144</v>
      </c>
      <c r="C5" s="138" t="str">
        <f>'Step1-Gathering info sources'!B11</f>
        <v>Comprehensive multi-year plan (cMYP) or National Immunization Strategy (NIS)</v>
      </c>
      <c r="D5" s="138" t="str">
        <f>'Step1-Gathering info sources'!B16</f>
        <v>EPI review</v>
      </c>
      <c r="E5" s="138" t="str">
        <f>'Step1-Gathering info sources'!B18</f>
        <v>Service Availability and Readiness Assessment (SARA)</v>
      </c>
      <c r="F5" s="138" t="str">
        <f>'Step1-Gathering info sources'!B19</f>
        <v>Service Provision Assessment (SPA)</v>
      </c>
      <c r="G5" s="139" t="str">
        <f>'Step1-Gathering info sources'!B17</f>
        <v>Missed Opportunities for Vaccination (MOV) assessments</v>
      </c>
      <c r="H5" s="299"/>
      <c r="J5" s="672"/>
    </row>
    <row r="6" spans="1:10" ht="15" customHeight="1" x14ac:dyDescent="0.2">
      <c r="B6" s="671"/>
      <c r="C6" s="145" t="str">
        <f>IF('Step1-Gathering info sources'!C11='List of barriers'!I3,"1","N/A")</f>
        <v>N/A</v>
      </c>
      <c r="D6" s="145" t="str">
        <f>IF('Step1-Gathering info sources'!C16='List of barriers'!I3,"1","N/A")</f>
        <v>N/A</v>
      </c>
      <c r="E6" s="145" t="str">
        <f>IF('Step1-Gathering info sources'!C18='List of barriers'!I3,"2","N/A")</f>
        <v>N/A</v>
      </c>
      <c r="F6" s="166" t="str">
        <f>IF('Step1-Gathering info sources'!C19='List of barriers'!I3,"2","N/A")</f>
        <v>N/A</v>
      </c>
      <c r="G6" s="164" t="str">
        <f>IF('Step1-Gathering info sources'!C17='List of barriers'!I3,"1","N/A")</f>
        <v>N/A</v>
      </c>
      <c r="J6" s="672"/>
    </row>
    <row r="7" spans="1:10" ht="25" customHeight="1" x14ac:dyDescent="0.2">
      <c r="C7" s="291"/>
      <c r="D7" s="291"/>
      <c r="J7" s="672"/>
    </row>
    <row r="8" spans="1:10" ht="64" customHeight="1" x14ac:dyDescent="0.2">
      <c r="C8" s="225" t="s">
        <v>112</v>
      </c>
      <c r="D8" s="226" t="s">
        <v>164</v>
      </c>
      <c r="J8" s="672"/>
    </row>
    <row r="9" spans="1:10" ht="22" customHeight="1" x14ac:dyDescent="0.2">
      <c r="B9" s="227" t="s">
        <v>361</v>
      </c>
      <c r="C9" s="302"/>
      <c r="D9" s="244"/>
      <c r="E9" s="245"/>
      <c r="F9" s="245"/>
      <c r="G9" s="243"/>
      <c r="H9" s="244"/>
      <c r="I9" s="243"/>
      <c r="J9" s="672"/>
    </row>
    <row r="10" spans="1:10" ht="62" customHeight="1" x14ac:dyDescent="0.2">
      <c r="B10" s="128" t="s">
        <v>293</v>
      </c>
      <c r="C10" s="166" t="s">
        <v>242</v>
      </c>
      <c r="D10" s="215" t="str">
        <f>IF($C$11='List of barriers'!$I$3,'List of barriers'!J3,IF($C$11='List of barriers'!$I$4,'List of barriers'!J4,""))</f>
        <v/>
      </c>
      <c r="E10" s="215" t="str">
        <f>IF($C$11='List of barriers'!$I$3,'List of barriers'!K3,IF($C$11='List of barriers'!$I$4,'List of barriers'!K4,""))</f>
        <v/>
      </c>
      <c r="F10" s="215" t="str">
        <f>IF($C$11='List of barriers'!$I$3,'List of barriers'!L3,"")</f>
        <v/>
      </c>
      <c r="G10" s="215" t="str">
        <f>IF($C$11='List of barriers'!$I$3,'List of barriers'!M3,"")</f>
        <v/>
      </c>
      <c r="H10" s="215" t="str">
        <f>IF($C$11='List of barriers'!$I$3,'List of barriers'!N3,"")</f>
        <v/>
      </c>
      <c r="I10" s="230"/>
      <c r="J10" s="672"/>
    </row>
    <row r="11" spans="1:10" ht="72" customHeight="1" x14ac:dyDescent="0.2">
      <c r="B11" s="102" t="s">
        <v>294</v>
      </c>
      <c r="C11" s="224"/>
      <c r="D11" s="231"/>
      <c r="E11" s="231"/>
      <c r="F11" s="231"/>
      <c r="G11" s="231"/>
      <c r="H11" s="231"/>
      <c r="I11" s="241"/>
      <c r="J11" s="672"/>
    </row>
    <row r="12" spans="1:10" ht="17.25" customHeight="1" x14ac:dyDescent="0.2">
      <c r="B12" s="24"/>
      <c r="J12" s="672"/>
    </row>
    <row r="13" spans="1:10" ht="75" customHeight="1" x14ac:dyDescent="0.2">
      <c r="B13" s="124" t="s">
        <v>222</v>
      </c>
      <c r="C13" s="166" t="s">
        <v>242</v>
      </c>
      <c r="D13" s="215" t="str">
        <f>IF($C$14='List of barriers'!$I$3,'List of barriers'!J3,IF($C$14='List of barriers'!$I$4,'List of barriers'!J4,""))</f>
        <v/>
      </c>
      <c r="E13" s="215" t="str">
        <f>IF($C$14='List of barriers'!$I$3,'List of barriers'!K3,IF($C$14='List of barriers'!$I$4,'List of barriers'!K4,""))</f>
        <v/>
      </c>
      <c r="F13" s="215" t="str">
        <f>IF($C$14='List of barriers'!$I$3,'List of barriers'!L3,"")</f>
        <v/>
      </c>
      <c r="G13" s="215" t="str">
        <f>IF($C$14='List of barriers'!$I$3,'List of barriers'!M3,"")</f>
        <v/>
      </c>
      <c r="H13" s="215" t="str">
        <f>IF($C$14='List of barriers'!$I$3,'List of barriers'!N3,"")</f>
        <v/>
      </c>
      <c r="I13" s="230"/>
      <c r="J13" s="672"/>
    </row>
    <row r="14" spans="1:10" ht="148" customHeight="1" x14ac:dyDescent="0.2">
      <c r="B14" s="18" t="s">
        <v>638</v>
      </c>
      <c r="C14" s="224"/>
      <c r="D14" s="231"/>
      <c r="E14" s="231"/>
      <c r="F14" s="231"/>
      <c r="G14" s="231"/>
      <c r="H14" s="231"/>
      <c r="I14" s="241"/>
      <c r="J14" s="672"/>
    </row>
    <row r="15" spans="1:10" x14ac:dyDescent="0.2">
      <c r="B15" s="19"/>
      <c r="C15" s="250"/>
      <c r="I15" s="230"/>
      <c r="J15" s="672"/>
    </row>
    <row r="16" spans="1:10" ht="74" customHeight="1" x14ac:dyDescent="0.2">
      <c r="B16" s="124" t="s">
        <v>606</v>
      </c>
      <c r="C16" s="166" t="s">
        <v>242</v>
      </c>
      <c r="D16" s="215" t="str">
        <f>IF($C$17='List of barriers'!$I$3,'List of barriers'!J3,IF($C$17='List of barriers'!$I$4,'List of barriers'!J4,""))</f>
        <v/>
      </c>
      <c r="E16" s="215" t="str">
        <f>IF($C$17='List of barriers'!$I$3,'List of barriers'!K3,IF($C$17='List of barriers'!$I$4,'List of barriers'!K4,""))</f>
        <v/>
      </c>
      <c r="F16" s="215" t="str">
        <f>IF($C$17='List of barriers'!$I$3,'List of barriers'!L3,"")</f>
        <v/>
      </c>
      <c r="G16" s="215" t="str">
        <f>IF($C$17='List of barriers'!$I$3,'List of barriers'!M3,"")</f>
        <v/>
      </c>
      <c r="H16" s="215" t="str">
        <f>IF($C$17='List of barriers'!$I$3,'List of barriers'!N3,"")</f>
        <v/>
      </c>
      <c r="I16" s="230"/>
      <c r="J16" s="672"/>
    </row>
    <row r="17" spans="2:10" ht="105" customHeight="1" x14ac:dyDescent="0.2">
      <c r="B17" s="18" t="s">
        <v>295</v>
      </c>
      <c r="C17" s="224"/>
      <c r="D17" s="231"/>
      <c r="E17" s="231"/>
      <c r="F17" s="231"/>
      <c r="G17" s="231"/>
      <c r="H17" s="231"/>
      <c r="I17" s="241"/>
      <c r="J17" s="672"/>
    </row>
    <row r="18" spans="2:10" x14ac:dyDescent="0.2">
      <c r="B18" s="19"/>
      <c r="C18" s="250"/>
      <c r="I18" s="230"/>
      <c r="J18" s="672"/>
    </row>
    <row r="19" spans="2:10" ht="64" customHeight="1" x14ac:dyDescent="0.2">
      <c r="B19" s="124" t="s">
        <v>639</v>
      </c>
      <c r="C19" s="166" t="s">
        <v>242</v>
      </c>
      <c r="D19" s="215" t="str">
        <f>IF($C$20='List of barriers'!$I$3,'List of barriers'!J3,IF($C$20='List of barriers'!$I$4,'List of barriers'!J4,""))</f>
        <v/>
      </c>
      <c r="E19" s="215" t="str">
        <f>IF($C$20='List of barriers'!$I$3,'List of barriers'!K3,IF($C$20='List of barriers'!$I$4,'List of barriers'!K4,""))</f>
        <v/>
      </c>
      <c r="F19" s="215" t="str">
        <f>IF($C$20='List of barriers'!$I$3,'List of barriers'!L3,"")</f>
        <v/>
      </c>
      <c r="G19" s="215" t="str">
        <f>IF($C$20='List of barriers'!$I$3,'List of barriers'!M3,"")</f>
        <v/>
      </c>
      <c r="H19" s="215" t="str">
        <f>IF($C$20='List of barriers'!$I$3,'List of barriers'!N3,"")</f>
        <v/>
      </c>
      <c r="I19" s="230"/>
      <c r="J19" s="672"/>
    </row>
    <row r="20" spans="2:10" ht="105" customHeight="1" x14ac:dyDescent="0.2">
      <c r="B20" s="18" t="s">
        <v>585</v>
      </c>
      <c r="C20" s="224"/>
      <c r="D20" s="231"/>
      <c r="E20" s="231"/>
      <c r="F20" s="231"/>
      <c r="G20" s="231"/>
      <c r="H20" s="231"/>
      <c r="I20" s="241"/>
      <c r="J20" s="672"/>
    </row>
    <row r="21" spans="2:10" x14ac:dyDescent="0.2">
      <c r="B21" s="19"/>
      <c r="C21" s="250"/>
      <c r="I21" s="230"/>
      <c r="J21" s="672"/>
    </row>
    <row r="22" spans="2:10" ht="70" customHeight="1" x14ac:dyDescent="0.2">
      <c r="B22" s="124" t="s">
        <v>336</v>
      </c>
      <c r="C22" s="166" t="s">
        <v>242</v>
      </c>
      <c r="D22" s="215" t="str">
        <f>IF($C$23='List of barriers'!$I$3,'List of barriers'!J3,IF($C$23='List of barriers'!$I$4,'List of barriers'!J4,""))</f>
        <v/>
      </c>
      <c r="E22" s="215" t="str">
        <f>IF($C$23='List of barriers'!$I$3,'List of barriers'!K3,IF($C$23='List of barriers'!$I$4,'List of barriers'!K4,""))</f>
        <v/>
      </c>
      <c r="F22" s="215" t="str">
        <f>IF($C$23='List of barriers'!$I$3,'List of barriers'!L3,"")</f>
        <v/>
      </c>
      <c r="G22" s="215" t="str">
        <f>IF($C$23='List of barriers'!$I$3,'List of barriers'!M3,"")</f>
        <v/>
      </c>
      <c r="H22" s="215" t="str">
        <f>IF($C$23='List of barriers'!$I$3,'List of barriers'!N3,"")</f>
        <v/>
      </c>
      <c r="I22" s="230"/>
      <c r="J22" s="672"/>
    </row>
    <row r="23" spans="2:10" ht="148" customHeight="1" x14ac:dyDescent="0.2">
      <c r="B23" s="18" t="s">
        <v>337</v>
      </c>
      <c r="C23" s="224"/>
      <c r="D23" s="231"/>
      <c r="E23" s="231"/>
      <c r="F23" s="231"/>
      <c r="G23" s="231"/>
      <c r="H23" s="231"/>
      <c r="I23" s="241"/>
      <c r="J23" s="672"/>
    </row>
    <row r="24" spans="2:10" x14ac:dyDescent="0.2">
      <c r="B24" s="19"/>
      <c r="C24" s="250"/>
      <c r="I24" s="230"/>
      <c r="J24" s="672"/>
    </row>
    <row r="25" spans="2:10" ht="70" customHeight="1" x14ac:dyDescent="0.2">
      <c r="B25" s="124" t="s">
        <v>338</v>
      </c>
      <c r="C25" s="166" t="s">
        <v>242</v>
      </c>
      <c r="D25" s="215" t="str">
        <f>IF($C$26='List of barriers'!$I$3,'List of barriers'!J3,IF($C$26='List of barriers'!$I$4,'List of barriers'!J4,""))</f>
        <v/>
      </c>
      <c r="E25" s="215" t="str">
        <f>IF($C$26='List of barriers'!$I$3,'List of barriers'!K3,IF($C$26='List of barriers'!$I$4,'List of barriers'!K4,""))</f>
        <v/>
      </c>
      <c r="F25" s="215" t="str">
        <f>IF($C$26='List of barriers'!$I$3,'List of barriers'!L3,"")</f>
        <v/>
      </c>
      <c r="G25" s="215" t="str">
        <f>IF($C$26='List of barriers'!$I$3,'List of barriers'!M3,"")</f>
        <v/>
      </c>
      <c r="H25" s="215" t="str">
        <f>IF($C$26='List of barriers'!$I$3,'List of barriers'!N3,"")</f>
        <v/>
      </c>
      <c r="I25" s="230"/>
      <c r="J25" s="672"/>
    </row>
    <row r="26" spans="2:10" ht="155" customHeight="1" x14ac:dyDescent="0.2">
      <c r="B26" s="18" t="s">
        <v>339</v>
      </c>
      <c r="C26" s="224"/>
      <c r="D26" s="231"/>
      <c r="E26" s="231"/>
      <c r="F26" s="231"/>
      <c r="G26" s="231"/>
      <c r="H26" s="231"/>
      <c r="I26" s="241"/>
      <c r="J26" s="672"/>
    </row>
    <row r="27" spans="2:10" x14ac:dyDescent="0.2">
      <c r="B27" s="96"/>
      <c r="C27" s="230"/>
      <c r="I27" s="230"/>
      <c r="J27" s="672"/>
    </row>
    <row r="28" spans="2:10" ht="70" customHeight="1" x14ac:dyDescent="0.2">
      <c r="B28" s="124" t="s">
        <v>340</v>
      </c>
      <c r="C28" s="166" t="s">
        <v>242</v>
      </c>
      <c r="D28" s="215" t="str">
        <f>IF($C$29='List of barriers'!$I$3,'List of barriers'!J3,IF($C$29='List of barriers'!$I$4,'List of barriers'!J4,""))</f>
        <v/>
      </c>
      <c r="E28" s="215" t="str">
        <f>IF($C$29='List of barriers'!$I$3,'List of barriers'!K3,IF($C$29='List of barriers'!$I$4,'List of barriers'!K4,""))</f>
        <v/>
      </c>
      <c r="F28" s="215" t="str">
        <f>IF($C$29='List of barriers'!$I$3,'List of barriers'!L3,"")</f>
        <v/>
      </c>
      <c r="G28" s="215" t="str">
        <f>IF($C$29='List of barriers'!$I$3,'List of barriers'!M3,"")</f>
        <v/>
      </c>
      <c r="H28" s="215" t="str">
        <f>IF($C$29='List of barriers'!$I$3,'List of barriers'!N3,"")</f>
        <v/>
      </c>
      <c r="I28" s="230"/>
      <c r="J28" s="672"/>
    </row>
    <row r="29" spans="2:10" ht="101.25" customHeight="1" x14ac:dyDescent="0.2">
      <c r="B29" s="129" t="s">
        <v>152</v>
      </c>
      <c r="C29" s="224"/>
      <c r="D29" s="230"/>
      <c r="E29" s="230"/>
      <c r="F29" s="230"/>
      <c r="G29" s="230"/>
      <c r="H29" s="230"/>
      <c r="I29" s="232"/>
      <c r="J29" s="672"/>
    </row>
    <row r="30" spans="2:10" x14ac:dyDescent="0.2">
      <c r="B30" s="304"/>
      <c r="C30" s="228"/>
      <c r="D30" s="228"/>
      <c r="I30" s="230"/>
      <c r="J30" s="672"/>
    </row>
    <row r="31" spans="2:10" ht="70" customHeight="1" x14ac:dyDescent="0.2">
      <c r="B31" s="124" t="s">
        <v>435</v>
      </c>
      <c r="C31" s="166" t="s">
        <v>242</v>
      </c>
      <c r="D31" s="215" t="str">
        <f>IF($C$32='List of barriers'!$I$3,'List of barriers'!J3,IF($C$32='List of barriers'!$I$4,'List of barriers'!J4,""))</f>
        <v/>
      </c>
      <c r="E31" s="215" t="str">
        <f>IF($C$32='List of barriers'!$I$3,'List of barriers'!K3,IF($C$32='List of barriers'!$I$4,'List of barriers'!K4,""))</f>
        <v/>
      </c>
      <c r="F31" s="215" t="str">
        <f>IF($C$32='List of barriers'!$I$3,'List of barriers'!L3,"")</f>
        <v/>
      </c>
      <c r="G31" s="215" t="str">
        <f>IF($C$32='List of barriers'!$I$3,'List of barriers'!M3,"")</f>
        <v/>
      </c>
      <c r="H31" s="215" t="str">
        <f>IF($C$32='List of barriers'!$I$3,'List of barriers'!N3,"")</f>
        <v/>
      </c>
      <c r="I31" s="230"/>
      <c r="J31" s="672"/>
    </row>
    <row r="32" spans="2:10" ht="159" customHeight="1" x14ac:dyDescent="0.2">
      <c r="B32" s="129" t="s">
        <v>447</v>
      </c>
      <c r="C32" s="224"/>
      <c r="D32" s="230"/>
      <c r="E32" s="230"/>
      <c r="F32" s="230"/>
      <c r="G32" s="230"/>
      <c r="H32" s="230"/>
      <c r="I32" s="232"/>
      <c r="J32" s="672"/>
    </row>
    <row r="33" spans="1:10" ht="19.5" customHeight="1" x14ac:dyDescent="0.2">
      <c r="B33" s="292"/>
      <c r="J33" s="672"/>
    </row>
    <row r="34" spans="1:10" ht="15.75" customHeight="1" x14ac:dyDescent="0.2">
      <c r="B34" s="292"/>
      <c r="J34" s="672"/>
    </row>
    <row r="35" spans="1:10" ht="15.75" customHeight="1" x14ac:dyDescent="0.2">
      <c r="B35" s="681"/>
      <c r="C35" s="681"/>
      <c r="D35" s="681"/>
      <c r="J35" s="672"/>
    </row>
    <row r="36" spans="1:10" x14ac:dyDescent="0.2">
      <c r="B36" s="292"/>
      <c r="J36" s="672"/>
    </row>
    <row r="37" spans="1:10" ht="22.5" customHeight="1" x14ac:dyDescent="0.2">
      <c r="A37" s="686" t="s">
        <v>123</v>
      </c>
      <c r="B37" s="686"/>
      <c r="C37" s="686"/>
      <c r="D37" s="686"/>
      <c r="E37" s="686"/>
      <c r="F37" s="686"/>
      <c r="G37" s="686"/>
      <c r="H37" s="686"/>
      <c r="I37" s="686"/>
      <c r="J37" s="672"/>
    </row>
  </sheetData>
  <sheetProtection sheet="1"/>
  <mergeCells count="8">
    <mergeCell ref="A1:J1"/>
    <mergeCell ref="J2:J37"/>
    <mergeCell ref="A37:I37"/>
    <mergeCell ref="B3:H3"/>
    <mergeCell ref="B4:G4"/>
    <mergeCell ref="A2:I2"/>
    <mergeCell ref="B5:B6"/>
    <mergeCell ref="B35:D35"/>
  </mergeCells>
  <conditionalFormatting sqref="D11">
    <cfRule type="expression" dxfId="95" priority="12">
      <formula>$D$10&lt;&gt;""</formula>
    </cfRule>
  </conditionalFormatting>
  <conditionalFormatting sqref="D10:H10">
    <cfRule type="notContainsBlanks" dxfId="94" priority="5">
      <formula>LEN(TRIM(D10))&gt;0</formula>
    </cfRule>
  </conditionalFormatting>
  <conditionalFormatting sqref="D13:H13 D22:H22 D28:H28">
    <cfRule type="notContainsBlanks" dxfId="93" priority="28">
      <formula>LEN(TRIM(D13))&gt;0</formula>
    </cfRule>
  </conditionalFormatting>
  <conditionalFormatting sqref="D14:H14">
    <cfRule type="expression" dxfId="92" priority="21">
      <formula>D13&lt;&gt;""</formula>
    </cfRule>
  </conditionalFormatting>
  <conditionalFormatting sqref="D16:H16">
    <cfRule type="notContainsBlanks" dxfId="91" priority="14">
      <formula>LEN(TRIM(D16))&gt;0</formula>
    </cfRule>
  </conditionalFormatting>
  <conditionalFormatting sqref="D17:H17">
    <cfRule type="expression" dxfId="90" priority="13">
      <formula>D16&lt;&gt;""</formula>
    </cfRule>
  </conditionalFormatting>
  <conditionalFormatting sqref="D19:H19">
    <cfRule type="notContainsBlanks" dxfId="89" priority="16">
      <formula>LEN(TRIM(D19))&gt;0</formula>
    </cfRule>
  </conditionalFormatting>
  <conditionalFormatting sqref="D20:H20">
    <cfRule type="expression" dxfId="88" priority="15">
      <formula>D19&lt;&gt;""</formula>
    </cfRule>
  </conditionalFormatting>
  <conditionalFormatting sqref="D23:H23">
    <cfRule type="expression" dxfId="87" priority="20">
      <formula>D22&lt;&gt;""</formula>
    </cfRule>
  </conditionalFormatting>
  <conditionalFormatting sqref="D25:H25">
    <cfRule type="notContainsBlanks" dxfId="86" priority="4">
      <formula>LEN(TRIM(D25))&gt;0</formula>
    </cfRule>
  </conditionalFormatting>
  <conditionalFormatting sqref="D26:H26">
    <cfRule type="expression" dxfId="85" priority="3">
      <formula>D25&lt;&gt;""</formula>
    </cfRule>
  </conditionalFormatting>
  <conditionalFormatting sqref="D29:H29">
    <cfRule type="expression" dxfId="84" priority="19">
      <formula>D28&lt;&gt;""</formula>
    </cfRule>
  </conditionalFormatting>
  <conditionalFormatting sqref="D31:H31">
    <cfRule type="notContainsBlanks" dxfId="83" priority="2">
      <formula>LEN(TRIM(D31))&gt;0</formula>
    </cfRule>
  </conditionalFormatting>
  <conditionalFormatting sqref="D32:H32">
    <cfRule type="expression" dxfId="82" priority="1">
      <formula>D31&lt;&gt;""</formula>
    </cfRule>
  </conditionalFormatting>
  <conditionalFormatting sqref="E11">
    <cfRule type="expression" dxfId="81" priority="11">
      <formula>$E$10&lt;&gt;""</formula>
    </cfRule>
  </conditionalFormatting>
  <conditionalFormatting sqref="F11">
    <cfRule type="expression" dxfId="80" priority="10">
      <formula>$F$10&lt;&gt;""</formula>
    </cfRule>
  </conditionalFormatting>
  <conditionalFormatting sqref="G11">
    <cfRule type="expression" dxfId="79" priority="9">
      <formula>$G$10&lt;&gt;""</formula>
    </cfRule>
  </conditionalFormatting>
  <conditionalFormatting sqref="H11">
    <cfRule type="expression" dxfId="78" priority="8">
      <formula>$H$10&lt;&gt;""</formula>
    </cfRule>
  </conditionalFormatting>
  <dataValidations count="8">
    <dataValidation type="list" allowBlank="1" showInputMessage="1" showErrorMessage="1" sqref="C9" xr:uid="{00000000-0002-0000-0700-000000000000}">
      <formula1>#REF!</formula1>
    </dataValidation>
    <dataValidation type="list" allowBlank="1" showInputMessage="1" showErrorMessage="1" sqref="C11 C14 C17 C20 C29 C23 C26 C32" xr:uid="{00000000-0002-0000-0700-000001000000}">
      <formula1>Extramain</formula1>
    </dataValidation>
    <dataValidation type="list" allowBlank="1" showInputMessage="1" sqref="D11" xr:uid="{90F8A1FD-2DCF-8743-AE2F-EEEFDCF52B50}">
      <formula1>INDIRECT($C$11)</formula1>
    </dataValidation>
    <dataValidation type="list" allowBlank="1" showInputMessage="1" sqref="D14" xr:uid="{62056D3A-5F15-474D-A32E-92197EA3E553}">
      <formula1>INDIRECT($C$14)</formula1>
    </dataValidation>
    <dataValidation type="list" allowBlank="1" showInputMessage="1" sqref="D17" xr:uid="{AB291EEF-4A1E-544C-ADDF-DEAF9D47DC30}">
      <formula1>INDIRECT($C$17)</formula1>
    </dataValidation>
    <dataValidation type="list" allowBlank="1" showInputMessage="1" sqref="D20" xr:uid="{E16C7075-32F0-E64A-85AB-0153E308762B}">
      <formula1>INDIRECT($C$20)</formula1>
    </dataValidation>
    <dataValidation type="list" allowBlank="1" showInputMessage="1" sqref="D23 D26" xr:uid="{852531F8-4438-1546-BA4C-4349AEA3DBDA}">
      <formula1>INDIRECT($C$23)</formula1>
    </dataValidation>
    <dataValidation type="list" allowBlank="1" showInputMessage="1" sqref="D29 D32" xr:uid="{362E962D-AFFF-474B-BA3F-7DC9BC7230DB}">
      <formula1>INDIRECT($C$29)</formula1>
    </dataValidation>
  </dataValidations>
  <pageMargins left="0.7" right="0.7" top="0.75" bottom="0.75" header="0.3" footer="0.3"/>
  <pageSetup orientation="portrait" horizontalDpi="90"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3" tint="-0.499984740745262"/>
  </sheetPr>
  <dimension ref="A1:J31"/>
  <sheetViews>
    <sheetView topLeftCell="A2" zoomScaleNormal="100" workbookViewId="0">
      <selection activeCell="B10" sqref="B10"/>
    </sheetView>
  </sheetViews>
  <sheetFormatPr baseColWidth="10" defaultColWidth="0" defaultRowHeight="15" zeroHeight="1" x14ac:dyDescent="0.2"/>
  <cols>
    <col min="1" max="1" width="11" style="95" customWidth="1"/>
    <col min="2" max="2" width="58.6640625" style="95" customWidth="1"/>
    <col min="3" max="4" width="20.6640625" style="95" customWidth="1"/>
    <col min="5" max="8" width="23.6640625" style="95" customWidth="1"/>
    <col min="9" max="9" width="20.6640625" style="95" customWidth="1"/>
    <col min="10" max="10" width="3.5" style="95" customWidth="1"/>
    <col min="11" max="16384" width="9.1640625" style="95" hidden="1"/>
  </cols>
  <sheetData>
    <row r="1" spans="1:10" ht="21" x14ac:dyDescent="0.25">
      <c r="A1" s="667" t="s">
        <v>131</v>
      </c>
      <c r="B1" s="667"/>
      <c r="C1" s="667"/>
      <c r="D1" s="667"/>
      <c r="E1" s="667"/>
      <c r="F1" s="667"/>
      <c r="G1" s="667"/>
      <c r="H1" s="667"/>
      <c r="I1" s="667"/>
      <c r="J1" s="667"/>
    </row>
    <row r="2" spans="1:10" ht="45" customHeight="1" x14ac:dyDescent="0.2">
      <c r="A2" s="668" t="s">
        <v>296</v>
      </c>
      <c r="B2" s="668"/>
      <c r="C2" s="668"/>
      <c r="D2" s="668"/>
      <c r="E2" s="668"/>
      <c r="F2" s="668"/>
      <c r="G2" s="668"/>
      <c r="H2" s="668"/>
      <c r="I2" s="668"/>
      <c r="J2" s="672"/>
    </row>
    <row r="3" spans="1:10" ht="99" customHeight="1" x14ac:dyDescent="0.2">
      <c r="B3" s="669" t="s">
        <v>455</v>
      </c>
      <c r="C3" s="669"/>
      <c r="D3" s="669"/>
      <c r="E3" s="669"/>
      <c r="F3" s="669"/>
      <c r="G3" s="669"/>
      <c r="H3" s="669"/>
      <c r="J3" s="672"/>
    </row>
    <row r="4" spans="1:10" ht="51" customHeight="1" x14ac:dyDescent="0.2">
      <c r="B4" s="687" t="s">
        <v>128</v>
      </c>
      <c r="C4" s="687"/>
      <c r="D4" s="687"/>
      <c r="E4" s="687"/>
      <c r="J4" s="672"/>
    </row>
    <row r="5" spans="1:10" ht="40" customHeight="1" x14ac:dyDescent="0.2">
      <c r="B5" s="670" t="s">
        <v>56</v>
      </c>
      <c r="C5" s="138" t="str">
        <f>'Step1-Gathering info sources'!B11</f>
        <v>Comprehensive multi-year plan (cMYP) or National Immunization Strategy (NIS)</v>
      </c>
      <c r="D5" s="138" t="str">
        <f>'Step1-Gathering info sources'!B16</f>
        <v>EPI review</v>
      </c>
      <c r="E5" s="139" t="str">
        <f>'Step1-Gathering info sources'!B20</f>
        <v>Vaccine Preventable Disease (VPD) surveillance report</v>
      </c>
      <c r="F5" s="299"/>
      <c r="J5" s="672"/>
    </row>
    <row r="6" spans="1:10" ht="15" customHeight="1" x14ac:dyDescent="0.2">
      <c r="B6" s="671"/>
      <c r="C6" s="145" t="str">
        <f>IF('Step1-Gathering info sources'!C11='List of barriers'!I3,"1","N/A")</f>
        <v>N/A</v>
      </c>
      <c r="D6" s="145" t="str">
        <f>IF('Step1-Gathering info sources'!C16='List of barriers'!I3,"1","N/A")</f>
        <v>N/A</v>
      </c>
      <c r="E6" s="166" t="str">
        <f>IF('Step1-Gathering info sources'!C20='List of barriers'!I3,"1","N/A")</f>
        <v>N/A</v>
      </c>
      <c r="J6" s="672"/>
    </row>
    <row r="7" spans="1:10" ht="25" customHeight="1" x14ac:dyDescent="0.2">
      <c r="C7" s="291"/>
      <c r="D7" s="291"/>
      <c r="J7" s="672"/>
    </row>
    <row r="8" spans="1:10" ht="64" customHeight="1" x14ac:dyDescent="0.2">
      <c r="C8" s="225" t="s">
        <v>112</v>
      </c>
      <c r="D8" s="226" t="s">
        <v>164</v>
      </c>
      <c r="J8" s="672"/>
    </row>
    <row r="9" spans="1:10" ht="22" customHeight="1" x14ac:dyDescent="0.2">
      <c r="B9" s="227" t="s">
        <v>361</v>
      </c>
      <c r="J9" s="672"/>
    </row>
    <row r="10" spans="1:10" ht="82" customHeight="1" x14ac:dyDescent="0.2">
      <c r="B10" s="124" t="s">
        <v>223</v>
      </c>
      <c r="C10" s="166" t="s">
        <v>242</v>
      </c>
      <c r="D10" s="215" t="str">
        <f>IF($C$11='List of barriers'!$I$3,'List of barriers'!J3,IF($C$11='List of barriers'!$I$4,'List of barriers'!J4,""))</f>
        <v/>
      </c>
      <c r="E10" s="215" t="str">
        <f>IF($C$11='List of barriers'!$I$3,'List of barriers'!K3,IF($C$11='List of barriers'!$I$4,'List of barriers'!K4,""))</f>
        <v/>
      </c>
      <c r="F10" s="215" t="str">
        <f>IF($C$11='List of barriers'!$I$3,'List of barriers'!L3,"")</f>
        <v/>
      </c>
      <c r="G10" s="215" t="str">
        <f>IF($C$11='List of barriers'!$I$3,'List of barriers'!M3,"")</f>
        <v/>
      </c>
      <c r="H10" s="215" t="str">
        <f>IF($C$11='List of barriers'!$I$3,'List of barriers'!N3,"")</f>
        <v/>
      </c>
      <c r="I10" s="230"/>
      <c r="J10" s="672"/>
    </row>
    <row r="11" spans="1:10" ht="85.5" customHeight="1" x14ac:dyDescent="0.2">
      <c r="B11" s="18" t="s">
        <v>154</v>
      </c>
      <c r="C11" s="224"/>
      <c r="D11" s="231"/>
      <c r="E11" s="231"/>
      <c r="F11" s="231"/>
      <c r="G11" s="231"/>
      <c r="H11" s="231"/>
      <c r="I11" s="241"/>
      <c r="J11" s="672"/>
    </row>
    <row r="12" spans="1:10" ht="18" customHeight="1" x14ac:dyDescent="0.2">
      <c r="B12" s="67"/>
      <c r="J12" s="672"/>
    </row>
    <row r="13" spans="1:10" ht="74" customHeight="1" x14ac:dyDescent="0.2">
      <c r="B13" s="124" t="s">
        <v>224</v>
      </c>
      <c r="C13" s="166" t="s">
        <v>242</v>
      </c>
      <c r="D13" s="215" t="str">
        <f>IF($C$14='List of barriers'!$I$3,'List of barriers'!J3,IF($C$14='List of barriers'!$I$4,'List of barriers'!J4,""))</f>
        <v/>
      </c>
      <c r="E13" s="215" t="str">
        <f>IF($C$14='List of barriers'!$I$3,'List of barriers'!K3,IF($C$14='List of barriers'!$I$4,'List of barriers'!K4,""))</f>
        <v/>
      </c>
      <c r="F13" s="215" t="str">
        <f>IF($C$14='List of barriers'!$I$3,'List of barriers'!L3,"")</f>
        <v/>
      </c>
      <c r="G13" s="215" t="str">
        <f>IF($C$14='List of barriers'!$I$3,'List of barriers'!M3,"")</f>
        <v/>
      </c>
      <c r="H13" s="215" t="str">
        <f>IF($C$14='List of barriers'!$I$3,'List of barriers'!N3,"")</f>
        <v/>
      </c>
      <c r="I13" s="230"/>
      <c r="J13" s="672"/>
    </row>
    <row r="14" spans="1:10" ht="84" customHeight="1" x14ac:dyDescent="0.2">
      <c r="B14" s="18" t="s">
        <v>433</v>
      </c>
      <c r="C14" s="224"/>
      <c r="D14" s="231"/>
      <c r="E14" s="231"/>
      <c r="F14" s="231"/>
      <c r="G14" s="231"/>
      <c r="H14" s="231"/>
      <c r="I14" s="241"/>
      <c r="J14" s="672"/>
    </row>
    <row r="15" spans="1:10" ht="18" customHeight="1" x14ac:dyDescent="0.2">
      <c r="B15" s="67"/>
      <c r="J15" s="672"/>
    </row>
    <row r="16" spans="1:10" ht="69" customHeight="1" x14ac:dyDescent="0.2">
      <c r="B16" s="124" t="s">
        <v>607</v>
      </c>
      <c r="C16" s="166" t="s">
        <v>242</v>
      </c>
      <c r="D16" s="215" t="str">
        <f>IF($C$17='List of barriers'!$I$3,'List of barriers'!J3,IF($C$17='List of barriers'!$I$4,'List of barriers'!J4,""))</f>
        <v/>
      </c>
      <c r="E16" s="215" t="str">
        <f>IF($C$17='List of barriers'!$I$3,'List of barriers'!K3,IF($C$17='List of barriers'!$I$4,'List of barriers'!K4,""))</f>
        <v/>
      </c>
      <c r="F16" s="215" t="str">
        <f>IF($C$17='List of barriers'!$I$3,'List of barriers'!L3,"")</f>
        <v/>
      </c>
      <c r="G16" s="215" t="str">
        <f>IF($C$17='List of barriers'!$I$3,'List of barriers'!M3,"")</f>
        <v/>
      </c>
      <c r="H16" s="215" t="str">
        <f>IF($C$17='List of barriers'!$I$3,'List of barriers'!N3,"")</f>
        <v/>
      </c>
      <c r="I16" s="230"/>
      <c r="J16" s="672"/>
    </row>
    <row r="17" spans="1:10" ht="84" customHeight="1" x14ac:dyDescent="0.2">
      <c r="B17" s="18" t="s">
        <v>432</v>
      </c>
      <c r="C17" s="224"/>
      <c r="D17" s="231"/>
      <c r="E17" s="231"/>
      <c r="F17" s="231"/>
      <c r="G17" s="231"/>
      <c r="H17" s="231"/>
      <c r="I17" s="241"/>
      <c r="J17" s="672"/>
    </row>
    <row r="18" spans="1:10" ht="18" customHeight="1" x14ac:dyDescent="0.2">
      <c r="B18" s="67"/>
      <c r="J18" s="672"/>
    </row>
    <row r="19" spans="1:10" ht="67" customHeight="1" x14ac:dyDescent="0.2">
      <c r="B19" s="124" t="s">
        <v>608</v>
      </c>
      <c r="C19" s="166" t="s">
        <v>242</v>
      </c>
      <c r="D19" s="215" t="str">
        <f>IF($C$20='List of barriers'!$I$3,'List of barriers'!J3,IF($C$20='List of barriers'!$I$4,'List of barriers'!J4,""))</f>
        <v/>
      </c>
      <c r="E19" s="215" t="str">
        <f>IF($C$20='List of barriers'!$I$3,'List of barriers'!K3,IF($C$20='List of barriers'!$I$4,'List of barriers'!K4,""))</f>
        <v/>
      </c>
      <c r="F19" s="215" t="str">
        <f>IF($C$20='List of barriers'!$I$3,'List of barriers'!L3,"")</f>
        <v/>
      </c>
      <c r="G19" s="215" t="str">
        <f>IF($C$20='List of barriers'!$I$3,'List of barriers'!M3,"")</f>
        <v/>
      </c>
      <c r="H19" s="215" t="str">
        <f>IF($C$20='List of barriers'!$I$3,'List of barriers'!N3,"")</f>
        <v/>
      </c>
      <c r="I19" s="230"/>
      <c r="J19" s="672"/>
    </row>
    <row r="20" spans="1:10" ht="84" customHeight="1" x14ac:dyDescent="0.2">
      <c r="B20" s="68" t="s">
        <v>434</v>
      </c>
      <c r="C20" s="224"/>
      <c r="D20" s="231"/>
      <c r="E20" s="231"/>
      <c r="F20" s="231"/>
      <c r="G20" s="231"/>
      <c r="H20" s="231"/>
      <c r="I20" s="241"/>
      <c r="J20" s="672"/>
    </row>
    <row r="21" spans="1:10" x14ac:dyDescent="0.2">
      <c r="B21" s="96"/>
      <c r="C21" s="243"/>
      <c r="J21" s="672"/>
    </row>
    <row r="22" spans="1:10" ht="67" customHeight="1" x14ac:dyDescent="0.2">
      <c r="B22" s="124" t="s">
        <v>333</v>
      </c>
      <c r="C22" s="166" t="s">
        <v>242</v>
      </c>
      <c r="D22" s="215" t="str">
        <f>IF($C$23='List of barriers'!$I$3,'List of barriers'!J3,IF($C$23='List of barriers'!$I$4,'List of barriers'!J4,""))</f>
        <v/>
      </c>
      <c r="E22" s="215" t="str">
        <f>IF($C$23='List of barriers'!$I$3,'List of barriers'!K3,IF($C$23='List of barriers'!$I$4,'List of barriers'!K4,""))</f>
        <v/>
      </c>
      <c r="F22" s="215" t="str">
        <f>IF($C$23='List of barriers'!$I$3,'List of barriers'!L3,"")</f>
        <v/>
      </c>
      <c r="G22" s="215" t="str">
        <f>IF($C$23='List of barriers'!$I$3,'List of barriers'!M3,"")</f>
        <v/>
      </c>
      <c r="H22" s="215" t="str">
        <f>IF($C$23='List of barriers'!$I$3,'List of barriers'!N3,"")</f>
        <v/>
      </c>
      <c r="I22" s="230"/>
      <c r="J22" s="672"/>
    </row>
    <row r="23" spans="1:10" ht="130" customHeight="1" x14ac:dyDescent="0.2">
      <c r="B23" s="68" t="s">
        <v>431</v>
      </c>
      <c r="C23" s="224"/>
      <c r="D23" s="231"/>
      <c r="E23" s="231"/>
      <c r="F23" s="231"/>
      <c r="G23" s="231"/>
      <c r="H23" s="231"/>
      <c r="I23" s="241"/>
      <c r="J23" s="672"/>
    </row>
    <row r="24" spans="1:10" x14ac:dyDescent="0.2">
      <c r="B24" s="304"/>
      <c r="C24" s="228"/>
      <c r="D24" s="228"/>
      <c r="J24" s="672"/>
    </row>
    <row r="25" spans="1:10" ht="67" customHeight="1" x14ac:dyDescent="0.2">
      <c r="B25" s="124" t="s">
        <v>334</v>
      </c>
      <c r="C25" s="166" t="s">
        <v>242</v>
      </c>
      <c r="D25" s="215" t="str">
        <f>IF($C$26='List of barriers'!$I$3,'List of barriers'!J3,IF($C$26='List of barriers'!$I$4,'List of barriers'!J4,""))</f>
        <v/>
      </c>
      <c r="E25" s="215" t="str">
        <f>IF($C$26='List of barriers'!$I$3,'List of barriers'!K3,IF($C$26='List of barriers'!$I$4,'List of barriers'!K4,""))</f>
        <v/>
      </c>
      <c r="F25" s="215" t="str">
        <f>IF($C$26='List of barriers'!$I$3,'List of barriers'!L3,"")</f>
        <v/>
      </c>
      <c r="G25" s="215" t="str">
        <f>IF($C$26='List of barriers'!$I$3,'List of barriers'!M3,"")</f>
        <v/>
      </c>
      <c r="H25" s="215" t="str">
        <f>IF($C$26='List of barriers'!$I$3,'List of barriers'!N3,"")</f>
        <v/>
      </c>
      <c r="I25" s="230"/>
      <c r="J25" s="672"/>
    </row>
    <row r="26" spans="1:10" ht="126" customHeight="1" x14ac:dyDescent="0.2">
      <c r="B26" s="68" t="s">
        <v>431</v>
      </c>
      <c r="C26" s="224"/>
      <c r="D26" s="231"/>
      <c r="E26" s="231"/>
      <c r="F26" s="231"/>
      <c r="G26" s="231"/>
      <c r="H26" s="231"/>
      <c r="I26" s="241"/>
      <c r="J26" s="672"/>
    </row>
    <row r="27" spans="1:10" ht="20.25" customHeight="1" x14ac:dyDescent="0.2">
      <c r="B27" s="19"/>
      <c r="C27" s="303"/>
      <c r="D27" s="303"/>
      <c r="J27" s="672"/>
    </row>
    <row r="28" spans="1:10" ht="67" customHeight="1" x14ac:dyDescent="0.2">
      <c r="B28" s="124" t="s">
        <v>429</v>
      </c>
      <c r="C28" s="166" t="s">
        <v>242</v>
      </c>
      <c r="D28" s="215" t="str">
        <f>IF($C$29='List of barriers'!$I$3,'List of barriers'!J3,IF($C$29='List of barriers'!$I$4,'List of barriers'!J4,""))</f>
        <v/>
      </c>
      <c r="E28" s="215" t="str">
        <f>IF($C$29='List of barriers'!$I$3,'List of barriers'!K3,IF($C$29='List of barriers'!$I$4,'List of barriers'!K4,""))</f>
        <v/>
      </c>
      <c r="F28" s="215" t="str">
        <f>IF($C$29='List of barriers'!$I$3,'List of barriers'!L3,"")</f>
        <v/>
      </c>
      <c r="G28" s="215" t="str">
        <f>IF($C$29='List of barriers'!$I$3,'List of barriers'!M3,"")</f>
        <v/>
      </c>
      <c r="H28" s="215" t="str">
        <f>IF($C$29='List of barriers'!$I$3,'List of barriers'!N3,"")</f>
        <v/>
      </c>
      <c r="I28" s="230"/>
      <c r="J28" s="672"/>
    </row>
    <row r="29" spans="1:10" ht="126" customHeight="1" x14ac:dyDescent="0.2">
      <c r="B29" s="214" t="s">
        <v>446</v>
      </c>
      <c r="C29" s="224"/>
      <c r="D29" s="231"/>
      <c r="E29" s="231"/>
      <c r="F29" s="231"/>
      <c r="G29" s="231"/>
      <c r="H29" s="231"/>
      <c r="I29" s="241"/>
      <c r="J29" s="672"/>
    </row>
    <row r="30" spans="1:10" ht="13.5" customHeight="1" x14ac:dyDescent="0.2">
      <c r="B30" s="292"/>
      <c r="C30" s="303"/>
      <c r="D30" s="303"/>
      <c r="J30" s="672"/>
    </row>
    <row r="31" spans="1:10" ht="22.5" customHeight="1" x14ac:dyDescent="0.25">
      <c r="A31" s="667" t="s">
        <v>123</v>
      </c>
      <c r="B31" s="672"/>
      <c r="C31" s="672"/>
      <c r="D31" s="672"/>
      <c r="E31" s="672"/>
      <c r="F31" s="672"/>
      <c r="G31" s="672"/>
      <c r="H31" s="672"/>
      <c r="I31" s="672"/>
      <c r="J31" s="672"/>
    </row>
  </sheetData>
  <sheetProtection sheet="1"/>
  <mergeCells count="7">
    <mergeCell ref="A1:J1"/>
    <mergeCell ref="B5:B6"/>
    <mergeCell ref="J2:J31"/>
    <mergeCell ref="A31:I31"/>
    <mergeCell ref="A2:I2"/>
    <mergeCell ref="B3:H3"/>
    <mergeCell ref="B4:E4"/>
  </mergeCells>
  <conditionalFormatting sqref="D10:H10 D13:H13">
    <cfRule type="notContainsBlanks" dxfId="77" priority="25">
      <formula>LEN(TRIM(D10))&gt;0</formula>
    </cfRule>
    <cfRule type="cellIs" dxfId="76" priority="50" operator="between">
      <formula>#REF!</formula>
      <formula>#REF!</formula>
    </cfRule>
  </conditionalFormatting>
  <conditionalFormatting sqref="D11:H11">
    <cfRule type="expression" dxfId="75" priority="24">
      <formula>D10&lt;&gt;""</formula>
    </cfRule>
  </conditionalFormatting>
  <conditionalFormatting sqref="D14:H14">
    <cfRule type="expression" dxfId="74" priority="23">
      <formula>D13&lt;&gt;""</formula>
    </cfRule>
  </conditionalFormatting>
  <conditionalFormatting sqref="D16:H16">
    <cfRule type="notContainsBlanks" dxfId="73" priority="8">
      <formula>LEN(TRIM(D16))&gt;0</formula>
    </cfRule>
  </conditionalFormatting>
  <conditionalFormatting sqref="D17:H17">
    <cfRule type="expression" dxfId="72" priority="16">
      <formula>D16&lt;&gt;""</formula>
    </cfRule>
  </conditionalFormatting>
  <conditionalFormatting sqref="D19:H19">
    <cfRule type="notContainsBlanks" dxfId="71" priority="7">
      <formula>LEN(TRIM(D19))&gt;0</formula>
    </cfRule>
  </conditionalFormatting>
  <conditionalFormatting sqref="D20:H20">
    <cfRule type="expression" dxfId="70" priority="9">
      <formula>D19&lt;&gt;""</formula>
    </cfRule>
  </conditionalFormatting>
  <conditionalFormatting sqref="D22:H22">
    <cfRule type="notContainsBlanks" dxfId="69" priority="5">
      <formula>LEN(TRIM(D22))&gt;0</formula>
    </cfRule>
  </conditionalFormatting>
  <conditionalFormatting sqref="D23:H23">
    <cfRule type="expression" dxfId="68" priority="6">
      <formula>D22&lt;&gt;""</formula>
    </cfRule>
  </conditionalFormatting>
  <conditionalFormatting sqref="D25:H25">
    <cfRule type="notContainsBlanks" dxfId="67" priority="3">
      <formula>LEN(TRIM(D25))&gt;0</formula>
    </cfRule>
  </conditionalFormatting>
  <conditionalFormatting sqref="D26:H26">
    <cfRule type="expression" dxfId="66" priority="4">
      <formula>D25&lt;&gt;""</formula>
    </cfRule>
  </conditionalFormatting>
  <conditionalFormatting sqref="D28:H28">
    <cfRule type="notContainsBlanks" dxfId="65" priority="1">
      <formula>LEN(TRIM(D28))&gt;0</formula>
    </cfRule>
  </conditionalFormatting>
  <conditionalFormatting sqref="D29:H29">
    <cfRule type="expression" dxfId="64" priority="2">
      <formula>D28&lt;&gt;""</formula>
    </cfRule>
  </conditionalFormatting>
  <conditionalFormatting sqref="E10 E13">
    <cfRule type="cellIs" dxfId="63" priority="51" operator="between">
      <formula>#REF!</formula>
      <formula>#REF!</formula>
    </cfRule>
  </conditionalFormatting>
  <conditionalFormatting sqref="F10:H10">
    <cfRule type="cellIs" dxfId="62" priority="52" operator="equal">
      <formula>#REF!</formula>
    </cfRule>
    <cfRule type="cellIs" priority="53" operator="equal">
      <formula>#REF!</formula>
    </cfRule>
  </conditionalFormatting>
  <conditionalFormatting sqref="F13:H13">
    <cfRule type="cellIs" dxfId="61" priority="54" operator="equal">
      <formula>#REF!</formula>
    </cfRule>
  </conditionalFormatting>
  <dataValidations count="5">
    <dataValidation type="list" allowBlank="1" showInputMessage="1" showErrorMessage="1" sqref="C11 C14 C17 C20 C23 C26 C29" xr:uid="{00000000-0002-0000-0800-000000000000}">
      <formula1>Extramain</formula1>
    </dataValidation>
    <dataValidation type="list" allowBlank="1" showInputMessage="1" sqref="D11" xr:uid="{194CC400-E9FC-F145-8205-4932E2FC156D}">
      <formula1>INDIRECT($C$11)</formula1>
    </dataValidation>
    <dataValidation type="list" allowBlank="1" showInputMessage="1" sqref="D14" xr:uid="{CB47BD84-913D-A244-A304-7C7FFF0CBD8F}">
      <formula1>INDIRECT($C$14)</formula1>
    </dataValidation>
    <dataValidation type="list" allowBlank="1" showInputMessage="1" sqref="D17" xr:uid="{6520F3E1-29DB-844A-94C7-338CDAD08A2C}">
      <formula1>INDIRECT($C$17)</formula1>
    </dataValidation>
    <dataValidation type="list" allowBlank="1" showInputMessage="1" sqref="D20 D23 D26 D29" xr:uid="{30CD4703-84E2-324B-8528-E1CF2A89C109}">
      <formula1>INDIRECT($C$20)</formula1>
    </dataValidation>
  </dataValidations>
  <pageMargins left="0.7" right="0.7" top="0.75" bottom="0.75" header="0.3" footer="0.3"/>
  <pageSetup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3" tint="-0.499984740745262"/>
  </sheetPr>
  <dimension ref="A1:J40"/>
  <sheetViews>
    <sheetView zoomScale="83" zoomScaleNormal="120" workbookViewId="0">
      <selection activeCell="B10" sqref="B10"/>
    </sheetView>
  </sheetViews>
  <sheetFormatPr baseColWidth="10" defaultColWidth="0" defaultRowHeight="15" zeroHeight="1" x14ac:dyDescent="0.2"/>
  <cols>
    <col min="1" max="1" width="10.1640625" style="95" customWidth="1"/>
    <col min="2" max="2" width="58.6640625" style="95" customWidth="1"/>
    <col min="3" max="4" width="20.6640625" style="95" customWidth="1"/>
    <col min="5" max="8" width="23.6640625" style="95" customWidth="1"/>
    <col min="9" max="9" width="20.6640625" style="95" customWidth="1"/>
    <col min="10" max="10" width="3.5" style="95" customWidth="1"/>
    <col min="11" max="16384" width="58.6640625" style="95" hidden="1"/>
  </cols>
  <sheetData>
    <row r="1" spans="1:10" ht="21" x14ac:dyDescent="0.25">
      <c r="A1" s="667" t="s">
        <v>131</v>
      </c>
      <c r="B1" s="667"/>
      <c r="C1" s="667"/>
      <c r="D1" s="667"/>
      <c r="E1" s="667"/>
      <c r="F1" s="667"/>
      <c r="G1" s="667"/>
      <c r="H1" s="667"/>
      <c r="I1" s="667"/>
      <c r="J1" s="667"/>
    </row>
    <row r="2" spans="1:10" ht="45" customHeight="1" x14ac:dyDescent="0.2">
      <c r="A2" s="668" t="s">
        <v>297</v>
      </c>
      <c r="B2" s="668"/>
      <c r="C2" s="668"/>
      <c r="D2" s="668"/>
      <c r="E2" s="668"/>
      <c r="F2" s="668"/>
      <c r="G2" s="668"/>
      <c r="H2" s="668"/>
      <c r="I2" s="668"/>
      <c r="J2" s="672"/>
    </row>
    <row r="3" spans="1:10" ht="99" customHeight="1" x14ac:dyDescent="0.2">
      <c r="B3" s="669" t="s">
        <v>456</v>
      </c>
      <c r="C3" s="669"/>
      <c r="D3" s="669"/>
      <c r="E3" s="669"/>
      <c r="F3" s="669"/>
      <c r="G3" s="669"/>
      <c r="H3" s="669"/>
      <c r="J3" s="672"/>
    </row>
    <row r="4" spans="1:10" ht="51" customHeight="1" x14ac:dyDescent="0.2">
      <c r="B4" s="687" t="s">
        <v>136</v>
      </c>
      <c r="C4" s="687"/>
      <c r="D4" s="687"/>
      <c r="E4" s="687"/>
      <c r="F4" s="305"/>
      <c r="G4" s="305"/>
      <c r="H4" s="305"/>
      <c r="J4" s="672"/>
    </row>
    <row r="5" spans="1:10" ht="45" customHeight="1" x14ac:dyDescent="0.2">
      <c r="B5" s="670" t="s">
        <v>54</v>
      </c>
      <c r="C5" s="558" t="str">
        <f>'Step1-Gathering info sources'!B23</f>
        <v>Behavioural and social drivers of vaccination (BeSD)</v>
      </c>
      <c r="D5" s="138" t="str">
        <f>'Step1-Gathering info sources'!B11</f>
        <v>Comprehensive multi-year plan (cMYP) or National Immunization Strategy (NIS)</v>
      </c>
      <c r="E5" s="138" t="str">
        <f>'Step1-Gathering info sources'!B16</f>
        <v>EPI review</v>
      </c>
      <c r="F5" s="139" t="str">
        <f>'Step1-Gathering info sources'!B17</f>
        <v>Missed Opportunities for Vaccination (MOV) assessments</v>
      </c>
      <c r="J5" s="672"/>
    </row>
    <row r="6" spans="1:10" ht="15" customHeight="1" x14ac:dyDescent="0.2">
      <c r="B6" s="671"/>
      <c r="C6" s="145" t="str">
        <f>IF('Step1-Gathering info sources'!B23='List of barriers'!H3,"1","N/A")</f>
        <v>N/A</v>
      </c>
      <c r="D6" s="145" t="str">
        <f>IF('Step1-Gathering info sources'!B11='List of barriers'!I3,"1","N/A")</f>
        <v>N/A</v>
      </c>
      <c r="E6" s="166" t="str">
        <f>IF('Step1-Gathering info sources'!B16='List of barriers'!I3,"1","N/A")</f>
        <v>N/A</v>
      </c>
      <c r="F6" s="164" t="str">
        <f>IF('Step1-Gathering info sources'!B17='List of barriers'!I3,"1","N/A")</f>
        <v>N/A</v>
      </c>
      <c r="H6" s="299"/>
      <c r="J6" s="672"/>
    </row>
    <row r="7" spans="1:10" ht="25" customHeight="1" x14ac:dyDescent="0.2">
      <c r="B7" s="688"/>
      <c r="C7" s="684"/>
      <c r="J7" s="672"/>
    </row>
    <row r="8" spans="1:10" ht="64" customHeight="1" x14ac:dyDescent="0.2">
      <c r="C8" s="225" t="s">
        <v>112</v>
      </c>
      <c r="D8" s="226" t="s">
        <v>164</v>
      </c>
      <c r="I8" s="231"/>
      <c r="J8" s="672"/>
    </row>
    <row r="9" spans="1:10" ht="22" customHeight="1" x14ac:dyDescent="0.2">
      <c r="B9" s="227" t="s">
        <v>361</v>
      </c>
      <c r="J9" s="672"/>
    </row>
    <row r="10" spans="1:10" ht="66" customHeight="1" x14ac:dyDescent="0.2">
      <c r="B10" s="124" t="s">
        <v>546</v>
      </c>
      <c r="C10" s="166" t="s">
        <v>242</v>
      </c>
      <c r="D10" s="215" t="str">
        <f>IF($C$11='List of barriers'!$I$3,'List of barriers'!J3,IF($C$11='List of barriers'!$I$4,'List of barriers'!J4,""))</f>
        <v/>
      </c>
      <c r="E10" s="215" t="str">
        <f>IF($C$11='List of barriers'!$I$3,'List of barriers'!K3,IF($C$11='List of barriers'!$I$4,'List of barriers'!K4,""))</f>
        <v/>
      </c>
      <c r="F10" s="215" t="str">
        <f>IF($C$11='List of barriers'!$I$3,'List of barriers'!L3,"")</f>
        <v/>
      </c>
      <c r="G10" s="215" t="str">
        <f>IF($C$11='List of barriers'!$I$3,'List of barriers'!M3,"")</f>
        <v/>
      </c>
      <c r="H10" s="215" t="str">
        <f>IF($C$11='List of barriers'!$I$3,'List of barriers'!N3,"")</f>
        <v/>
      </c>
      <c r="I10" s="230"/>
      <c r="J10" s="672"/>
    </row>
    <row r="11" spans="1:10" ht="115" customHeight="1" x14ac:dyDescent="0.2">
      <c r="B11" s="18" t="s">
        <v>547</v>
      </c>
      <c r="C11" s="224"/>
      <c r="D11" s="231"/>
      <c r="E11" s="231"/>
      <c r="F11" s="231"/>
      <c r="G11" s="231"/>
      <c r="H11" s="231"/>
      <c r="I11" s="241"/>
      <c r="J11" s="672"/>
    </row>
    <row r="12" spans="1:10" x14ac:dyDescent="0.2">
      <c r="B12" s="67"/>
      <c r="C12" s="250"/>
      <c r="J12" s="672"/>
    </row>
    <row r="13" spans="1:10" ht="59" customHeight="1" x14ac:dyDescent="0.2">
      <c r="B13" s="124" t="s">
        <v>548</v>
      </c>
      <c r="C13" s="166" t="s">
        <v>242</v>
      </c>
      <c r="D13" s="215" t="str">
        <f>IF($C$14='List of barriers'!$I$3,'List of barriers'!J3,IF($C$14='List of barriers'!$I$4,'List of barriers'!J4,""))</f>
        <v/>
      </c>
      <c r="E13" s="215" t="str">
        <f>IF($C$14='List of barriers'!$I$3,'List of barriers'!K3,IF($C$14='List of barriers'!$I$4,'List of barriers'!K4,""))</f>
        <v/>
      </c>
      <c r="F13" s="215" t="str">
        <f>IF($C$14='List of barriers'!$I$3,'List of barriers'!L3,"")</f>
        <v/>
      </c>
      <c r="G13" s="215" t="str">
        <f>IF($C$14='List of barriers'!$I$3,'List of barriers'!M3,"")</f>
        <v/>
      </c>
      <c r="H13" s="215" t="str">
        <f>IF($C$14='List of barriers'!$I$3,'List of barriers'!N3,"")</f>
        <v/>
      </c>
      <c r="I13" s="230"/>
      <c r="J13" s="672"/>
    </row>
    <row r="14" spans="1:10" ht="187" customHeight="1" x14ac:dyDescent="0.2">
      <c r="B14" s="18" t="s">
        <v>549</v>
      </c>
      <c r="C14" s="224"/>
      <c r="D14" s="231"/>
      <c r="E14" s="231"/>
      <c r="F14" s="231"/>
      <c r="G14" s="231"/>
      <c r="H14" s="231"/>
      <c r="I14" s="241"/>
      <c r="J14" s="672"/>
    </row>
    <row r="15" spans="1:10" x14ac:dyDescent="0.2">
      <c r="B15" s="67"/>
      <c r="C15" s="250"/>
      <c r="J15" s="672"/>
    </row>
    <row r="16" spans="1:10" ht="41" customHeight="1" x14ac:dyDescent="0.2">
      <c r="B16" s="124" t="s">
        <v>550</v>
      </c>
      <c r="C16" s="166" t="s">
        <v>242</v>
      </c>
      <c r="D16" s="215" t="str">
        <f>IF($C$17='List of barriers'!$I$3,'List of barriers'!J3,IF($C$17='List of barriers'!$I$4,'List of barriers'!J4,""))</f>
        <v/>
      </c>
      <c r="E16" s="215" t="str">
        <f>IF($C$17='List of barriers'!$I$3,'List of barriers'!K3,IF($C$17='List of barriers'!$I$4,'List of barriers'!K4,""))</f>
        <v/>
      </c>
      <c r="F16" s="215" t="str">
        <f>IF($C$17='List of barriers'!$I$3,'List of barriers'!L3,"")</f>
        <v/>
      </c>
      <c r="G16" s="215" t="str">
        <f>IF($C$17='List of barriers'!$I$3,'List of barriers'!M3,"")</f>
        <v/>
      </c>
      <c r="H16" s="215" t="str">
        <f>IF($C$17='List of barriers'!$I$3,'List of barriers'!N3,"")</f>
        <v/>
      </c>
      <c r="I16" s="230"/>
      <c r="J16" s="672"/>
    </row>
    <row r="17" spans="2:10" ht="141" customHeight="1" x14ac:dyDescent="0.2">
      <c r="B17" s="18" t="s">
        <v>551</v>
      </c>
      <c r="C17" s="224"/>
      <c r="D17" s="231"/>
      <c r="E17" s="231"/>
      <c r="F17" s="231"/>
      <c r="G17" s="231"/>
      <c r="H17" s="231"/>
      <c r="I17" s="241"/>
      <c r="J17" s="672"/>
    </row>
    <row r="18" spans="2:10" ht="19.5" customHeight="1" x14ac:dyDescent="0.2">
      <c r="B18" s="67"/>
      <c r="C18" s="230"/>
      <c r="J18" s="672"/>
    </row>
    <row r="19" spans="2:10" ht="67" customHeight="1" x14ac:dyDescent="0.2">
      <c r="B19" s="124" t="s">
        <v>552</v>
      </c>
      <c r="C19" s="166" t="s">
        <v>242</v>
      </c>
      <c r="D19" s="215" t="str">
        <f>IF($C$20='List of barriers'!$I$3,'List of barriers'!J3,IF($C$20='List of barriers'!$I$4,'List of barriers'!J4,""))</f>
        <v/>
      </c>
      <c r="E19" s="215" t="str">
        <f>IF($C$20='List of barriers'!$I$3,'List of barriers'!K3,IF($C$20='List of barriers'!$I$4,'List of barriers'!K4,""))</f>
        <v/>
      </c>
      <c r="F19" s="215" t="str">
        <f>IF($C$20='List of barriers'!$I$3,'List of barriers'!L3,"")</f>
        <v/>
      </c>
      <c r="G19" s="215" t="str">
        <f>IF($C$20='List of barriers'!$I$3,'List of barriers'!M3,"")</f>
        <v/>
      </c>
      <c r="H19" s="215" t="str">
        <f>IF($C$20='List of barriers'!$I$3,'List of barriers'!N3,"")</f>
        <v/>
      </c>
      <c r="I19" s="230"/>
      <c r="J19" s="672"/>
    </row>
    <row r="20" spans="2:10" ht="153" customHeight="1" x14ac:dyDescent="0.2">
      <c r="B20" s="18" t="s">
        <v>553</v>
      </c>
      <c r="C20" s="224"/>
      <c r="D20" s="231"/>
      <c r="E20" s="231"/>
      <c r="F20" s="231"/>
      <c r="G20" s="231"/>
      <c r="H20" s="231"/>
      <c r="I20" s="241"/>
      <c r="J20" s="672"/>
    </row>
    <row r="21" spans="2:10" ht="19" customHeight="1" x14ac:dyDescent="0.2">
      <c r="B21" s="67"/>
      <c r="C21" s="306"/>
      <c r="D21" s="303"/>
      <c r="J21" s="672"/>
    </row>
    <row r="22" spans="2:10" ht="64" customHeight="1" x14ac:dyDescent="0.2">
      <c r="B22" s="124" t="s">
        <v>597</v>
      </c>
      <c r="C22" s="166" t="s">
        <v>242</v>
      </c>
      <c r="D22" s="215" t="str">
        <f>IF($C$23='List of barriers'!$I$3,'List of barriers'!J3,IF($C$23='List of barriers'!$I$4,'List of barriers'!J4,""))</f>
        <v/>
      </c>
      <c r="E22" s="215" t="str">
        <f>IF($C$23='List of barriers'!$I$3,'List of barriers'!K3,IF($C$23='List of barriers'!$I$4,'List of barriers'!K4,""))</f>
        <v/>
      </c>
      <c r="F22" s="215" t="str">
        <f>IF($C$23='List of barriers'!$I$3,'List of barriers'!L3,"")</f>
        <v/>
      </c>
      <c r="G22" s="215" t="str">
        <f>IF($C$23='List of barriers'!$I$3,'List of barriers'!M3,"")</f>
        <v/>
      </c>
      <c r="H22" s="215" t="str">
        <f>IF($C$23='List of barriers'!$I$3,'List of barriers'!N3,"")</f>
        <v/>
      </c>
      <c r="I22" s="230"/>
      <c r="J22" s="672"/>
    </row>
    <row r="23" spans="2:10" ht="70.5" customHeight="1" x14ac:dyDescent="0.2">
      <c r="B23" s="18" t="s">
        <v>554</v>
      </c>
      <c r="C23" s="224"/>
      <c r="D23" s="231"/>
      <c r="E23" s="231"/>
      <c r="F23" s="231"/>
      <c r="G23" s="231"/>
      <c r="H23" s="231"/>
      <c r="I23" s="241"/>
      <c r="J23" s="672"/>
    </row>
    <row r="24" spans="2:10" ht="17.25" customHeight="1" x14ac:dyDescent="0.2">
      <c r="B24" s="67"/>
      <c r="C24" s="250"/>
      <c r="J24" s="672"/>
    </row>
    <row r="25" spans="2:10" ht="60.75" customHeight="1" x14ac:dyDescent="0.2">
      <c r="B25" s="124" t="s">
        <v>555</v>
      </c>
      <c r="C25" s="166" t="s">
        <v>242</v>
      </c>
      <c r="D25" s="215" t="str">
        <f>IF($C$26='List of barriers'!$I$3,'List of barriers'!J3,IF($C$26='List of barriers'!$I$4,'List of barriers'!J4,""))</f>
        <v/>
      </c>
      <c r="E25" s="215" t="str">
        <f>IF($C$26='List of barriers'!$I$3,'List of barriers'!K3,IF($C$26='List of barriers'!$I$4,'List of barriers'!K4,""))</f>
        <v/>
      </c>
      <c r="F25" s="215" t="str">
        <f>IF($C$26='List of barriers'!$I$3,'List of barriers'!L3,"")</f>
        <v/>
      </c>
      <c r="G25" s="215" t="str">
        <f>IF($C$26='List of barriers'!$I$3,'List of barriers'!M3,"")</f>
        <v/>
      </c>
      <c r="H25" s="215" t="str">
        <f>IF($C$26='List of barriers'!$I$3,'List of barriers'!N3,"")</f>
        <v/>
      </c>
      <c r="I25" s="230"/>
      <c r="J25" s="672"/>
    </row>
    <row r="26" spans="2:10" ht="114" customHeight="1" x14ac:dyDescent="0.2">
      <c r="B26" s="18" t="s">
        <v>556</v>
      </c>
      <c r="C26" s="224"/>
      <c r="D26" s="231"/>
      <c r="E26" s="231"/>
      <c r="F26" s="231"/>
      <c r="G26" s="231"/>
      <c r="H26" s="231"/>
      <c r="I26" s="241"/>
      <c r="J26" s="672"/>
    </row>
    <row r="27" spans="2:10" x14ac:dyDescent="0.2">
      <c r="B27" s="24"/>
      <c r="C27" s="250"/>
      <c r="J27" s="672"/>
    </row>
    <row r="28" spans="2:10" ht="66" customHeight="1" x14ac:dyDescent="0.2">
      <c r="B28" s="124" t="s">
        <v>557</v>
      </c>
      <c r="C28" s="166" t="s">
        <v>242</v>
      </c>
      <c r="D28" s="215" t="str">
        <f>IF($C$29='List of barriers'!$I$3,'List of barriers'!J3,IF($C$29='List of barriers'!$I$4,'List of barriers'!J4,""))</f>
        <v/>
      </c>
      <c r="E28" s="215" t="str">
        <f>IF($C$29='List of barriers'!$I$3,'List of barriers'!K3,IF($C$29='List of barriers'!$I$4,'List of barriers'!K4,""))</f>
        <v/>
      </c>
      <c r="F28" s="215" t="str">
        <f>IF($C$29='List of barriers'!$I$3,'List of barriers'!L3,"")</f>
        <v/>
      </c>
      <c r="G28" s="215" t="str">
        <f>IF($C$29='List of barriers'!$I$3,'List of barriers'!M3,"")</f>
        <v/>
      </c>
      <c r="H28" s="215" t="str">
        <f>IF($C$29='List of barriers'!$I$3,'List of barriers'!N3,"")</f>
        <v/>
      </c>
      <c r="I28" s="230"/>
      <c r="J28" s="672"/>
    </row>
    <row r="29" spans="2:10" ht="79.5" customHeight="1" x14ac:dyDescent="0.2">
      <c r="B29" s="130" t="s">
        <v>558</v>
      </c>
      <c r="C29" s="224"/>
      <c r="I29" s="241"/>
      <c r="J29" s="672"/>
    </row>
    <row r="30" spans="2:10" ht="14.25" customHeight="1" x14ac:dyDescent="0.2">
      <c r="B30" s="67"/>
      <c r="C30" s="306"/>
      <c r="D30" s="296"/>
      <c r="J30" s="672"/>
    </row>
    <row r="31" spans="2:10" ht="71" customHeight="1" x14ac:dyDescent="0.2">
      <c r="B31" s="124" t="s">
        <v>559</v>
      </c>
      <c r="C31" s="166" t="s">
        <v>242</v>
      </c>
      <c r="D31" s="215" t="str">
        <f>IF($C$32='List of barriers'!$I$3,'List of barriers'!J3,IF($C$32='List of barriers'!$I$4,'List of barriers'!J4,""))</f>
        <v/>
      </c>
      <c r="E31" s="215" t="str">
        <f>IF($C$32='List of barriers'!$I$3,'List of barriers'!K3,IF($C$32='List of barriers'!$I$4,'List of barriers'!K4,""))</f>
        <v/>
      </c>
      <c r="F31" s="215" t="str">
        <f>IF($C$32='List of barriers'!$I$3,'List of barriers'!L3,"")</f>
        <v/>
      </c>
      <c r="G31" s="215" t="str">
        <f>IF($C$32='List of barriers'!$I$3,'List of barriers'!M3,"")</f>
        <v/>
      </c>
      <c r="H31" s="215" t="str">
        <f>IF($C$32='List of barriers'!$I$3,'List of barriers'!N3,"")</f>
        <v/>
      </c>
      <c r="I31" s="230"/>
      <c r="J31" s="672"/>
    </row>
    <row r="32" spans="2:10" ht="129" customHeight="1" x14ac:dyDescent="0.2">
      <c r="B32" s="130" t="s">
        <v>560</v>
      </c>
      <c r="C32" s="224"/>
      <c r="D32" s="231"/>
      <c r="E32" s="231"/>
      <c r="F32" s="231"/>
      <c r="G32" s="231"/>
      <c r="H32" s="231"/>
      <c r="I32" s="241"/>
      <c r="J32" s="672"/>
    </row>
    <row r="33" spans="1:10" ht="17.25" customHeight="1" x14ac:dyDescent="0.2">
      <c r="B33" s="125"/>
      <c r="C33" s="254"/>
      <c r="J33" s="672"/>
    </row>
    <row r="34" spans="1:10" ht="71" customHeight="1" x14ac:dyDescent="0.2">
      <c r="B34" s="124" t="s">
        <v>471</v>
      </c>
      <c r="C34" s="166" t="s">
        <v>242</v>
      </c>
      <c r="D34" s="215" t="str">
        <f>IF($C$35='List of barriers'!$I$3,'List of barriers'!J3,IF($C$35='List of barriers'!$I$4,'List of barriers'!J4,""))</f>
        <v/>
      </c>
      <c r="E34" s="215" t="str">
        <f>IF($C$35='List of barriers'!$I$3,'List of barriers'!K3,IF($C$35='List of barriers'!$I$4,'List of barriers'!K4,""))</f>
        <v/>
      </c>
      <c r="F34" s="215" t="str">
        <f>IF($C$35='List of barriers'!$I$3,'List of barriers'!L3,"")</f>
        <v/>
      </c>
      <c r="G34" s="215" t="str">
        <f>IF($C$35='List of barriers'!$I$3,'List of barriers'!M3,"")</f>
        <v/>
      </c>
      <c r="H34" s="215" t="str">
        <f>IF($C$35='List of barriers'!$I$3,'List of barriers'!N3,"")</f>
        <v/>
      </c>
      <c r="I34" s="230"/>
      <c r="J34" s="672"/>
    </row>
    <row r="35" spans="1:10" ht="143" customHeight="1" x14ac:dyDescent="0.2">
      <c r="B35" s="18" t="s">
        <v>561</v>
      </c>
      <c r="C35" s="224"/>
      <c r="D35" s="231"/>
      <c r="E35" s="231"/>
      <c r="F35" s="231"/>
      <c r="G35" s="231"/>
      <c r="H35" s="231"/>
      <c r="I35" s="241"/>
      <c r="J35" s="672"/>
    </row>
    <row r="36" spans="1:10" ht="15" customHeight="1" x14ac:dyDescent="0.2">
      <c r="B36" s="683"/>
      <c r="C36" s="684"/>
      <c r="D36" s="684"/>
      <c r="J36" s="672"/>
    </row>
    <row r="37" spans="1:10" ht="16.5" customHeight="1" x14ac:dyDescent="0.2">
      <c r="B37" s="293"/>
      <c r="C37" s="294"/>
      <c r="D37" s="294"/>
      <c r="J37" s="672"/>
    </row>
    <row r="38" spans="1:10" x14ac:dyDescent="0.2">
      <c r="B38" s="294"/>
      <c r="C38" s="294"/>
      <c r="D38" s="294"/>
      <c r="J38" s="672"/>
    </row>
    <row r="39" spans="1:10" ht="22.5" customHeight="1" x14ac:dyDescent="0.25">
      <c r="A39" s="667" t="s">
        <v>123</v>
      </c>
      <c r="B39" s="667"/>
      <c r="C39" s="667"/>
      <c r="D39" s="667"/>
      <c r="E39" s="667"/>
      <c r="F39" s="667"/>
      <c r="G39" s="667"/>
      <c r="H39" s="667"/>
      <c r="I39" s="667"/>
      <c r="J39" s="667"/>
    </row>
    <row r="40" spans="1:10" x14ac:dyDescent="0.2"/>
  </sheetData>
  <sheetProtection sheet="1"/>
  <mergeCells count="9">
    <mergeCell ref="A1:J1"/>
    <mergeCell ref="B36:D36"/>
    <mergeCell ref="B5:B6"/>
    <mergeCell ref="B7:C7"/>
    <mergeCell ref="A39:J39"/>
    <mergeCell ref="J2:J38"/>
    <mergeCell ref="A2:I2"/>
    <mergeCell ref="B3:H3"/>
    <mergeCell ref="B4:E4"/>
  </mergeCells>
  <conditionalFormatting sqref="D11:H11">
    <cfRule type="expression" dxfId="60" priority="3">
      <formula>D10&lt;&gt;""</formula>
    </cfRule>
  </conditionalFormatting>
  <conditionalFormatting sqref="D12:H13">
    <cfRule type="notContainsBlanks" dxfId="59" priority="5">
      <formula>LEN(TRIM(D12))&gt;0</formula>
    </cfRule>
  </conditionalFormatting>
  <conditionalFormatting sqref="D14:H14">
    <cfRule type="expression" dxfId="58" priority="2">
      <formula>D13&lt;&gt;""</formula>
    </cfRule>
  </conditionalFormatting>
  <conditionalFormatting sqref="D17:H17">
    <cfRule type="expression" dxfId="57" priority="1">
      <formula>D16&lt;&gt;""</formula>
    </cfRule>
  </conditionalFormatting>
  <conditionalFormatting sqref="D20:H20">
    <cfRule type="expression" dxfId="56" priority="13">
      <formula>D19&lt;&gt;""</formula>
    </cfRule>
  </conditionalFormatting>
  <conditionalFormatting sqref="D23:H23">
    <cfRule type="expression" dxfId="55" priority="12">
      <formula>D22&lt;&gt;""</formula>
    </cfRule>
  </conditionalFormatting>
  <conditionalFormatting sqref="D26:H26">
    <cfRule type="expression" dxfId="54" priority="11">
      <formula>D25&lt;&gt;""</formula>
    </cfRule>
  </conditionalFormatting>
  <conditionalFormatting sqref="D29:H29">
    <cfRule type="expression" dxfId="53" priority="9">
      <formula>D28&lt;&gt;""</formula>
    </cfRule>
  </conditionalFormatting>
  <conditionalFormatting sqref="D32:H32">
    <cfRule type="expression" dxfId="52" priority="8">
      <formula>D31&lt;&gt;""</formula>
    </cfRule>
  </conditionalFormatting>
  <conditionalFormatting sqref="D34:H34">
    <cfRule type="notContainsBlanks" dxfId="51" priority="7">
      <formula>LEN(TRIM(D34))&gt;0</formula>
    </cfRule>
  </conditionalFormatting>
  <conditionalFormatting sqref="D35:H35">
    <cfRule type="expression" dxfId="50" priority="6">
      <formula>D34&lt;&gt;""</formula>
    </cfRule>
  </conditionalFormatting>
  <conditionalFormatting sqref="D10:I10 D15:H16 D18:H19 D21:H22 D24:H25 D27:H28 D30:H31">
    <cfRule type="notContainsBlanks" dxfId="49" priority="18">
      <formula>LEN(TRIM(D10))&gt;0</formula>
    </cfRule>
  </conditionalFormatting>
  <dataValidations count="8">
    <dataValidation type="list" allowBlank="1" showInputMessage="1" showErrorMessage="1" sqref="C32 C29 C26 C23 C20 C17 C35 C11 C14" xr:uid="{00000000-0002-0000-0900-000000000000}">
      <formula1>Extramain</formula1>
    </dataValidation>
    <dataValidation type="list" allowBlank="1" showInputMessage="1" sqref="D11" xr:uid="{73866CDD-9371-BE40-AECA-199CE75A5C79}">
      <formula1>INDIRECT($C$11)</formula1>
    </dataValidation>
    <dataValidation type="list" allowBlank="1" showInputMessage="1" sqref="D17 D14" xr:uid="{9550462D-1DA8-104C-8C69-489B286D38DE}">
      <formula1>INDIRECT($C$17)</formula1>
    </dataValidation>
    <dataValidation type="list" allowBlank="1" showInputMessage="1" sqref="D20" xr:uid="{58C3C3F0-4FFA-C141-9709-476C26E303BE}">
      <formula1>INDIRECT($C$20)</formula1>
    </dataValidation>
    <dataValidation type="list" allowBlank="1" showInputMessage="1" sqref="D23" xr:uid="{2DBC5808-62E1-E847-A067-0407FC62E6A1}">
      <formula1>INDIRECT($C$23)</formula1>
    </dataValidation>
    <dataValidation type="list" allowBlank="1" showInputMessage="1" sqref="D26" xr:uid="{95258395-3DDF-B74F-B8C6-35A73D189FF4}">
      <formula1>INDIRECT($C$26)</formula1>
    </dataValidation>
    <dataValidation type="list" allowBlank="1" showInputMessage="1" sqref="D29" xr:uid="{BD5D9C72-7F91-6E49-86B0-97E4D2C509F6}">
      <formula1>INDIRECT($C$29)</formula1>
    </dataValidation>
    <dataValidation type="list" allowBlank="1" showInputMessage="1" sqref="D32 D35" xr:uid="{E2E91AB6-A289-6A4B-BD56-DE4352DF4AD4}">
      <formula1>INDIRECT($C$32)</formula1>
    </dataValidation>
  </dataValidations>
  <pageMargins left="0.7" right="0.7" top="0.75" bottom="0.75" header="0.3" footer="0.3"/>
  <pageSetup orientation="portrait" horizontalDpi="90" verticalDpi="9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A43A-7464-9C4B-9761-E0023D1A0B82}">
  <sheetPr codeName="Sheet8">
    <tabColor theme="3" tint="-0.499984740745262"/>
  </sheetPr>
  <dimension ref="A1:J35"/>
  <sheetViews>
    <sheetView zoomScaleNormal="90" workbookViewId="0">
      <selection activeCell="E12" sqref="E12"/>
    </sheetView>
  </sheetViews>
  <sheetFormatPr baseColWidth="10" defaultColWidth="0" defaultRowHeight="15" zeroHeight="1" x14ac:dyDescent="0.2"/>
  <cols>
    <col min="1" max="1" width="10.1640625" style="95" customWidth="1"/>
    <col min="2" max="2" width="58.6640625" style="95" customWidth="1"/>
    <col min="3" max="4" width="20.6640625" style="95" customWidth="1"/>
    <col min="5" max="8" width="23.6640625" style="95" customWidth="1"/>
    <col min="9" max="9" width="20.6640625" style="95" customWidth="1"/>
    <col min="10" max="10" width="3.5" style="95" customWidth="1"/>
    <col min="11" max="16384" width="58.6640625" style="95" hidden="1"/>
  </cols>
  <sheetData>
    <row r="1" spans="1:10" ht="21" x14ac:dyDescent="0.25">
      <c r="A1" s="691" t="s">
        <v>131</v>
      </c>
      <c r="B1" s="691"/>
      <c r="C1" s="691"/>
      <c r="D1" s="691"/>
      <c r="E1" s="691"/>
      <c r="F1" s="691"/>
      <c r="G1" s="691"/>
      <c r="H1" s="691"/>
      <c r="I1" s="691"/>
      <c r="J1" s="691"/>
    </row>
    <row r="2" spans="1:10" ht="45" customHeight="1" x14ac:dyDescent="0.2">
      <c r="A2" s="668" t="s">
        <v>443</v>
      </c>
      <c r="B2" s="668"/>
      <c r="C2" s="668"/>
      <c r="D2" s="668"/>
      <c r="E2" s="668"/>
      <c r="F2" s="668"/>
      <c r="G2" s="668"/>
      <c r="H2" s="668"/>
      <c r="I2" s="668"/>
      <c r="J2" s="672"/>
    </row>
    <row r="3" spans="1:10" ht="45" customHeight="1" x14ac:dyDescent="0.2">
      <c r="A3" s="307"/>
      <c r="B3" s="689" t="s">
        <v>248</v>
      </c>
      <c r="C3" s="690"/>
      <c r="D3" s="690"/>
      <c r="E3" s="690"/>
      <c r="F3" s="690"/>
      <c r="G3" s="690"/>
      <c r="H3" s="690"/>
      <c r="I3" s="307"/>
      <c r="J3" s="672"/>
    </row>
    <row r="4" spans="1:10" ht="99" customHeight="1" x14ac:dyDescent="0.2">
      <c r="B4" s="669" t="s">
        <v>298</v>
      </c>
      <c r="C4" s="669"/>
      <c r="D4" s="669"/>
      <c r="E4" s="669"/>
      <c r="F4" s="669"/>
      <c r="G4" s="669"/>
      <c r="H4" s="669"/>
      <c r="J4" s="672"/>
    </row>
    <row r="5" spans="1:10" ht="50" customHeight="1" x14ac:dyDescent="0.2">
      <c r="B5" s="687" t="s">
        <v>363</v>
      </c>
      <c r="C5" s="687"/>
      <c r="D5" s="687"/>
      <c r="E5" s="687"/>
      <c r="F5" s="305"/>
      <c r="G5" s="305"/>
      <c r="H5" s="305"/>
      <c r="J5" s="672"/>
    </row>
    <row r="6" spans="1:10" ht="36" customHeight="1" x14ac:dyDescent="0.2">
      <c r="B6" s="670"/>
      <c r="C6" s="138"/>
      <c r="D6" s="138"/>
      <c r="E6" s="139"/>
      <c r="J6" s="672"/>
    </row>
    <row r="7" spans="1:10" ht="15" customHeight="1" x14ac:dyDescent="0.2">
      <c r="B7" s="671"/>
      <c r="C7" s="145"/>
      <c r="D7" s="145"/>
      <c r="E7" s="146"/>
      <c r="H7" s="299"/>
      <c r="J7" s="672"/>
    </row>
    <row r="8" spans="1:10" ht="22" customHeight="1" x14ac:dyDescent="0.25">
      <c r="B8" s="692"/>
      <c r="C8" s="693"/>
      <c r="J8" s="672"/>
    </row>
    <row r="9" spans="1:10" ht="64" customHeight="1" x14ac:dyDescent="0.2">
      <c r="C9" s="225" t="s">
        <v>112</v>
      </c>
      <c r="D9" s="226" t="s">
        <v>164</v>
      </c>
      <c r="I9" s="231"/>
      <c r="J9" s="672"/>
    </row>
    <row r="10" spans="1:10" ht="22" customHeight="1" x14ac:dyDescent="0.2">
      <c r="B10" s="308" t="s">
        <v>361</v>
      </c>
      <c r="J10" s="672"/>
    </row>
    <row r="11" spans="1:10" ht="71" customHeight="1" x14ac:dyDescent="0.2">
      <c r="B11" s="150" t="s">
        <v>225</v>
      </c>
      <c r="C11" s="166" t="s">
        <v>242</v>
      </c>
      <c r="D11" s="215" t="str">
        <f>IF($C$12='List of barriers'!$I$3,'List of barriers'!J3,IF($C$12='List of barriers'!$I$4,'List of barriers'!J4,""))</f>
        <v/>
      </c>
      <c r="E11" s="215" t="str">
        <f>IF($C$12='List of barriers'!$I$3,'List of barriers'!K3,IF($C$12='List of barriers'!$I$4,'List of barriers'!K4,""))</f>
        <v/>
      </c>
      <c r="F11" s="215" t="str">
        <f>IF($C$12='List of barriers'!$I$3,'List of barriers'!L3,"")</f>
        <v/>
      </c>
      <c r="G11" s="215" t="str">
        <f>IF($C$12='List of barriers'!$I$3,'List of barriers'!M3,"")</f>
        <v/>
      </c>
      <c r="H11" s="215" t="str">
        <f>IF($C$12='List of barriers'!$I$3,'List of barriers'!N3,"")</f>
        <v/>
      </c>
      <c r="I11" s="230"/>
      <c r="J11" s="672"/>
    </row>
    <row r="12" spans="1:10" ht="108.75" customHeight="1" x14ac:dyDescent="0.2">
      <c r="B12" s="151" t="s">
        <v>183</v>
      </c>
      <c r="C12" s="224"/>
      <c r="D12" s="231"/>
      <c r="E12" s="231"/>
      <c r="F12" s="231"/>
      <c r="G12" s="231"/>
      <c r="H12" s="231"/>
      <c r="I12" s="241"/>
      <c r="J12" s="672"/>
    </row>
    <row r="13" spans="1:10" x14ac:dyDescent="0.2">
      <c r="B13" s="67"/>
      <c r="C13" s="250"/>
      <c r="J13" s="672"/>
    </row>
    <row r="14" spans="1:10" ht="66" customHeight="1" x14ac:dyDescent="0.2">
      <c r="B14" s="150" t="s">
        <v>226</v>
      </c>
      <c r="C14" s="166" t="s">
        <v>242</v>
      </c>
      <c r="D14" s="215" t="str">
        <f>IF($C$15='List of barriers'!$I$3,'List of barriers'!J3,IF($C$15='List of barriers'!$I$4,'List of barriers'!J4,""))</f>
        <v/>
      </c>
      <c r="E14" s="215" t="str">
        <f>IF($C$15='List of barriers'!$I$3,'List of barriers'!K3,IF($C$15='List of barriers'!$I$4,'List of barriers'!K4,""))</f>
        <v/>
      </c>
      <c r="F14" s="215" t="str">
        <f>IF($C$15='List of barriers'!$I$3,'List of barriers'!L3,"")</f>
        <v/>
      </c>
      <c r="G14" s="215" t="str">
        <f>IF($C$15='List of barriers'!$I$3,'List of barriers'!M3,"")</f>
        <v/>
      </c>
      <c r="H14" s="215" t="str">
        <f>IF($C$15='List of barriers'!$I$3,'List of barriers'!N3,"")</f>
        <v/>
      </c>
      <c r="I14" s="230"/>
      <c r="J14" s="672"/>
    </row>
    <row r="15" spans="1:10" ht="60.75" customHeight="1" x14ac:dyDescent="0.2">
      <c r="B15" s="151" t="s">
        <v>183</v>
      </c>
      <c r="C15" s="224"/>
      <c r="D15" s="231"/>
      <c r="E15" s="231"/>
      <c r="F15" s="231"/>
      <c r="G15" s="231"/>
      <c r="H15" s="231"/>
      <c r="I15" s="241"/>
      <c r="J15" s="672"/>
    </row>
    <row r="16" spans="1:10" ht="19.5" customHeight="1" x14ac:dyDescent="0.2">
      <c r="B16" s="67"/>
      <c r="C16" s="230"/>
      <c r="J16" s="672"/>
    </row>
    <row r="17" spans="2:10" ht="72" customHeight="1" x14ac:dyDescent="0.2">
      <c r="B17" s="150" t="s">
        <v>227</v>
      </c>
      <c r="C17" s="166" t="s">
        <v>242</v>
      </c>
      <c r="D17" s="215" t="str">
        <f>IF($C$18='List of barriers'!$I$3,'List of barriers'!J3,IF($C$18='List of barriers'!$I$4,'List of barriers'!J4,""))</f>
        <v/>
      </c>
      <c r="E17" s="215" t="str">
        <f>IF($C$18='List of barriers'!$I$3,'List of barriers'!K3,IF($C$18='List of barriers'!$I$4,'List of barriers'!K4,""))</f>
        <v/>
      </c>
      <c r="F17" s="215" t="str">
        <f>IF($C$18='List of barriers'!$I$3,'List of barriers'!L3,"")</f>
        <v/>
      </c>
      <c r="G17" s="215" t="str">
        <f>IF($C$18='List of barriers'!$I$3,'List of barriers'!M3,"")</f>
        <v/>
      </c>
      <c r="H17" s="215" t="str">
        <f>IF($C$18='List of barriers'!$I$3,'List of barriers'!N3,"")</f>
        <v/>
      </c>
      <c r="I17" s="230"/>
      <c r="J17" s="672"/>
    </row>
    <row r="18" spans="2:10" ht="83.25" customHeight="1" x14ac:dyDescent="0.2">
      <c r="B18" s="151" t="s">
        <v>183</v>
      </c>
      <c r="C18" s="224"/>
      <c r="D18" s="231"/>
      <c r="E18" s="231"/>
      <c r="F18" s="231"/>
      <c r="G18" s="231"/>
      <c r="H18" s="231"/>
      <c r="I18" s="241"/>
      <c r="J18" s="672"/>
    </row>
    <row r="19" spans="2:10" ht="17.25" customHeight="1" x14ac:dyDescent="0.2">
      <c r="B19" s="67"/>
      <c r="C19" s="306"/>
      <c r="D19" s="303"/>
      <c r="J19" s="672"/>
    </row>
    <row r="20" spans="2:10" ht="72" customHeight="1" x14ac:dyDescent="0.2">
      <c r="B20" s="150" t="s">
        <v>228</v>
      </c>
      <c r="C20" s="166" t="s">
        <v>242</v>
      </c>
      <c r="D20" s="215" t="str">
        <f>IF($C$21='List of barriers'!$I$3,'List of barriers'!J3,IF($C$21='List of barriers'!$I$4,'List of barriers'!J4,""))</f>
        <v/>
      </c>
      <c r="E20" s="215" t="str">
        <f>IF($C$21='List of barriers'!$I$3,'List of barriers'!K3,IF($C$21='List of barriers'!$I$4,'List of barriers'!K4,""))</f>
        <v/>
      </c>
      <c r="F20" s="215" t="str">
        <f>IF($C$21='List of barriers'!$I$3,'List of barriers'!L3,"")</f>
        <v/>
      </c>
      <c r="G20" s="215" t="str">
        <f>IF($C$21='List of barriers'!$I$3,'List of barriers'!M3,"")</f>
        <v/>
      </c>
      <c r="H20" s="215" t="str">
        <f>IF($C$21='List of barriers'!$I$3,'List of barriers'!N3,"")</f>
        <v/>
      </c>
      <c r="I20" s="230"/>
      <c r="J20" s="672"/>
    </row>
    <row r="21" spans="2:10" ht="70.5" customHeight="1" x14ac:dyDescent="0.2">
      <c r="B21" s="151" t="s">
        <v>183</v>
      </c>
      <c r="C21" s="224"/>
      <c r="D21" s="231"/>
      <c r="E21" s="231"/>
      <c r="F21" s="231"/>
      <c r="G21" s="231"/>
      <c r="H21" s="231"/>
      <c r="I21" s="232"/>
      <c r="J21" s="672"/>
    </row>
    <row r="22" spans="2:10" ht="17.25" customHeight="1" x14ac:dyDescent="0.2">
      <c r="B22" s="67"/>
      <c r="C22" s="250"/>
      <c r="J22" s="672"/>
    </row>
    <row r="23" spans="2:10" ht="60.75" customHeight="1" x14ac:dyDescent="0.2">
      <c r="B23" s="150" t="s">
        <v>229</v>
      </c>
      <c r="C23" s="166" t="s">
        <v>242</v>
      </c>
      <c r="D23" s="215" t="str">
        <f>IF($C$24='List of barriers'!$I$3,'List of barriers'!J3,IF($C$24='List of barriers'!$I$4,'List of barriers'!J4,""))</f>
        <v/>
      </c>
      <c r="E23" s="215" t="str">
        <f>IF($C$24='List of barriers'!$I$3,'List of barriers'!K3,IF($C$24='List of barriers'!$I$4,'List of barriers'!K4,""))</f>
        <v/>
      </c>
      <c r="F23" s="215" t="str">
        <f>IF($C$24='List of barriers'!$I$3,'List of barriers'!L3,"")</f>
        <v/>
      </c>
      <c r="G23" s="215" t="str">
        <f>IF($C$24='List of barriers'!$I$3,'List of barriers'!M3,"")</f>
        <v/>
      </c>
      <c r="H23" s="215" t="str">
        <f>IF($C$24='List of barriers'!$I$3,'List of barriers'!N3,"")</f>
        <v/>
      </c>
      <c r="I23" s="230"/>
      <c r="J23" s="672"/>
    </row>
    <row r="24" spans="2:10" ht="62.25" customHeight="1" x14ac:dyDescent="0.2">
      <c r="B24" s="151" t="s">
        <v>183</v>
      </c>
      <c r="C24" s="224"/>
      <c r="D24" s="231"/>
      <c r="E24" s="231"/>
      <c r="F24" s="231"/>
      <c r="G24" s="231"/>
      <c r="H24" s="231"/>
      <c r="I24" s="241"/>
      <c r="J24" s="672"/>
    </row>
    <row r="25" spans="2:10" x14ac:dyDescent="0.2">
      <c r="B25" s="24"/>
      <c r="C25" s="250"/>
      <c r="J25" s="672"/>
    </row>
    <row r="26" spans="2:10" ht="72" customHeight="1" x14ac:dyDescent="0.2">
      <c r="B26" s="150" t="s">
        <v>230</v>
      </c>
      <c r="C26" s="166" t="s">
        <v>242</v>
      </c>
      <c r="D26" s="215" t="str">
        <f>IF($C$27='List of barriers'!$I$3,'List of barriers'!J3,IF($C$27='List of barriers'!$I$4,'List of barriers'!J4,""))</f>
        <v/>
      </c>
      <c r="E26" s="215" t="str">
        <f>IF($C$27='List of barriers'!$I$3,'List of barriers'!K3,IF($C$27='List of barriers'!$I$4,'List of barriers'!K4,""))</f>
        <v/>
      </c>
      <c r="F26" s="215" t="str">
        <f>IF($C$27='List of barriers'!$I$3,'List of barriers'!L3,"")</f>
        <v/>
      </c>
      <c r="G26" s="215" t="str">
        <f>IF($C$27='List of barriers'!$I$3,'List of barriers'!M3,"")</f>
        <v/>
      </c>
      <c r="H26" s="215" t="str">
        <f>IF($C$27='List of barriers'!$I$3,'List of barriers'!N3,"")</f>
        <v/>
      </c>
      <c r="I26" s="230"/>
      <c r="J26" s="672"/>
    </row>
    <row r="27" spans="2:10" ht="79.5" customHeight="1" x14ac:dyDescent="0.2">
      <c r="B27" s="151" t="s">
        <v>183</v>
      </c>
      <c r="C27" s="224"/>
      <c r="I27" s="232"/>
      <c r="J27" s="672"/>
    </row>
    <row r="28" spans="2:10" ht="14.25" customHeight="1" x14ac:dyDescent="0.2">
      <c r="B28" s="67"/>
      <c r="C28" s="306"/>
      <c r="D28" s="296"/>
      <c r="J28" s="672"/>
    </row>
    <row r="29" spans="2:10" ht="72" customHeight="1" x14ac:dyDescent="0.2">
      <c r="B29" s="150" t="s">
        <v>231</v>
      </c>
      <c r="C29" s="166" t="s">
        <v>242</v>
      </c>
      <c r="D29" s="215" t="str">
        <f>IF($C$30='List of barriers'!$I$3,'List of barriers'!J3,IF($C$30='List of barriers'!$I$4,'List of barriers'!J4,""))</f>
        <v/>
      </c>
      <c r="E29" s="215" t="str">
        <f>IF($C$30='List of barriers'!$I$3,'List of barriers'!K3,IF($C$30='List of barriers'!$I$4,'List of barriers'!K4,""))</f>
        <v/>
      </c>
      <c r="F29" s="215" t="str">
        <f>IF($C$30='List of barriers'!$I$3,'List of barriers'!L3,"")</f>
        <v/>
      </c>
      <c r="G29" s="215" t="str">
        <f>IF($C$30='List of barriers'!$I$3,'List of barriers'!M3,"")</f>
        <v/>
      </c>
      <c r="H29" s="215" t="str">
        <f>IF($C$30='List of barriers'!$I$3,'List of barriers'!N3,"")</f>
        <v/>
      </c>
      <c r="I29" s="230"/>
      <c r="J29" s="672"/>
    </row>
    <row r="30" spans="2:10" ht="87" customHeight="1" x14ac:dyDescent="0.2">
      <c r="B30" s="151" t="s">
        <v>183</v>
      </c>
      <c r="C30" s="224"/>
      <c r="D30" s="231"/>
      <c r="E30" s="231"/>
      <c r="F30" s="231"/>
      <c r="G30" s="231"/>
      <c r="H30" s="231"/>
      <c r="I30" s="232"/>
      <c r="J30" s="672"/>
    </row>
    <row r="31" spans="2:10" ht="17.25" customHeight="1" x14ac:dyDescent="0.2">
      <c r="B31" s="293"/>
      <c r="C31" s="254"/>
      <c r="J31" s="672"/>
    </row>
    <row r="32" spans="2:10" ht="15" customHeight="1" x14ac:dyDescent="0.2">
      <c r="B32" s="683"/>
      <c r="C32" s="684"/>
      <c r="D32" s="684"/>
      <c r="J32" s="672"/>
    </row>
    <row r="33" spans="1:10" ht="16.5" customHeight="1" x14ac:dyDescent="0.2">
      <c r="B33" s="293"/>
      <c r="C33" s="294"/>
      <c r="D33" s="294"/>
      <c r="J33" s="672"/>
    </row>
    <row r="34" spans="1:10" x14ac:dyDescent="0.2">
      <c r="B34" s="294"/>
      <c r="C34" s="294"/>
      <c r="D34" s="294"/>
      <c r="J34" s="672"/>
    </row>
    <row r="35" spans="1:10" ht="22.5" customHeight="1" x14ac:dyDescent="0.25">
      <c r="A35" s="667" t="s">
        <v>123</v>
      </c>
      <c r="B35" s="667"/>
      <c r="C35" s="667"/>
      <c r="D35" s="667"/>
      <c r="E35" s="667"/>
      <c r="F35" s="667"/>
      <c r="G35" s="667"/>
      <c r="H35" s="667"/>
      <c r="I35" s="667"/>
      <c r="J35" s="667"/>
    </row>
  </sheetData>
  <sheetProtection sheet="1"/>
  <mergeCells count="10">
    <mergeCell ref="A35:J35"/>
    <mergeCell ref="B3:H3"/>
    <mergeCell ref="A1:J1"/>
    <mergeCell ref="A2:I2"/>
    <mergeCell ref="J2:J34"/>
    <mergeCell ref="B4:H4"/>
    <mergeCell ref="B5:E5"/>
    <mergeCell ref="B6:B7"/>
    <mergeCell ref="B8:C8"/>
    <mergeCell ref="B32:D32"/>
  </mergeCells>
  <conditionalFormatting sqref="B11">
    <cfRule type="containsBlanks" dxfId="48" priority="7">
      <formula>LEN(TRIM(B11))=0</formula>
    </cfRule>
  </conditionalFormatting>
  <conditionalFormatting sqref="B14">
    <cfRule type="containsBlanks" dxfId="47" priority="6">
      <formula>LEN(TRIM(B14))=0</formula>
    </cfRule>
  </conditionalFormatting>
  <conditionalFormatting sqref="B17">
    <cfRule type="containsBlanks" dxfId="46" priority="5">
      <formula>LEN(TRIM(B17))=0</formula>
    </cfRule>
  </conditionalFormatting>
  <conditionalFormatting sqref="B20">
    <cfRule type="containsBlanks" dxfId="45" priority="4">
      <formula>LEN(TRIM(B20))=0</formula>
    </cfRule>
  </conditionalFormatting>
  <conditionalFormatting sqref="B23">
    <cfRule type="containsBlanks" dxfId="44" priority="3">
      <formula>LEN(TRIM(B23))=0</formula>
    </cfRule>
  </conditionalFormatting>
  <conditionalFormatting sqref="B26">
    <cfRule type="containsBlanks" dxfId="43" priority="2">
      <formula>LEN(TRIM(B26))=0</formula>
    </cfRule>
  </conditionalFormatting>
  <conditionalFormatting sqref="B29">
    <cfRule type="containsBlanks" dxfId="42" priority="1">
      <formula>LEN(TRIM(B29))=0</formula>
    </cfRule>
  </conditionalFormatting>
  <conditionalFormatting sqref="D12:H12">
    <cfRule type="expression" dxfId="41" priority="14">
      <formula>D11&lt;&gt;""</formula>
    </cfRule>
  </conditionalFormatting>
  <conditionalFormatting sqref="D15:H15">
    <cfRule type="expression" dxfId="40" priority="13">
      <formula>D14&lt;&gt;""</formula>
    </cfRule>
  </conditionalFormatting>
  <conditionalFormatting sqref="D18:H18">
    <cfRule type="expression" dxfId="39" priority="12">
      <formula>D17&lt;&gt;""</formula>
    </cfRule>
  </conditionalFormatting>
  <conditionalFormatting sqref="D21:H21">
    <cfRule type="expression" dxfId="38" priority="11">
      <formula>D20&lt;&gt;""</formula>
    </cfRule>
  </conditionalFormatting>
  <conditionalFormatting sqref="D24:H24">
    <cfRule type="expression" dxfId="37" priority="10">
      <formula>D23&lt;&gt;""</formula>
    </cfRule>
  </conditionalFormatting>
  <conditionalFormatting sqref="D27:H27">
    <cfRule type="expression" dxfId="36" priority="9">
      <formula>D26&lt;&gt;""</formula>
    </cfRule>
  </conditionalFormatting>
  <conditionalFormatting sqref="D30:H30">
    <cfRule type="expression" dxfId="35" priority="8">
      <formula>D29&lt;&gt;""</formula>
    </cfRule>
  </conditionalFormatting>
  <conditionalFormatting sqref="D11:I11 D13:H14 D16:H17 D19:H20 D22:H23 D25:H26 D28:H29">
    <cfRule type="notContainsBlanks" dxfId="34" priority="15">
      <formula>LEN(TRIM(D11))&gt;0</formula>
    </cfRule>
  </conditionalFormatting>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81C7CB-B3F3-D848-AB70-E06307D86951}">
          <x14:formula1>
            <xm:f>'List of barriers'!$I$2:$I$4</xm:f>
          </x14:formula1>
          <xm:sqref>C30 C12 C15 C18 C21 C24 C27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8" tint="0.59999389629810485"/>
  </sheetPr>
  <dimension ref="A1:P109"/>
  <sheetViews>
    <sheetView zoomScale="109" zoomScaleNormal="80" workbookViewId="0">
      <selection activeCell="C5" sqref="C5"/>
    </sheetView>
  </sheetViews>
  <sheetFormatPr baseColWidth="10" defaultColWidth="0" defaultRowHeight="15" zeroHeight="1" x14ac:dyDescent="0.2"/>
  <cols>
    <col min="1" max="1" width="11" style="310" customWidth="1"/>
    <col min="2" max="2" width="85.83203125" style="310" customWidth="1"/>
    <col min="3" max="3" width="80.33203125" style="310" customWidth="1"/>
    <col min="4" max="4" width="12.33203125" style="310" customWidth="1"/>
    <col min="5" max="5" width="37.5" style="310" customWidth="1"/>
    <col min="6" max="6" width="25.1640625" style="310" customWidth="1"/>
    <col min="7" max="7" width="3.5" style="310" customWidth="1"/>
    <col min="8" max="8" width="25.33203125" style="310" hidden="1" customWidth="1"/>
    <col min="9" max="9" width="23.5" style="310" hidden="1" customWidth="1"/>
    <col min="10" max="16" width="0" style="310" hidden="1" customWidth="1"/>
    <col min="17" max="16384" width="9.1640625" style="310" hidden="1"/>
  </cols>
  <sheetData>
    <row r="1" spans="1:16" ht="45" customHeight="1" x14ac:dyDescent="0.2">
      <c r="A1" s="309"/>
      <c r="B1" s="694" t="s">
        <v>155</v>
      </c>
      <c r="C1" s="694"/>
      <c r="D1" s="694"/>
      <c r="E1" s="694"/>
      <c r="F1" s="694"/>
      <c r="G1" s="309"/>
    </row>
    <row r="2" spans="1:16" ht="45" customHeight="1" x14ac:dyDescent="0.2">
      <c r="B2" s="311" t="s">
        <v>156</v>
      </c>
      <c r="C2" s="311"/>
      <c r="G2" s="309"/>
    </row>
    <row r="3" spans="1:16" ht="35.25" customHeight="1" x14ac:dyDescent="0.2">
      <c r="B3" s="312" t="s">
        <v>95</v>
      </c>
      <c r="C3" s="312"/>
      <c r="G3" s="309"/>
      <c r="H3" s="313"/>
      <c r="I3" s="313"/>
    </row>
    <row r="4" spans="1:16" ht="37" customHeight="1" x14ac:dyDescent="0.2">
      <c r="B4" s="131" t="s">
        <v>157</v>
      </c>
      <c r="C4" s="315"/>
      <c r="G4" s="309"/>
      <c r="L4" s="316"/>
      <c r="M4" s="316"/>
      <c r="N4" s="316"/>
      <c r="O4" s="316" t="s">
        <v>55</v>
      </c>
      <c r="P4" s="316"/>
    </row>
    <row r="5" spans="1:16" ht="37" customHeight="1" x14ac:dyDescent="0.2">
      <c r="B5" s="131" t="s">
        <v>88</v>
      </c>
      <c r="C5" s="315"/>
      <c r="G5" s="309"/>
      <c r="L5" s="316"/>
      <c r="M5" s="316"/>
      <c r="N5" s="316"/>
      <c r="O5" s="316" t="s">
        <v>96</v>
      </c>
      <c r="P5" s="316"/>
    </row>
    <row r="6" spans="1:16" ht="37" customHeight="1" x14ac:dyDescent="0.2">
      <c r="B6" s="131" t="s">
        <v>89</v>
      </c>
      <c r="C6" s="315"/>
      <c r="G6" s="309"/>
      <c r="L6" s="316"/>
      <c r="M6" s="316"/>
      <c r="N6" s="316"/>
      <c r="O6" s="316" t="s">
        <v>97</v>
      </c>
      <c r="P6" s="316"/>
    </row>
    <row r="7" spans="1:16" ht="37" customHeight="1" x14ac:dyDescent="0.2">
      <c r="B7" s="314" t="s">
        <v>586</v>
      </c>
      <c r="C7" s="315"/>
      <c r="G7" s="309"/>
      <c r="L7" s="316"/>
      <c r="M7" s="316"/>
      <c r="N7" s="316"/>
      <c r="O7" s="316" t="s">
        <v>166</v>
      </c>
      <c r="P7" s="316"/>
    </row>
    <row r="8" spans="1:16" ht="37" customHeight="1" x14ac:dyDescent="0.2">
      <c r="B8" s="131" t="s">
        <v>587</v>
      </c>
      <c r="C8" s="315"/>
      <c r="G8" s="309"/>
      <c r="L8" s="316"/>
      <c r="M8" s="316"/>
      <c r="N8" s="316"/>
      <c r="P8" s="316"/>
    </row>
    <row r="9" spans="1:16" ht="37" customHeight="1" x14ac:dyDescent="0.2">
      <c r="B9" s="131" t="s">
        <v>588</v>
      </c>
      <c r="C9" s="315"/>
      <c r="G9" s="309"/>
      <c r="L9" s="316"/>
      <c r="M9" s="316"/>
      <c r="N9" s="316"/>
      <c r="O9" s="316"/>
      <c r="P9" s="316"/>
    </row>
    <row r="10" spans="1:16" ht="37" customHeight="1" x14ac:dyDescent="0.2">
      <c r="B10" s="131" t="s">
        <v>589</v>
      </c>
      <c r="C10" s="315"/>
      <c r="G10" s="309"/>
      <c r="L10" s="316"/>
      <c r="M10" s="316"/>
      <c r="N10" s="316"/>
      <c r="O10" s="316"/>
      <c r="P10" s="316"/>
    </row>
    <row r="11" spans="1:16" ht="37" customHeight="1" x14ac:dyDescent="0.2">
      <c r="B11" s="131" t="s">
        <v>590</v>
      </c>
      <c r="C11" s="315"/>
      <c r="G11" s="309"/>
      <c r="L11" s="316"/>
      <c r="M11" s="316"/>
      <c r="N11" s="316"/>
      <c r="O11" s="316"/>
      <c r="P11" s="316"/>
    </row>
    <row r="12" spans="1:16" ht="37" customHeight="1" x14ac:dyDescent="0.2">
      <c r="B12" s="131" t="s">
        <v>591</v>
      </c>
      <c r="C12" s="315"/>
      <c r="G12" s="309"/>
      <c r="L12" s="316"/>
      <c r="M12" s="316"/>
      <c r="N12" s="316"/>
      <c r="O12" s="316"/>
      <c r="P12" s="316"/>
    </row>
    <row r="13" spans="1:16" ht="37" customHeight="1" x14ac:dyDescent="0.2">
      <c r="B13" s="131" t="s">
        <v>592</v>
      </c>
      <c r="C13" s="315"/>
      <c r="G13" s="309"/>
      <c r="L13" s="316"/>
      <c r="M13" s="316"/>
      <c r="N13" s="316"/>
      <c r="O13" s="316"/>
      <c r="P13" s="316"/>
    </row>
    <row r="14" spans="1:16" ht="47" customHeight="1" x14ac:dyDescent="0.2">
      <c r="B14" s="695" t="s">
        <v>299</v>
      </c>
      <c r="C14" s="695"/>
      <c r="D14" s="695"/>
      <c r="E14" s="695"/>
      <c r="G14" s="309"/>
      <c r="L14" s="316"/>
      <c r="M14" s="316"/>
      <c r="N14" s="316"/>
      <c r="O14" s="316"/>
      <c r="P14" s="316"/>
    </row>
    <row r="15" spans="1:16" ht="140" customHeight="1" x14ac:dyDescent="0.2">
      <c r="B15" s="697"/>
      <c r="C15" s="698"/>
      <c r="D15" s="698"/>
      <c r="E15" s="699"/>
      <c r="G15" s="309"/>
      <c r="L15" s="316"/>
      <c r="M15" s="316"/>
      <c r="N15" s="316"/>
      <c r="O15" s="316"/>
      <c r="P15" s="316"/>
    </row>
    <row r="16" spans="1:16" ht="53.25" customHeight="1" x14ac:dyDescent="0.2">
      <c r="B16" s="695" t="s">
        <v>235</v>
      </c>
      <c r="C16" s="695"/>
      <c r="D16" s="695"/>
      <c r="E16" s="695"/>
      <c r="G16" s="309"/>
      <c r="L16" s="316"/>
      <c r="M16" s="316"/>
      <c r="N16" s="316"/>
      <c r="O16" s="316"/>
      <c r="P16" s="316"/>
    </row>
    <row r="17" spans="2:16" ht="53.25" customHeight="1" x14ac:dyDescent="0.2">
      <c r="B17" s="322" t="s">
        <v>103</v>
      </c>
      <c r="C17" s="322" t="s">
        <v>233</v>
      </c>
      <c r="D17" s="317" t="s">
        <v>122</v>
      </c>
      <c r="E17" s="317" t="s">
        <v>94</v>
      </c>
      <c r="G17" s="309"/>
      <c r="L17" s="316"/>
      <c r="M17" s="316"/>
      <c r="N17" s="316"/>
      <c r="O17" s="316"/>
      <c r="P17" s="316"/>
    </row>
    <row r="18" spans="2:16" s="315" customFormat="1" ht="48.75" customHeight="1" x14ac:dyDescent="0.2">
      <c r="B18" s="323" t="str" cm="1">
        <f t="array" ref="B18">IFERROR(INDEX('List of barriers'!$A$2:$A$87,SMALL(IF('List of barriers'!$B$2:$B$87="Yes",ROW('List of barriers'!$A$2:$A$87)-ROW('List of barriers'!$A$2)+1),ROWS('List of barriers'!$A$2:$A2))),"")</f>
        <v/>
      </c>
      <c r="C18" s="323" t="str">
        <f t="array" ref="C18">IFERROR(INDEX('List of barriers'!$G$2:$G$87,SMALL(IF('List of barriers'!$F$2:$F$87="Yes",ROW('List of barriers'!$G$2:$G$87)-ROW('List of barriers'!$G$2)+1),ROWS('List of barriers'!$G$2:$G2))),"")</f>
        <v/>
      </c>
      <c r="D18" s="314"/>
      <c r="E18" s="314"/>
      <c r="G18" s="309"/>
      <c r="L18" s="318"/>
      <c r="M18" s="316"/>
      <c r="N18" s="316"/>
      <c r="O18" s="318"/>
      <c r="P18" s="318"/>
    </row>
    <row r="19" spans="2:16" s="315" customFormat="1" ht="36" customHeight="1" x14ac:dyDescent="0.2">
      <c r="B19" s="323" t="str" cm="1">
        <f t="array" ref="B19">IFERROR(INDEX('List of barriers'!$A$2:$A$87,SMALL(IF('List of barriers'!$B$2:$B$87="Yes",ROW('List of barriers'!$A$2:$A$87)-ROW('List of barriers'!$A$2)+1),ROWS('List of barriers'!$A$2:$A3))),"")</f>
        <v/>
      </c>
      <c r="C19" s="323" t="str">
        <f t="array" ref="C19">IFERROR(INDEX('List of barriers'!$G$2:$G$87,SMALL(IF('List of barriers'!$F$2:$F$87="Yes",ROW('List of barriers'!$G$2:$G$87)-ROW('List of barriers'!$G$2)+1),ROWS('List of barriers'!$G$2:$G3))),"")</f>
        <v/>
      </c>
      <c r="D19" s="314"/>
      <c r="E19" s="314"/>
      <c r="G19" s="309"/>
      <c r="L19" s="318"/>
      <c r="M19" s="316"/>
      <c r="N19" s="316"/>
      <c r="O19" s="318"/>
      <c r="P19" s="318"/>
    </row>
    <row r="20" spans="2:16" s="315" customFormat="1" ht="36" customHeight="1" x14ac:dyDescent="0.2">
      <c r="B20" s="323" t="str" cm="1">
        <f t="array" ref="B20">IFERROR(INDEX('List of barriers'!$A$2:$A$87,SMALL(IF('List of barriers'!$B$2:$B$87="Yes",ROW('List of barriers'!$A$2:$A$87)-ROW('List of barriers'!$A$2)+1),ROWS('List of barriers'!$A$2:$A4))),"")</f>
        <v/>
      </c>
      <c r="C20" s="323" t="str">
        <f t="array" ref="C20">IFERROR(INDEX('List of barriers'!$G$2:$G$87,SMALL(IF('List of barriers'!$F$2:$F$87="Yes",ROW('List of barriers'!$G$2:$G$87)-ROW('List of barriers'!$G$2)+1),ROWS('List of barriers'!$G$2:$G4))),"")</f>
        <v/>
      </c>
      <c r="D20" s="314"/>
      <c r="E20" s="314"/>
      <c r="G20" s="309"/>
      <c r="L20" s="318"/>
      <c r="M20" s="316"/>
      <c r="N20" s="316"/>
      <c r="O20" s="318"/>
      <c r="P20" s="318"/>
    </row>
    <row r="21" spans="2:16" s="315" customFormat="1" ht="36" customHeight="1" x14ac:dyDescent="0.2">
      <c r="B21" s="323" t="str" cm="1">
        <f t="array" ref="B21">IFERROR(INDEX('List of barriers'!$A$2:$A$87,SMALL(IF('List of barriers'!$B$2:$B$87="Yes",ROW('List of barriers'!$A$2:$A$87)-ROW('List of barriers'!$A$2)+1),ROWS('List of barriers'!$A$2:$A5))),"")</f>
        <v/>
      </c>
      <c r="C21" s="323" t="str">
        <f t="array" ref="C21">IFERROR(INDEX('List of barriers'!$G$2:$G$87,SMALL(IF('List of barriers'!$F$2:$F$87="Yes",ROW('List of barriers'!$G$2:$G$87)-ROW('List of barriers'!$G$2)+1),ROWS('List of barriers'!$G$2:$G5))),"")</f>
        <v/>
      </c>
      <c r="D21" s="314"/>
      <c r="E21" s="314"/>
      <c r="G21" s="309"/>
      <c r="L21" s="318"/>
      <c r="M21" s="316"/>
      <c r="N21" s="316"/>
      <c r="O21" s="318"/>
      <c r="P21" s="318"/>
    </row>
    <row r="22" spans="2:16" s="315" customFormat="1" ht="36" customHeight="1" x14ac:dyDescent="0.2">
      <c r="B22" s="323" t="str" cm="1">
        <f t="array" ref="B22">IFERROR(INDEX('List of barriers'!$A$2:$A$87,SMALL(IF('List of barriers'!$B$2:$B$87="Yes",ROW('List of barriers'!$A$2:$A$87)-ROW('List of barriers'!$A$2)+1),ROWS('List of barriers'!$A$2:$A6))),"")</f>
        <v/>
      </c>
      <c r="C22" s="323" t="str">
        <f t="array" ref="C22">IFERROR(INDEX('List of barriers'!$G$2:$G$87,SMALL(IF('List of barriers'!$F$2:$F$87="Yes",ROW('List of barriers'!$G$2:$G$87)-ROW('List of barriers'!$G$2)+1),ROWS('List of barriers'!$G$2:$G6))),"")</f>
        <v/>
      </c>
      <c r="D22" s="314"/>
      <c r="E22" s="314"/>
      <c r="G22" s="309"/>
      <c r="L22" s="318"/>
      <c r="M22" s="318"/>
      <c r="N22" s="318"/>
      <c r="O22" s="318"/>
      <c r="P22" s="318"/>
    </row>
    <row r="23" spans="2:16" s="315" customFormat="1" ht="36" customHeight="1" x14ac:dyDescent="0.2">
      <c r="B23" s="323" t="str" cm="1">
        <f t="array" ref="B23">IFERROR(INDEX('List of barriers'!$A$2:$A$87,SMALL(IF('List of barriers'!$B$2:$B$87="Yes",ROW('List of barriers'!$A$2:$A$87)-ROW('List of barriers'!$A$2)+1),ROWS('List of barriers'!$A$2:$A7))),"")</f>
        <v/>
      </c>
      <c r="C23" s="323" t="str">
        <f t="array" ref="C23">IFERROR(INDEX('List of barriers'!$G$2:$G$87,SMALL(IF('List of barriers'!$F$2:$F$87="Yes",ROW('List of barriers'!$G$2:$G$87)-ROW('List of barriers'!$G$2)+1),ROWS('List of barriers'!$G$2:$G7))),"")</f>
        <v/>
      </c>
      <c r="D23" s="314"/>
      <c r="E23" s="314"/>
      <c r="G23" s="309"/>
      <c r="L23" s="318"/>
      <c r="M23" s="318"/>
      <c r="N23" s="318"/>
      <c r="O23" s="318"/>
      <c r="P23" s="318"/>
    </row>
    <row r="24" spans="2:16" s="315" customFormat="1" ht="36" customHeight="1" x14ac:dyDescent="0.2">
      <c r="B24" s="323" t="str" cm="1">
        <f t="array" ref="B24">IFERROR(INDEX('List of barriers'!$A$2:$A$87,SMALL(IF('List of barriers'!$B$2:$B$87="Yes",ROW('List of barriers'!$A$2:$A$87)-ROW('List of barriers'!$A$2)+1),ROWS('List of barriers'!$A$2:$A8))),"")</f>
        <v/>
      </c>
      <c r="C24" s="323" t="str">
        <f t="array" ref="C24">IFERROR(INDEX('List of barriers'!$G$2:$G$87,SMALL(IF('List of barriers'!$F$2:$F$87="Yes",ROW('List of barriers'!$G$2:$G$87)-ROW('List of barriers'!$G$2)+1),ROWS('List of barriers'!$G$2:$G8))),"")</f>
        <v/>
      </c>
      <c r="D24" s="314"/>
      <c r="E24" s="314"/>
      <c r="G24" s="309"/>
      <c r="L24" s="318"/>
      <c r="M24" s="318"/>
      <c r="N24" s="318"/>
      <c r="O24" s="318"/>
      <c r="P24" s="318"/>
    </row>
    <row r="25" spans="2:16" s="315" customFormat="1" ht="36" customHeight="1" x14ac:dyDescent="0.2">
      <c r="B25" s="323" t="str" cm="1">
        <f t="array" ref="B25">IFERROR(INDEX('List of barriers'!$A$2:$A$87,SMALL(IF('List of barriers'!$B$2:$B$87="Yes",ROW('List of barriers'!$A$2:$A$87)-ROW('List of barriers'!$A$2)+1),ROWS('List of barriers'!$A$2:$A9))),"")</f>
        <v/>
      </c>
      <c r="C25" s="323" t="str">
        <f t="array" ref="C25">IFERROR(INDEX('List of barriers'!$G$2:$G$87,SMALL(IF('List of barriers'!$F$2:$F$87="Yes",ROW('List of barriers'!$G$2:$G$87)-ROW('List of barriers'!$G$2)+1),ROWS('List of barriers'!$G$2:$G9))),"")</f>
        <v/>
      </c>
      <c r="D25" s="314"/>
      <c r="E25" s="314"/>
      <c r="G25" s="309"/>
      <c r="L25" s="318"/>
      <c r="M25" s="318"/>
      <c r="N25" s="318"/>
      <c r="O25" s="318"/>
      <c r="P25" s="318"/>
    </row>
    <row r="26" spans="2:16" s="315" customFormat="1" ht="36" customHeight="1" x14ac:dyDescent="0.2">
      <c r="B26" s="323" t="str" cm="1">
        <f t="array" ref="B26">IFERROR(INDEX('List of barriers'!$A$2:$A$87,SMALL(IF('List of barriers'!$B$2:$B$87="Yes",ROW('List of barriers'!$A$2:$A$87)-ROW('List of barriers'!$A$2)+1),ROWS('List of barriers'!$A$2:$A10))),"")</f>
        <v/>
      </c>
      <c r="C26" s="323" t="str">
        <f t="array" ref="C26">IFERROR(INDEX('List of barriers'!$G$2:$G$87,SMALL(IF('List of barriers'!$F$2:$F$87="Yes",ROW('List of barriers'!$G$2:$G$87)-ROW('List of barriers'!$G$2)+1),ROWS('List of barriers'!$G$2:$G10))),"")</f>
        <v/>
      </c>
      <c r="D26" s="314"/>
      <c r="E26" s="314"/>
      <c r="G26" s="309"/>
      <c r="L26" s="318"/>
      <c r="M26" s="318"/>
      <c r="N26" s="318"/>
      <c r="O26" s="318"/>
      <c r="P26" s="318"/>
    </row>
    <row r="27" spans="2:16" ht="36" customHeight="1" x14ac:dyDescent="0.2">
      <c r="B27" s="323" t="str" cm="1">
        <f t="array" ref="B27">IFERROR(INDEX('List of barriers'!$A$2:$A$87,SMALL(IF('List of barriers'!$B$2:$B$87="Yes",ROW('List of barriers'!$A$2:$A$87)-ROW('List of barriers'!$A$2)+1),ROWS('List of barriers'!$A$2:$A11))),"")</f>
        <v/>
      </c>
      <c r="C27" s="323" t="str">
        <f t="array" ref="C27">IFERROR(INDEX('List of barriers'!$G$2:$G$87,SMALL(IF('List of barriers'!$F$2:$F$87="Yes",ROW('List of barriers'!$G$2:$G$87)-ROW('List of barriers'!$G$2)+1),ROWS('List of barriers'!$G$2:$G11))),"")</f>
        <v/>
      </c>
      <c r="D27" s="314"/>
      <c r="E27" s="314"/>
      <c r="G27" s="309"/>
      <c r="L27" s="316"/>
      <c r="M27" s="316"/>
      <c r="N27" s="316"/>
      <c r="O27" s="316"/>
      <c r="P27" s="316"/>
    </row>
    <row r="28" spans="2:16" ht="36" customHeight="1" x14ac:dyDescent="0.2">
      <c r="B28" s="323" t="str" cm="1">
        <f t="array" ref="B28">IFERROR(INDEX('List of barriers'!$A$2:$A$87,SMALL(IF('List of barriers'!$B$2:$B$87="Yes",ROW('List of barriers'!$A$2:$A$87)-ROW('List of barriers'!$A$2)+1),ROWS('List of barriers'!$A$2:$A12))),"")</f>
        <v/>
      </c>
      <c r="C28" s="323" t="str">
        <f t="array" ref="C28">IFERROR(INDEX('List of barriers'!$G$2:$G$87,SMALL(IF('List of barriers'!$F$2:$F$87="Yes",ROW('List of barriers'!$G$2:$G$87)-ROW('List of barriers'!$G$2)+1),ROWS('List of barriers'!$G$2:$G12))),"")</f>
        <v/>
      </c>
      <c r="D28" s="314"/>
      <c r="E28" s="314"/>
      <c r="G28" s="309"/>
      <c r="L28" s="316"/>
      <c r="M28" s="316"/>
      <c r="N28" s="316"/>
      <c r="O28" s="316"/>
      <c r="P28" s="316"/>
    </row>
    <row r="29" spans="2:16" ht="36" customHeight="1" x14ac:dyDescent="0.2">
      <c r="B29" s="323" t="str" cm="1">
        <f t="array" ref="B29">IFERROR(INDEX('List of barriers'!$A$2:$A$87,SMALL(IF('List of barriers'!$B$2:$B$87="Yes",ROW('List of barriers'!$A$2:$A$87)-ROW('List of barriers'!$A$2)+1),ROWS('List of barriers'!$A$2:$A13))),"")</f>
        <v/>
      </c>
      <c r="C29" s="323" t="str">
        <f t="array" ref="C29">IFERROR(INDEX('List of barriers'!$G$2:$G$87,SMALL(IF('List of barriers'!$F$2:$F$87="Yes",ROW('List of barriers'!$G$2:$G$87)-ROW('List of barriers'!$G$2)+1),ROWS('List of barriers'!$G$2:$G13))),"")</f>
        <v/>
      </c>
      <c r="D29" s="314"/>
      <c r="E29" s="314"/>
      <c r="G29" s="309"/>
      <c r="L29" s="316"/>
      <c r="M29" s="316"/>
      <c r="N29" s="316"/>
      <c r="O29" s="316"/>
      <c r="P29" s="316"/>
    </row>
    <row r="30" spans="2:16" ht="36" customHeight="1" x14ac:dyDescent="0.2">
      <c r="B30" s="323" t="str" cm="1">
        <f t="array" ref="B30">IFERROR(INDEX('List of barriers'!$A$2:$A$87,SMALL(IF('List of barriers'!$B$2:$B$87="Yes",ROW('List of barriers'!$A$2:$A$87)-ROW('List of barriers'!$A$2)+1),ROWS('List of barriers'!$A$2:$A14))),"")</f>
        <v/>
      </c>
      <c r="C30" s="323" t="str">
        <f t="array" ref="C30">IFERROR(INDEX('List of barriers'!$G$2:$G$87,SMALL(IF('List of barriers'!$F$2:$F$87="Yes",ROW('List of barriers'!$G$2:$G$87)-ROW('List of barriers'!$G$2)+1),ROWS('List of barriers'!$G$2:$G14))),"")</f>
        <v/>
      </c>
      <c r="D30" s="314"/>
      <c r="E30" s="314"/>
      <c r="G30" s="309"/>
      <c r="L30" s="316"/>
      <c r="M30" s="316"/>
      <c r="N30" s="316"/>
      <c r="O30" s="316"/>
      <c r="P30" s="316"/>
    </row>
    <row r="31" spans="2:16" ht="36" customHeight="1" x14ac:dyDescent="0.2">
      <c r="B31" s="323" t="str" cm="1">
        <f t="array" ref="B31">IFERROR(INDEX('List of barriers'!$A$2:$A$87,SMALL(IF('List of barriers'!$B$2:$B$87="Yes",ROW('List of barriers'!$A$2:$A$87)-ROW('List of barriers'!$A$2)+1),ROWS('List of barriers'!$A$2:$A15))),"")</f>
        <v/>
      </c>
      <c r="C31" s="323" t="str">
        <f t="array" ref="C31">IFERROR(INDEX('List of barriers'!$G$2:$G$87,SMALL(IF('List of barriers'!$F$2:$F$87="Yes",ROW('List of barriers'!$G$2:$G$87)-ROW('List of barriers'!$G$2)+1),ROWS('List of barriers'!$G$2:$G15))),"")</f>
        <v/>
      </c>
      <c r="D31" s="314"/>
      <c r="E31" s="314"/>
      <c r="G31" s="309"/>
      <c r="L31" s="316"/>
      <c r="M31" s="316"/>
      <c r="N31" s="316"/>
      <c r="O31" s="316"/>
      <c r="P31" s="316"/>
    </row>
    <row r="32" spans="2:16" ht="36" customHeight="1" x14ac:dyDescent="0.2">
      <c r="B32" s="323" t="str" cm="1">
        <f t="array" ref="B32">IFERROR(INDEX('List of barriers'!$A$2:$A$87,SMALL(IF('List of barriers'!$B$2:$B$87="Yes",ROW('List of barriers'!$A$2:$A$87)-ROW('List of barriers'!$A$2)+1),ROWS('List of barriers'!$A$2:$A16))),"")</f>
        <v/>
      </c>
      <c r="C32" s="323" t="str">
        <f t="array" ref="C32">IFERROR(INDEX('List of barriers'!$G$2:$G$87,SMALL(IF('List of barriers'!$F$2:$F$87="Yes",ROW('List of barriers'!$G$2:$G$87)-ROW('List of barriers'!$G$2)+1),ROWS('List of barriers'!$G$2:$G16))),"")</f>
        <v/>
      </c>
      <c r="D32" s="314"/>
      <c r="E32" s="314"/>
      <c r="G32" s="309"/>
      <c r="L32" s="316"/>
      <c r="M32" s="316"/>
      <c r="N32" s="316"/>
      <c r="O32" s="316"/>
      <c r="P32" s="316"/>
    </row>
    <row r="33" spans="2:16" ht="36" customHeight="1" x14ac:dyDescent="0.2">
      <c r="B33" s="323" t="str" cm="1">
        <f t="array" ref="B33">IFERROR(INDEX('List of barriers'!$A$2:$A$87,SMALL(IF('List of barriers'!$B$2:$B$87="Yes",ROW('List of barriers'!$A$2:$A$87)-ROW('List of barriers'!$A$2)+1),ROWS('List of barriers'!$A$2:$A17))),"")</f>
        <v/>
      </c>
      <c r="C33" s="323" t="str">
        <f t="array" ref="C33">IFERROR(INDEX('List of barriers'!$G$2:$G$87,SMALL(IF('List of barriers'!$F$2:$F$87="Yes",ROW('List of barriers'!$G$2:$G$87)-ROW('List of barriers'!$G$2)+1),ROWS('List of barriers'!$G$2:$G17))),"")</f>
        <v/>
      </c>
      <c r="D33" s="314"/>
      <c r="E33" s="314"/>
      <c r="G33" s="309"/>
      <c r="L33" s="316"/>
      <c r="M33" s="316"/>
      <c r="N33" s="316"/>
      <c r="O33" s="316"/>
      <c r="P33" s="316"/>
    </row>
    <row r="34" spans="2:16" ht="36" customHeight="1" x14ac:dyDescent="0.2">
      <c r="B34" s="323" t="str" cm="1">
        <f t="array" ref="B34">IFERROR(INDEX('List of barriers'!$A$2:$A$87,SMALL(IF('List of barriers'!$B$2:$B$87="Yes",ROW('List of barriers'!$A$2:$A$87)-ROW('List of barriers'!$A$2)+1),ROWS('List of barriers'!$A$2:$A18))),"")</f>
        <v/>
      </c>
      <c r="C34" s="323" t="str">
        <f t="array" ref="C34">IFERROR(INDEX('List of barriers'!$G$2:$G$87,SMALL(IF('List of barriers'!$F$2:$F$87="Yes",ROW('List of barriers'!$G$2:$G$87)-ROW('List of barriers'!$G$2)+1),ROWS('List of barriers'!$G$2:$G18))),"")</f>
        <v/>
      </c>
      <c r="D34" s="314"/>
      <c r="E34" s="314"/>
      <c r="G34" s="309"/>
      <c r="L34" s="316"/>
      <c r="M34" s="316"/>
      <c r="N34" s="316"/>
      <c r="O34" s="316"/>
      <c r="P34" s="316"/>
    </row>
    <row r="35" spans="2:16" ht="36" customHeight="1" x14ac:dyDescent="0.2">
      <c r="B35" s="323" t="str" cm="1">
        <f t="array" ref="B35">IFERROR(INDEX('List of barriers'!$A$2:$A$87,SMALL(IF('List of barriers'!$B$2:$B$87="Yes",ROW('List of barriers'!$A$2:$A$87)-ROW('List of barriers'!$A$2)+1),ROWS('List of barriers'!$A$2:$A19))),"")</f>
        <v/>
      </c>
      <c r="C35" s="323" t="str">
        <f t="array" ref="C35">IFERROR(INDEX('List of barriers'!$G$2:$G$87,SMALL(IF('List of barriers'!$F$2:$F$87="Yes",ROW('List of barriers'!$G$2:$G$87)-ROW('List of barriers'!$G$2)+1),ROWS('List of barriers'!$G$2:$G19))),"")</f>
        <v/>
      </c>
      <c r="D35" s="314"/>
      <c r="E35" s="314"/>
      <c r="G35" s="309"/>
      <c r="L35" s="316"/>
      <c r="M35" s="316"/>
      <c r="N35" s="316"/>
      <c r="O35" s="316"/>
      <c r="P35" s="316"/>
    </row>
    <row r="36" spans="2:16" ht="36" customHeight="1" x14ac:dyDescent="0.2">
      <c r="B36" s="323" t="str" cm="1">
        <f t="array" ref="B36">IFERROR(INDEX('List of barriers'!$A$2:$A$87,SMALL(IF('List of barriers'!$B$2:$B$87="Yes",ROW('List of barriers'!$A$2:$A$87)-ROW('List of barriers'!$A$2)+1),ROWS('List of barriers'!$A$2:$A20))),"")</f>
        <v/>
      </c>
      <c r="C36" s="323" t="str">
        <f t="array" ref="C36">IFERROR(INDEX('List of barriers'!$G$2:$G$87,SMALL(IF('List of barriers'!$F$2:$F$87="Yes",ROW('List of barriers'!$G$2:$G$87)-ROW('List of barriers'!$G$2)+1),ROWS('List of barriers'!$G$2:$G20))),"")</f>
        <v/>
      </c>
      <c r="D36" s="314"/>
      <c r="E36" s="314"/>
      <c r="G36" s="309"/>
      <c r="L36" s="316"/>
      <c r="M36" s="316"/>
      <c r="N36" s="316"/>
      <c r="O36" s="316"/>
      <c r="P36" s="316"/>
    </row>
    <row r="37" spans="2:16" ht="36" customHeight="1" x14ac:dyDescent="0.2">
      <c r="B37" s="323" t="str" cm="1">
        <f t="array" ref="B37">IFERROR(INDEX('List of barriers'!$A$2:$A$87,SMALL(IF('List of barriers'!$B$2:$B$87="Yes",ROW('List of barriers'!$A$2:$A$87)-ROW('List of barriers'!$A$2)+1),ROWS('List of barriers'!$A$2:$A21))),"")</f>
        <v/>
      </c>
      <c r="C37" s="323" t="str">
        <f t="array" ref="C37">IFERROR(INDEX('List of barriers'!$G$2:$G$87,SMALL(IF('List of barriers'!$F$2:$F$87="Yes",ROW('List of barriers'!$G$2:$G$87)-ROW('List of barriers'!$G$2)+1),ROWS('List of barriers'!$G$2:$G21))),"")</f>
        <v/>
      </c>
      <c r="D37" s="314"/>
      <c r="E37" s="314"/>
      <c r="G37" s="309"/>
      <c r="L37" s="316"/>
      <c r="M37" s="316"/>
      <c r="N37" s="316"/>
      <c r="O37" s="316"/>
      <c r="P37" s="316"/>
    </row>
    <row r="38" spans="2:16" ht="36" customHeight="1" x14ac:dyDescent="0.2">
      <c r="B38" s="323" t="str" cm="1">
        <f t="array" ref="B38">IFERROR(INDEX('List of barriers'!$A$2:$A$87,SMALL(IF('List of barriers'!$B$2:$B$87="Yes",ROW('List of barriers'!$A$2:$A$87)-ROW('List of barriers'!$A$2)+1),ROWS('List of barriers'!$A$2:$A22))),"")</f>
        <v/>
      </c>
      <c r="C38" s="323" t="str">
        <f t="array" ref="C38">IFERROR(INDEX('List of barriers'!$G$2:$G$87,SMALL(IF('List of barriers'!$F$2:$F$87="Yes",ROW('List of barriers'!$G$2:$G$87)-ROW('List of barriers'!$G$2)+1),ROWS('List of barriers'!$G$2:$G22))),"")</f>
        <v/>
      </c>
      <c r="D38" s="314"/>
      <c r="E38" s="314"/>
      <c r="G38" s="309"/>
      <c r="L38" s="316"/>
      <c r="M38" s="316"/>
      <c r="N38" s="316"/>
      <c r="O38" s="316"/>
      <c r="P38" s="316"/>
    </row>
    <row r="39" spans="2:16" ht="36" customHeight="1" x14ac:dyDescent="0.2">
      <c r="B39" s="323" t="str" cm="1">
        <f t="array" ref="B39">IFERROR(INDEX('List of barriers'!$A$2:$A$87,SMALL(IF('List of barriers'!$B$2:$B$87="Yes",ROW('List of barriers'!$A$2:$A$87)-ROW('List of barriers'!$A$2)+1),ROWS('List of barriers'!$A$2:$A23))),"")</f>
        <v/>
      </c>
      <c r="C39" s="323" t="str">
        <f t="array" ref="C39">IFERROR(INDEX('List of barriers'!$G$2:$G$87,SMALL(IF('List of barriers'!$F$2:$F$87="Yes",ROW('List of barriers'!$G$2:$G$87)-ROW('List of barriers'!$G$2)+1),ROWS('List of barriers'!$G$2:$G23))),"")</f>
        <v/>
      </c>
      <c r="D39" s="314"/>
      <c r="E39" s="314"/>
      <c r="G39" s="309"/>
      <c r="L39" s="316"/>
      <c r="M39" s="316"/>
      <c r="N39" s="316"/>
      <c r="O39" s="316"/>
      <c r="P39" s="316"/>
    </row>
    <row r="40" spans="2:16" ht="36" customHeight="1" x14ac:dyDescent="0.2">
      <c r="B40" s="323" t="str" cm="1">
        <f t="array" ref="B40">IFERROR(INDEX('List of barriers'!$A$2:$A$87,SMALL(IF('List of barriers'!$B$2:$B$87="Yes",ROW('List of barriers'!$A$2:$A$87)-ROW('List of barriers'!$A$2)+1),ROWS('List of barriers'!$A$2:$A24))),"")</f>
        <v/>
      </c>
      <c r="C40" s="323" t="str">
        <f t="array" ref="C40">IFERROR(INDEX('List of barriers'!$G$2:$G$87,SMALL(IF('List of barriers'!$F$2:$F$87="Yes",ROW('List of barriers'!$G$2:$G$87)-ROW('List of barriers'!$G$2)+1),ROWS('List of barriers'!$G$2:$G24))),"")</f>
        <v/>
      </c>
      <c r="D40" s="314"/>
      <c r="E40" s="314"/>
      <c r="G40" s="309"/>
      <c r="L40" s="316"/>
      <c r="M40" s="316"/>
      <c r="N40" s="316"/>
      <c r="O40" s="316"/>
      <c r="P40" s="316"/>
    </row>
    <row r="41" spans="2:16" ht="36" customHeight="1" x14ac:dyDescent="0.2">
      <c r="B41" s="323" t="str" cm="1">
        <f t="array" ref="B41">IFERROR(INDEX('List of barriers'!$A$2:$A$87,SMALL(IF('List of barriers'!$B$2:$B$87="Yes",ROW('List of barriers'!$A$2:$A$87)-ROW('List of barriers'!$A$2)+1),ROWS('List of barriers'!$A$2:$A25))),"")</f>
        <v/>
      </c>
      <c r="C41" s="323" t="str">
        <f t="array" ref="C41">IFERROR(INDEX('List of barriers'!$G$2:$G$87,SMALL(IF('List of barriers'!$F$2:$F$87="Yes",ROW('List of barriers'!$G$2:$G$87)-ROW('List of barriers'!$G$2)+1),ROWS('List of barriers'!$G$2:$G25))),"")</f>
        <v/>
      </c>
      <c r="D41" s="314"/>
      <c r="E41" s="314"/>
      <c r="G41" s="309"/>
      <c r="L41" s="316"/>
      <c r="M41" s="316"/>
      <c r="N41" s="316"/>
      <c r="O41" s="316"/>
      <c r="P41" s="316"/>
    </row>
    <row r="42" spans="2:16" ht="36" customHeight="1" x14ac:dyDescent="0.2">
      <c r="B42" s="323" t="str" cm="1">
        <f t="array" ref="B42">IFERROR(INDEX('List of barriers'!$A$2:$A$87,SMALL(IF('List of barriers'!$B$2:$B$87="Yes",ROW('List of barriers'!$A$2:$A$87)-ROW('List of barriers'!$A$2)+1),ROWS('List of barriers'!$A$2:$A26))),"")</f>
        <v/>
      </c>
      <c r="C42" s="323" t="str">
        <f t="array" ref="C42">IFERROR(INDEX('List of barriers'!$G$2:$G$87,SMALL(IF('List of barriers'!$F$2:$F$87="Yes",ROW('List of barriers'!$G$2:$G$87)-ROW('List of barriers'!$G$2)+1),ROWS('List of barriers'!$G$2:$G26))),"")</f>
        <v/>
      </c>
      <c r="D42" s="314"/>
      <c r="E42" s="314"/>
      <c r="G42" s="309"/>
      <c r="L42" s="316"/>
      <c r="M42" s="316"/>
      <c r="N42" s="316"/>
      <c r="O42" s="316"/>
      <c r="P42" s="316"/>
    </row>
    <row r="43" spans="2:16" ht="36" customHeight="1" x14ac:dyDescent="0.2">
      <c r="B43" s="323" t="str" cm="1">
        <f t="array" ref="B43">IFERROR(INDEX('List of barriers'!$A$2:$A$87,SMALL(IF('List of barriers'!$B$2:$B$87="Yes",ROW('List of barriers'!$A$2:$A$87)-ROW('List of barriers'!$A$2)+1),ROWS('List of barriers'!$A$2:$A27))),"")</f>
        <v/>
      </c>
      <c r="C43" s="323" t="str">
        <f t="array" ref="C43">IFERROR(INDEX('List of barriers'!$G$2:$G$87,SMALL(IF('List of barriers'!$F$2:$F$87="Yes",ROW('List of barriers'!$G$2:$G$87)-ROW('List of barriers'!$G$2)+1),ROWS('List of barriers'!$G$2:$G27))),"")</f>
        <v/>
      </c>
      <c r="D43" s="314"/>
      <c r="E43" s="314"/>
      <c r="G43" s="309"/>
    </row>
    <row r="44" spans="2:16" ht="36" customHeight="1" x14ac:dyDescent="0.2">
      <c r="B44" s="323" t="str" cm="1">
        <f t="array" ref="B44">IFERROR(INDEX('List of barriers'!$A$2:$A$87,SMALL(IF('List of barriers'!$B$2:$B$87="Yes",ROW('List of barriers'!$A$2:$A$87)-ROW('List of barriers'!$A$2)+1),ROWS('List of barriers'!$A$2:$A28))),"")</f>
        <v/>
      </c>
      <c r="C44" s="323" t="str">
        <f t="array" ref="C44">IFERROR(INDEX('List of barriers'!$G$2:$G$87,SMALL(IF('List of barriers'!$F$2:$F$87="Yes",ROW('List of barriers'!$G$2:$G$87)-ROW('List of barriers'!$G$2)+1),ROWS('List of barriers'!$G$2:$G28))),"")</f>
        <v/>
      </c>
      <c r="D44" s="314"/>
      <c r="E44" s="314"/>
      <c r="G44" s="309"/>
    </row>
    <row r="45" spans="2:16" ht="36" customHeight="1" x14ac:dyDescent="0.2">
      <c r="B45" s="323" t="str" cm="1">
        <f t="array" ref="B45">IFERROR(INDEX('List of barriers'!$A$2:$A$87,SMALL(IF('List of barriers'!$B$2:$B$87="Yes",ROW('List of barriers'!$A$2:$A$87)-ROW('List of barriers'!$A$2)+1),ROWS('List of barriers'!$A$2:$A29))),"")</f>
        <v/>
      </c>
      <c r="C45" s="323" t="str">
        <f t="array" ref="C45">IFERROR(INDEX('List of barriers'!$G$2:$G$87,SMALL(IF('List of barriers'!$F$2:$F$87="Yes",ROW('List of barriers'!$G$2:$G$87)-ROW('List of barriers'!$G$2)+1),ROWS('List of barriers'!$G$2:$G29))),"")</f>
        <v/>
      </c>
      <c r="D45" s="314"/>
      <c r="E45" s="314"/>
      <c r="G45" s="309"/>
    </row>
    <row r="46" spans="2:16" ht="36" customHeight="1" x14ac:dyDescent="0.2">
      <c r="B46" s="323" t="str" cm="1">
        <f t="array" ref="B46">IFERROR(INDEX('List of barriers'!$A$2:$A$87,SMALL(IF('List of barriers'!$B$2:$B$87="Yes",ROW('List of barriers'!$A$2:$A$87)-ROW('List of barriers'!$A$2)+1),ROWS('List of barriers'!$A$2:$A30))),"")</f>
        <v/>
      </c>
      <c r="C46" s="323" t="str">
        <f t="array" ref="C46">IFERROR(INDEX('List of barriers'!$G$2:$G$87,SMALL(IF('List of barriers'!$F$2:$F$87="Yes",ROW('List of barriers'!$G$2:$G$87)-ROW('List of barriers'!$G$2)+1),ROWS('List of barriers'!$G$2:$G30))),"")</f>
        <v/>
      </c>
      <c r="D46" s="314"/>
      <c r="E46" s="314"/>
      <c r="G46" s="309"/>
    </row>
    <row r="47" spans="2:16" ht="36" customHeight="1" x14ac:dyDescent="0.2">
      <c r="B47" s="323" t="str" cm="1">
        <f t="array" ref="B47">IFERROR(INDEX('List of barriers'!$A$2:$A$87,SMALL(IF('List of barriers'!$B$2:$B$87="Yes",ROW('List of barriers'!$A$2:$A$87)-ROW('List of barriers'!$A$2)+1),ROWS('List of barriers'!$A$2:$A31))),"")</f>
        <v/>
      </c>
      <c r="C47" s="323" t="str">
        <f t="array" ref="C47">IFERROR(INDEX('List of barriers'!$G$2:$G$87,SMALL(IF('List of barriers'!$F$2:$F$87="Yes",ROW('List of barriers'!$G$2:$G$87)-ROW('List of barriers'!$G$2)+1),ROWS('List of barriers'!$G$2:$G31))),"")</f>
        <v/>
      </c>
      <c r="D47" s="314"/>
      <c r="E47" s="314"/>
      <c r="G47" s="309"/>
    </row>
    <row r="48" spans="2:16" ht="36" customHeight="1" x14ac:dyDescent="0.2">
      <c r="B48" s="323" t="str" cm="1">
        <f t="array" ref="B48">IFERROR(INDEX('List of barriers'!$A$2:$A$87,SMALL(IF('List of barriers'!$B$2:$B$87="Yes",ROW('List of barriers'!$A$2:$A$87)-ROW('List of barriers'!$A$2)+1),ROWS('List of barriers'!$A$2:$A32))),"")</f>
        <v/>
      </c>
      <c r="C48" s="323" t="str">
        <f t="array" ref="C48">IFERROR(INDEX('List of barriers'!$G$2:$G$87,SMALL(IF('List of barriers'!$F$2:$F$87="Yes",ROW('List of barriers'!$G$2:$G$87)-ROW('List of barriers'!$G$2)+1),ROWS('List of barriers'!$G$2:$G32))),"")</f>
        <v/>
      </c>
      <c r="D48" s="314"/>
      <c r="E48" s="314"/>
      <c r="G48" s="309"/>
    </row>
    <row r="49" spans="2:7" ht="36" customHeight="1" x14ac:dyDescent="0.2">
      <c r="B49" s="323" t="str" cm="1">
        <f t="array" ref="B49">IFERROR(INDEX('List of barriers'!$A$2:$A$87,SMALL(IF('List of barriers'!$B$2:$B$87="Yes",ROW('List of barriers'!$A$2:$A$87)-ROW('List of barriers'!$A$2)+1),ROWS('List of barriers'!$A$2:$A33))),"")</f>
        <v/>
      </c>
      <c r="C49" s="323" t="str">
        <f t="array" ref="C49">IFERROR(INDEX('List of barriers'!$G$2:$G$87,SMALL(IF('List of barriers'!$F$2:$F$87="Yes",ROW('List of barriers'!$G$2:$G$87)-ROW('List of barriers'!$G$2)+1),ROWS('List of barriers'!$G$2:$G33))),"")</f>
        <v/>
      </c>
      <c r="D49" s="314"/>
      <c r="E49" s="314"/>
      <c r="G49" s="309"/>
    </row>
    <row r="50" spans="2:7" ht="36" customHeight="1" x14ac:dyDescent="0.2">
      <c r="B50" s="323" t="str" cm="1">
        <f t="array" ref="B50">IFERROR(INDEX('List of barriers'!$A$2:$A$87,SMALL(IF('List of barriers'!$B$2:$B$87="Yes",ROW('List of barriers'!$A$2:$A$87)-ROW('List of barriers'!$A$2)+1),ROWS('List of barriers'!$A$2:$A34))),"")</f>
        <v/>
      </c>
      <c r="C50" s="323" t="str">
        <f t="array" ref="C50">IFERROR(INDEX('List of barriers'!$G$2:$G$87,SMALL(IF('List of barriers'!$F$2:$F$87="Yes",ROW('List of barriers'!$G$2:$G$87)-ROW('List of barriers'!$G$2)+1),ROWS('List of barriers'!$G$2:$G34))),"")</f>
        <v/>
      </c>
      <c r="D50" s="314"/>
      <c r="E50" s="314"/>
      <c r="G50" s="309"/>
    </row>
    <row r="51" spans="2:7" ht="36" customHeight="1" x14ac:dyDescent="0.2">
      <c r="B51" s="323" t="str" cm="1">
        <f t="array" ref="B51">IFERROR(INDEX('List of barriers'!$A$2:$A$87,SMALL(IF('List of barriers'!$B$2:$B$87="Yes",ROW('List of barriers'!$A$2:$A$87)-ROW('List of barriers'!$A$2)+1),ROWS('List of barriers'!$A$2:$A35))),"")</f>
        <v/>
      </c>
      <c r="C51" s="323" t="str">
        <f t="array" ref="C51">IFERROR(INDEX('List of barriers'!$G$2:$G$87,SMALL(IF('List of barriers'!$F$2:$F$87="Yes",ROW('List of barriers'!$G$2:$G$87)-ROW('List of barriers'!$G$2)+1),ROWS('List of barriers'!$G$2:$G35))),"")</f>
        <v/>
      </c>
      <c r="D51" s="314"/>
      <c r="E51" s="314"/>
      <c r="G51" s="309"/>
    </row>
    <row r="52" spans="2:7" ht="36" customHeight="1" x14ac:dyDescent="0.2">
      <c r="B52" s="323" t="str" cm="1">
        <f t="array" ref="B52">IFERROR(INDEX('List of barriers'!$A$2:$A$87,SMALL(IF('List of barriers'!$B$2:$B$87="Yes",ROW('List of barriers'!$A$2:$A$87)-ROW('List of barriers'!$A$2)+1),ROWS('List of barriers'!$A$2:$A36))),"")</f>
        <v/>
      </c>
      <c r="C52" s="323" t="str">
        <f t="array" ref="C52">IFERROR(INDEX('List of barriers'!$G$2:$G$87,SMALL(IF('List of barriers'!$F$2:$F$87="Yes",ROW('List of barriers'!$G$2:$G$87)-ROW('List of barriers'!$G$2)+1),ROWS('List of barriers'!$G$2:$G36))),"")</f>
        <v/>
      </c>
      <c r="D52" s="314"/>
      <c r="E52" s="314"/>
      <c r="G52" s="309"/>
    </row>
    <row r="53" spans="2:7" ht="36" customHeight="1" x14ac:dyDescent="0.2">
      <c r="B53" s="323" t="str" cm="1">
        <f t="array" ref="B53">IFERROR(INDEX('List of barriers'!$A$2:$A$87,SMALL(IF('List of barriers'!$B$2:$B$87="Yes",ROW('List of barriers'!$A$2:$A$87)-ROW('List of barriers'!$A$2)+1),ROWS('List of barriers'!$A$2:$A37))),"")</f>
        <v/>
      </c>
      <c r="C53" s="323" t="str">
        <f t="array" ref="C53">IFERROR(INDEX('List of barriers'!$G$2:$G$87,SMALL(IF('List of barriers'!$F$2:$F$87="Yes",ROW('List of barriers'!$G$2:$G$87)-ROW('List of barriers'!$G$2)+1),ROWS('List of barriers'!$G$2:$G37))),"")</f>
        <v/>
      </c>
      <c r="D53" s="314"/>
      <c r="E53" s="314"/>
      <c r="G53" s="309"/>
    </row>
    <row r="54" spans="2:7" ht="36" customHeight="1" x14ac:dyDescent="0.2">
      <c r="B54" s="323" t="str" cm="1">
        <f t="array" ref="B54">IFERROR(INDEX('List of barriers'!$A$2:$A$87,SMALL(IF('List of barriers'!$B$2:$B$87="Yes",ROW('List of barriers'!$A$2:$A$87)-ROW('List of barriers'!$A$2)+1),ROWS('List of barriers'!$A$2:$A38))),"")</f>
        <v/>
      </c>
      <c r="C54" s="323" t="str">
        <f t="array" ref="C54">IFERROR(INDEX('List of barriers'!$G$2:$G$87,SMALL(IF('List of barriers'!$F$2:$F$87="Yes",ROW('List of barriers'!$G$2:$G$87)-ROW('List of barriers'!$G$2)+1),ROWS('List of barriers'!$G$2:$G38))),"")</f>
        <v/>
      </c>
      <c r="D54" s="314"/>
      <c r="E54" s="314"/>
      <c r="G54" s="309"/>
    </row>
    <row r="55" spans="2:7" ht="36" customHeight="1" x14ac:dyDescent="0.2">
      <c r="B55" s="323" t="str" cm="1">
        <f t="array" ref="B55">IFERROR(INDEX('List of barriers'!$A$2:$A$87,SMALL(IF('List of barriers'!$B$2:$B$87="Yes",ROW('List of barriers'!$A$2:$A$87)-ROW('List of barriers'!$A$2)+1),ROWS('List of barriers'!$A$2:$A39))),"")</f>
        <v/>
      </c>
      <c r="C55" s="323" t="str">
        <f t="array" ref="C55">IFERROR(INDEX('List of barriers'!$G$2:$G$87,SMALL(IF('List of barriers'!$F$2:$F$87="Yes",ROW('List of barriers'!$G$2:$G$87)-ROW('List of barriers'!$G$2)+1),ROWS('List of barriers'!$G$2:$G39))),"")</f>
        <v/>
      </c>
      <c r="D55" s="314"/>
      <c r="E55" s="314"/>
      <c r="G55" s="309"/>
    </row>
    <row r="56" spans="2:7" ht="36" customHeight="1" x14ac:dyDescent="0.2">
      <c r="B56" s="323" t="str" cm="1">
        <f t="array" ref="B56">IFERROR(INDEX('List of barriers'!$A$2:$A$87,SMALL(IF('List of barriers'!$B$2:$B$87="Yes",ROW('List of barriers'!$A$2:$A$87)-ROW('List of barriers'!$A$2)+1),ROWS('List of barriers'!$A$2:$A40))),"")</f>
        <v/>
      </c>
      <c r="C56" s="323" t="str">
        <f t="array" ref="C56">IFERROR(INDEX('List of barriers'!$G$2:$G$87,SMALL(IF('List of barriers'!$F$2:$F$87="Yes",ROW('List of barriers'!$G$2:$G$87)-ROW('List of barriers'!$G$2)+1),ROWS('List of barriers'!$G$2:$G40))),"")</f>
        <v/>
      </c>
      <c r="D56" s="314"/>
      <c r="E56" s="314"/>
      <c r="G56" s="309"/>
    </row>
    <row r="57" spans="2:7" ht="36" customHeight="1" x14ac:dyDescent="0.2">
      <c r="B57" s="323" t="str" cm="1">
        <f t="array" ref="B57">IFERROR(INDEX('List of barriers'!$A$2:$A$87,SMALL(IF('List of barriers'!$B$2:$B$87="Yes",ROW('List of barriers'!$A$2:$A$87)-ROW('List of barriers'!$A$2)+1),ROWS('List of barriers'!$A$2:$A41))),"")</f>
        <v/>
      </c>
      <c r="C57" s="323" t="str">
        <f t="array" ref="C57">IFERROR(INDEX('List of barriers'!$G$2:$G$87,SMALL(IF('List of barriers'!$F$2:$F$87="Yes",ROW('List of barriers'!$G$2:$G$87)-ROW('List of barriers'!$G$2)+1),ROWS('List of barriers'!$G$2:$G41))),"")</f>
        <v/>
      </c>
      <c r="D57" s="314"/>
      <c r="E57" s="314"/>
      <c r="G57" s="309"/>
    </row>
    <row r="58" spans="2:7" ht="36" customHeight="1" x14ac:dyDescent="0.2">
      <c r="B58" s="323" t="str" cm="1">
        <f t="array" ref="B58">IFERROR(INDEX('List of barriers'!$A$2:$A$87,SMALL(IF('List of barriers'!$B$2:$B$87="Yes",ROW('List of barriers'!$A$2:$A$87)-ROW('List of barriers'!$A$2)+1),ROWS('List of barriers'!$A$2:$A42))),"")</f>
        <v/>
      </c>
      <c r="C58" s="323" t="str">
        <f t="array" ref="C58">IFERROR(INDEX('List of barriers'!$G$2:$G$87,SMALL(IF('List of barriers'!$F$2:$F$87="Yes",ROW('List of barriers'!$G$2:$G$87)-ROW('List of barriers'!$G$2)+1),ROWS('List of barriers'!$G$2:$G42))),"")</f>
        <v/>
      </c>
      <c r="D58" s="314"/>
      <c r="E58" s="314"/>
      <c r="G58" s="309"/>
    </row>
    <row r="59" spans="2:7" ht="36" customHeight="1" x14ac:dyDescent="0.2">
      <c r="B59" s="323" t="str" cm="1">
        <f t="array" ref="B59">IFERROR(INDEX('List of barriers'!$A$2:$A$87,SMALL(IF('List of barriers'!$B$2:$B$87="Yes",ROW('List of barriers'!$A$2:$A$87)-ROW('List of barriers'!$A$2)+1),ROWS('List of barriers'!$A$2:$A43))),"")</f>
        <v/>
      </c>
      <c r="C59" s="323" t="str">
        <f t="array" ref="C59">IFERROR(INDEX('List of barriers'!$G$2:$G$87,SMALL(IF('List of barriers'!$F$2:$F$87="Yes",ROW('List of barriers'!$G$2:$G$87)-ROW('List of barriers'!$G$2)+1),ROWS('List of barriers'!$G$2:$G43))),"")</f>
        <v/>
      </c>
      <c r="D59" s="314"/>
      <c r="E59" s="314"/>
      <c r="G59" s="309"/>
    </row>
    <row r="60" spans="2:7" ht="36" customHeight="1" x14ac:dyDescent="0.2">
      <c r="B60" s="323" t="str" cm="1">
        <f t="array" ref="B60">IFERROR(INDEX('List of barriers'!$A$2:$A$87,SMALL(IF('List of barriers'!$B$2:$B$87="Yes",ROW('List of barriers'!$A$2:$A$87)-ROW('List of barriers'!$A$2)+1),ROWS('List of barriers'!$A$2:$A44))),"")</f>
        <v/>
      </c>
      <c r="C60" s="323" t="str">
        <f t="array" ref="C60">IFERROR(INDEX('List of barriers'!$G$2:$G$87,SMALL(IF('List of barriers'!$F$2:$F$87="Yes",ROW('List of barriers'!$G$2:$G$87)-ROW('List of barriers'!$G$2)+1),ROWS('List of barriers'!$G$2:$G44))),"")</f>
        <v/>
      </c>
      <c r="D60" s="314"/>
      <c r="E60" s="314"/>
      <c r="G60" s="309"/>
    </row>
    <row r="61" spans="2:7" ht="36" customHeight="1" x14ac:dyDescent="0.2">
      <c r="B61" s="323" t="str" cm="1">
        <f t="array" ref="B61">IFERROR(INDEX('List of barriers'!$A$2:$A$87,SMALL(IF('List of barriers'!$B$2:$B$87="Yes",ROW('List of barriers'!$A$2:$A$87)-ROW('List of barriers'!$A$2)+1),ROWS('List of barriers'!$A$2:$A45))),"")</f>
        <v/>
      </c>
      <c r="C61" s="323" t="str">
        <f t="array" ref="C61">IFERROR(INDEX('List of barriers'!$G$2:$G$87,SMALL(IF('List of barriers'!$F$2:$F$87="Yes",ROW('List of barriers'!$G$2:$G$87)-ROW('List of barriers'!$G$2)+1),ROWS('List of barriers'!$G$2:$G45))),"")</f>
        <v/>
      </c>
      <c r="D61" s="314"/>
      <c r="E61" s="314"/>
      <c r="G61" s="309"/>
    </row>
    <row r="62" spans="2:7" ht="36" customHeight="1" x14ac:dyDescent="0.2">
      <c r="B62" s="323" t="str" cm="1">
        <f t="array" ref="B62">IFERROR(INDEX('List of barriers'!$A$2:$A$87,SMALL(IF('List of barriers'!$B$2:$B$87="Yes",ROW('List of barriers'!$A$2:$A$87)-ROW('List of barriers'!$A$2)+1),ROWS('List of barriers'!$A$2:$A46))),"")</f>
        <v/>
      </c>
      <c r="C62" s="323" t="str">
        <f t="array" ref="C62">IFERROR(INDEX('List of barriers'!$G$2:$G$87,SMALL(IF('List of barriers'!$F$2:$F$87="Yes",ROW('List of barriers'!$G$2:$G$87)-ROW('List of barriers'!$G$2)+1),ROWS('List of barriers'!$G$2:$G46))),"")</f>
        <v/>
      </c>
      <c r="D62" s="314"/>
      <c r="E62" s="314"/>
      <c r="G62" s="309"/>
    </row>
    <row r="63" spans="2:7" ht="36" customHeight="1" x14ac:dyDescent="0.2">
      <c r="B63" s="323" t="str" cm="1">
        <f t="array" ref="B63">IFERROR(INDEX('List of barriers'!$A$2:$A$87,SMALL(IF('List of barriers'!$B$2:$B$87="Yes",ROW('List of barriers'!$A$2:$A$87)-ROW('List of barriers'!$A$2)+1),ROWS('List of barriers'!$A$2:$A47))),"")</f>
        <v/>
      </c>
      <c r="C63" s="323" t="str">
        <f t="array" ref="C63">IFERROR(INDEX('List of barriers'!$G$2:$G$87,SMALL(IF('List of barriers'!$F$2:$F$87="Yes",ROW('List of barriers'!$G$2:$G$87)-ROW('List of barriers'!$G$2)+1),ROWS('List of barriers'!$G$2:$G47))),"")</f>
        <v/>
      </c>
      <c r="D63" s="314"/>
      <c r="E63" s="314"/>
      <c r="G63" s="309"/>
    </row>
    <row r="64" spans="2:7" ht="36" customHeight="1" x14ac:dyDescent="0.2">
      <c r="B64" s="323" t="str" cm="1">
        <f t="array" ref="B64">IFERROR(INDEX('List of barriers'!$A$2:$A$87,SMALL(IF('List of barriers'!$B$2:$B$87="Yes",ROW('List of barriers'!$A$2:$A$87)-ROW('List of barriers'!$A$2)+1),ROWS('List of barriers'!$A$2:$A48))),"")</f>
        <v/>
      </c>
      <c r="C64" s="323" t="str">
        <f t="array" ref="C64">IFERROR(INDEX('List of barriers'!$G$2:$G$87,SMALL(IF('List of barriers'!$F$2:$F$87="Yes",ROW('List of barriers'!$G$2:$G$87)-ROW('List of barriers'!$G$2)+1),ROWS('List of barriers'!$G$2:$G48))),"")</f>
        <v/>
      </c>
      <c r="D64" s="314"/>
      <c r="E64" s="314"/>
      <c r="G64" s="309"/>
    </row>
    <row r="65" spans="2:7" ht="36" customHeight="1" x14ac:dyDescent="0.2">
      <c r="B65" s="323" t="str" cm="1">
        <f t="array" ref="B65">IFERROR(INDEX('List of barriers'!$A$2:$A$87,SMALL(IF('List of barriers'!$B$2:$B$87="Yes",ROW('List of barriers'!$A$2:$A$87)-ROW('List of barriers'!$A$2)+1),ROWS('List of barriers'!$A$2:$A49))),"")</f>
        <v/>
      </c>
      <c r="C65" s="323" t="str">
        <f t="array" ref="C65">IFERROR(INDEX('List of barriers'!$G$2:$G$87,SMALL(IF('List of barriers'!$F$2:$F$87="Yes",ROW('List of barriers'!$G$2:$G$87)-ROW('List of barriers'!$G$2)+1),ROWS('List of barriers'!$G$2:$G49))),"")</f>
        <v/>
      </c>
      <c r="D65" s="314"/>
      <c r="E65" s="314"/>
      <c r="G65" s="309"/>
    </row>
    <row r="66" spans="2:7" ht="36" customHeight="1" x14ac:dyDescent="0.2">
      <c r="B66" s="323" t="str" cm="1">
        <f t="array" ref="B66">IFERROR(INDEX('List of barriers'!$A$2:$A$87,SMALL(IF('List of barriers'!$B$2:$B$87="Yes",ROW('List of barriers'!$A$2:$A$87)-ROW('List of barriers'!$A$2)+1),ROWS('List of barriers'!$A$2:$A50))),"")</f>
        <v/>
      </c>
      <c r="C66" s="323" t="str">
        <f t="array" ref="C66">IFERROR(INDEX('List of barriers'!$G$2:$G$87,SMALL(IF('List of barriers'!$F$2:$F$87="Yes",ROW('List of barriers'!$G$2:$G$87)-ROW('List of barriers'!$G$2)+1),ROWS('List of barriers'!$G$2:$G50))),"")</f>
        <v/>
      </c>
      <c r="D66" s="314"/>
      <c r="E66" s="314"/>
      <c r="G66" s="309"/>
    </row>
    <row r="67" spans="2:7" ht="36" customHeight="1" x14ac:dyDescent="0.2">
      <c r="B67" s="323" t="str" cm="1">
        <f t="array" ref="B67">IFERROR(INDEX('List of barriers'!$A$2:$A$87,SMALL(IF('List of barriers'!$B$2:$B$87="Yes",ROW('List of barriers'!$A$2:$A$87)-ROW('List of barriers'!$A$2)+1),ROWS('List of barriers'!$A$2:$A51))),"")</f>
        <v/>
      </c>
      <c r="C67" s="323" t="str">
        <f t="array" ref="C67">IFERROR(INDEX('List of barriers'!$G$2:$G$87,SMALL(IF('List of barriers'!$F$2:$F$87="Yes",ROW('List of barriers'!$G$2:$G$87)-ROW('List of barriers'!$G$2)+1),ROWS('List of barriers'!$G$2:$G51))),"")</f>
        <v/>
      </c>
      <c r="D67" s="314"/>
      <c r="E67" s="314"/>
      <c r="G67" s="309"/>
    </row>
    <row r="68" spans="2:7" ht="36" customHeight="1" x14ac:dyDescent="0.2">
      <c r="B68" s="323" t="str" cm="1">
        <f t="array" ref="B68">IFERROR(INDEX('List of barriers'!$A$2:$A$87,SMALL(IF('List of barriers'!$B$2:$B$87="Yes",ROW('List of barriers'!$A$2:$A$87)-ROW('List of barriers'!$A$2)+1),ROWS('List of barriers'!$A$2:$A52))),"")</f>
        <v/>
      </c>
      <c r="C68" s="323" t="str">
        <f t="array" ref="C68">IFERROR(INDEX('List of barriers'!$G$2:$G$87,SMALL(IF('List of barriers'!$F$2:$F$87="Yes",ROW('List of barriers'!$G$2:$G$87)-ROW('List of barriers'!$G$2)+1),ROWS('List of barriers'!$G$2:$G52))),"")</f>
        <v/>
      </c>
      <c r="D68" s="314"/>
      <c r="E68" s="314"/>
      <c r="G68" s="309"/>
    </row>
    <row r="69" spans="2:7" ht="36" customHeight="1" x14ac:dyDescent="0.2">
      <c r="B69" s="323" t="str" cm="1">
        <f t="array" ref="B69">IFERROR(INDEX('List of barriers'!$A$2:$A$87,SMALL(IF('List of barriers'!$B$2:$B$87="Yes",ROW('List of barriers'!$A$2:$A$87)-ROW('List of barriers'!$A$2)+1),ROWS('List of barriers'!$A$2:$A53))),"")</f>
        <v/>
      </c>
      <c r="C69" s="323" t="str">
        <f t="array" ref="C69">IFERROR(INDEX('List of barriers'!$G$2:$G$87,SMALL(IF('List of barriers'!$F$2:$F$87="Yes",ROW('List of barriers'!$G$2:$G$87)-ROW('List of barriers'!$G$2)+1),ROWS('List of barriers'!$G$2:$G53))),"")</f>
        <v/>
      </c>
      <c r="D69" s="314"/>
      <c r="E69" s="314"/>
      <c r="G69" s="309"/>
    </row>
    <row r="70" spans="2:7" ht="36" customHeight="1" x14ac:dyDescent="0.2">
      <c r="B70" s="323" t="str" cm="1">
        <f t="array" ref="B70">IFERROR(INDEX('List of barriers'!$A$2:$A$87,SMALL(IF('List of barriers'!$B$2:$B$87="Yes",ROW('List of barriers'!$A$2:$A$87)-ROW('List of barriers'!$A$2)+1),ROWS('List of barriers'!$A$2:$A54))),"")</f>
        <v/>
      </c>
      <c r="C70" s="323" t="str">
        <f t="array" ref="C70">IFERROR(INDEX('List of barriers'!$G$2:$G$87,SMALL(IF('List of barriers'!$F$2:$F$87="Yes",ROW('List of barriers'!$G$2:$G$87)-ROW('List of barriers'!$G$2)+1),ROWS('List of barriers'!$G$2:$G54))),"")</f>
        <v/>
      </c>
      <c r="D70" s="314"/>
      <c r="E70" s="314"/>
      <c r="G70" s="309"/>
    </row>
    <row r="71" spans="2:7" ht="36" customHeight="1" x14ac:dyDescent="0.2">
      <c r="B71" s="323" t="str" cm="1">
        <f t="array" ref="B71">IFERROR(INDEX('List of barriers'!$A$2:$A$87,SMALL(IF('List of barriers'!$B$2:$B$87="Yes",ROW('List of barriers'!$A$2:$A$87)-ROW('List of barriers'!$A$2)+1),ROWS('List of barriers'!$A$2:$A55))),"")</f>
        <v/>
      </c>
      <c r="C71" s="323" t="str">
        <f t="array" ref="C71">IFERROR(INDEX('List of barriers'!$G$2:$G$87,SMALL(IF('List of barriers'!$F$2:$F$87="Yes",ROW('List of barriers'!$G$2:$G$87)-ROW('List of barriers'!$G$2)+1),ROWS('List of barriers'!$G$2:$G55))),"")</f>
        <v/>
      </c>
      <c r="D71" s="314"/>
      <c r="E71" s="314"/>
      <c r="G71" s="309"/>
    </row>
    <row r="72" spans="2:7" ht="36" customHeight="1" x14ac:dyDescent="0.2">
      <c r="B72" s="323" t="str" cm="1">
        <f t="array" ref="B72">IFERROR(INDEX('List of barriers'!$A$2:$A$87,SMALL(IF('List of barriers'!$B$2:$B$87="Yes",ROW('List of barriers'!$A$2:$A$87)-ROW('List of barriers'!$A$2)+1),ROWS('List of barriers'!$A$2:$A56))),"")</f>
        <v/>
      </c>
      <c r="C72" s="323" t="str">
        <f t="array" ref="C72">IFERROR(INDEX('List of barriers'!$G$2:$G$87,SMALL(IF('List of barriers'!$F$2:$F$87="Yes",ROW('List of barriers'!$G$2:$G$87)-ROW('List of barriers'!$G$2)+1),ROWS('List of barriers'!$G$2:$G56))),"")</f>
        <v/>
      </c>
      <c r="D72" s="314"/>
      <c r="E72" s="314"/>
      <c r="G72" s="309"/>
    </row>
    <row r="73" spans="2:7" ht="36" customHeight="1" x14ac:dyDescent="0.2">
      <c r="B73" s="323" t="str" cm="1">
        <f t="array" ref="B73">IFERROR(INDEX('List of barriers'!$A$2:$A$87,SMALL(IF('List of barriers'!$B$2:$B$87="Yes",ROW('List of barriers'!$A$2:$A$87)-ROW('List of barriers'!$A$2)+1),ROWS('List of barriers'!$A$2:$A57))),"")</f>
        <v/>
      </c>
      <c r="C73" s="323" t="str">
        <f t="array" ref="C73">IFERROR(INDEX('List of barriers'!$G$2:$G$87,SMALL(IF('List of barriers'!$F$2:$F$87="Yes",ROW('List of barriers'!$G$2:$G$87)-ROW('List of barriers'!$G$2)+1),ROWS('List of barriers'!$G$2:$G57))),"")</f>
        <v/>
      </c>
      <c r="D73" s="314"/>
      <c r="E73" s="314"/>
      <c r="G73" s="309"/>
    </row>
    <row r="74" spans="2:7" ht="36" customHeight="1" x14ac:dyDescent="0.2">
      <c r="B74" s="323" t="str" cm="1">
        <f t="array" ref="B74">IFERROR(INDEX('List of barriers'!$A$2:$A$87,SMALL(IF('List of barriers'!$B$2:$B$87="Yes",ROW('List of barriers'!$A$2:$A$87)-ROW('List of barriers'!$A$2)+1),ROWS('List of barriers'!$A$2:$A58))),"")</f>
        <v/>
      </c>
      <c r="C74" s="323" t="str">
        <f t="array" ref="C74">IFERROR(INDEX('List of barriers'!$G$2:$G$87,SMALL(IF('List of barriers'!$F$2:$F$87="Yes",ROW('List of barriers'!$G$2:$G$87)-ROW('List of barriers'!$G$2)+1),ROWS('List of barriers'!$G$2:$G58))),"")</f>
        <v/>
      </c>
      <c r="D74" s="314"/>
      <c r="E74" s="314"/>
      <c r="G74" s="309"/>
    </row>
    <row r="75" spans="2:7" ht="36" customHeight="1" x14ac:dyDescent="0.2">
      <c r="B75" s="323" t="str" cm="1">
        <f t="array" ref="B75">IFERROR(INDEX('List of barriers'!$A$2:$A$87,SMALL(IF('List of barriers'!$B$2:$B$87="Yes",ROW('List of barriers'!$A$2:$A$87)-ROW('List of barriers'!$A$2)+1),ROWS('List of barriers'!$A$2:$A59))),"")</f>
        <v/>
      </c>
      <c r="C75" s="323" t="str">
        <f t="array" ref="C75">IFERROR(INDEX('List of barriers'!$G$2:$G$87,SMALL(IF('List of barriers'!$F$2:$F$87="Yes",ROW('List of barriers'!$G$2:$G$87)-ROW('List of barriers'!$G$2)+1),ROWS('List of barriers'!$G$2:$G59))),"")</f>
        <v/>
      </c>
      <c r="D75" s="314"/>
      <c r="E75" s="314"/>
      <c r="G75" s="309"/>
    </row>
    <row r="76" spans="2:7" ht="36" customHeight="1" x14ac:dyDescent="0.2">
      <c r="B76" s="323" t="str" cm="1">
        <f t="array" ref="B76">IFERROR(INDEX('List of barriers'!$A$2:$A$87,SMALL(IF('List of barriers'!$B$2:$B$87="Yes",ROW('List of barriers'!$A$2:$A$87)-ROW('List of barriers'!$A$2)+1),ROWS('List of barriers'!$A$2:$A60))),"")</f>
        <v/>
      </c>
      <c r="C76" s="323" t="str">
        <f t="array" ref="C76">IFERROR(INDEX('List of barriers'!$G$2:$G$87,SMALL(IF('List of barriers'!$F$2:$F$87="Yes",ROW('List of barriers'!$G$2:$G$87)-ROW('List of barriers'!$G$2)+1),ROWS('List of barriers'!$G$2:$G60))),"")</f>
        <v/>
      </c>
      <c r="D76" s="314"/>
      <c r="E76" s="314"/>
      <c r="G76" s="309"/>
    </row>
    <row r="77" spans="2:7" ht="36" customHeight="1" x14ac:dyDescent="0.2">
      <c r="B77" s="323" t="str" cm="1">
        <f t="array" ref="B77">IFERROR(INDEX('List of barriers'!$A$2:$A$87,SMALL(IF('List of barriers'!$B$2:$B$87="Yes",ROW('List of barriers'!$A$2:$A$87)-ROW('List of barriers'!$A$2)+1),ROWS('List of barriers'!$A$2:$A61))),"")</f>
        <v/>
      </c>
      <c r="C77" s="323" t="str">
        <f t="array" ref="C77">IFERROR(INDEX('List of barriers'!$G$2:$G$87,SMALL(IF('List of barriers'!$F$2:$F$87="Yes",ROW('List of barriers'!$G$2:$G$87)-ROW('List of barriers'!$G$2)+1),ROWS('List of barriers'!$G$2:$G61))),"")</f>
        <v/>
      </c>
      <c r="D77" s="314"/>
      <c r="E77" s="314"/>
      <c r="G77" s="309"/>
    </row>
    <row r="78" spans="2:7" ht="36" customHeight="1" x14ac:dyDescent="0.2">
      <c r="B78" s="323" t="str" cm="1">
        <f t="array" ref="B78">IFERROR(INDEX('List of barriers'!$A$2:$A$87,SMALL(IF('List of barriers'!$B$2:$B$87="Yes",ROW('List of barriers'!$A$2:$A$87)-ROW('List of barriers'!$A$2)+1),ROWS('List of barriers'!$A$2:$A62))),"")</f>
        <v/>
      </c>
      <c r="C78" s="323" t="str">
        <f t="array" ref="C78">IFERROR(INDEX('List of barriers'!$G$2:$G$87,SMALL(IF('List of barriers'!$F$2:$F$87="Yes",ROW('List of barriers'!$G$2:$G$87)-ROW('List of barriers'!$G$2)+1),ROWS('List of barriers'!$G$2:$G62))),"")</f>
        <v/>
      </c>
      <c r="D78" s="314"/>
      <c r="E78" s="314"/>
      <c r="G78" s="309"/>
    </row>
    <row r="79" spans="2:7" ht="36" customHeight="1" x14ac:dyDescent="0.2">
      <c r="B79" s="323" t="str" cm="1">
        <f t="array" ref="B79">IFERROR(INDEX('List of barriers'!$A$2:$A$87,SMALL(IF('List of barriers'!$B$2:$B$87="Yes",ROW('List of barriers'!$A$2:$A$87)-ROW('List of barriers'!$A$2)+1),ROWS('List of barriers'!$A$2:$A63))),"")</f>
        <v/>
      </c>
      <c r="C79" s="323" t="str">
        <f t="array" ref="C79">IFERROR(INDEX('List of barriers'!$G$2:$G$87,SMALL(IF('List of barriers'!$F$2:$F$87="Yes",ROW('List of barriers'!$G$2:$G$87)-ROW('List of barriers'!$G$2)+1),ROWS('List of barriers'!$G$2:$G63))),"")</f>
        <v/>
      </c>
      <c r="D79" s="314"/>
      <c r="E79" s="314"/>
      <c r="G79" s="309"/>
    </row>
    <row r="80" spans="2:7" ht="36" customHeight="1" x14ac:dyDescent="0.2">
      <c r="B80" s="323" t="str" cm="1">
        <f t="array" ref="B80">IFERROR(INDEX('List of barriers'!$A$2:$A$87,SMALL(IF('List of barriers'!$B$2:$B$87="Yes",ROW('List of barriers'!$A$2:$A$87)-ROW('List of barriers'!$A$2)+1),ROWS('List of barriers'!$A$2:$A64))),"")</f>
        <v/>
      </c>
      <c r="C80" s="323" t="str">
        <f t="array" ref="C80">IFERROR(INDEX('List of barriers'!$G$2:$G$87,SMALL(IF('List of barriers'!$F$2:$F$87="Yes",ROW('List of barriers'!$G$2:$G$87)-ROW('List of barriers'!$G$2)+1),ROWS('List of barriers'!$G$2:$G64))),"")</f>
        <v/>
      </c>
      <c r="D80" s="314"/>
      <c r="E80" s="314"/>
      <c r="G80" s="309"/>
    </row>
    <row r="81" spans="2:7" ht="36" customHeight="1" x14ac:dyDescent="0.2">
      <c r="B81" s="323" t="str" cm="1">
        <f t="array" ref="B81">IFERROR(INDEX('List of barriers'!$A$2:$A$87,SMALL(IF('List of barriers'!$B$2:$B$87="Yes",ROW('List of barriers'!$A$2:$A$87)-ROW('List of barriers'!$A$2)+1),ROWS('List of barriers'!$A$2:$A65))),"")</f>
        <v/>
      </c>
      <c r="C81" s="323" t="str">
        <f t="array" ref="C81">IFERROR(INDEX('List of barriers'!$G$2:$G$87,SMALL(IF('List of barriers'!$F$2:$F$87="Yes",ROW('List of barriers'!$G$2:$G$87)-ROW('List of barriers'!$G$2)+1),ROWS('List of barriers'!$G$2:$G65))),"")</f>
        <v/>
      </c>
      <c r="D81" s="314"/>
      <c r="E81" s="314"/>
      <c r="G81" s="309"/>
    </row>
    <row r="82" spans="2:7" ht="36" customHeight="1" x14ac:dyDescent="0.2">
      <c r="B82" s="323" t="str" cm="1">
        <f t="array" ref="B82">IFERROR(INDEX('List of barriers'!$A$2:$A$87,SMALL(IF('List of barriers'!$B$2:$B$87="Yes",ROW('List of barriers'!$A$2:$A$87)-ROW('List of barriers'!$A$2)+1),ROWS('List of barriers'!$A$2:$A66))),"")</f>
        <v/>
      </c>
      <c r="C82" s="323" t="str">
        <f t="array" ref="C82">IFERROR(INDEX('List of barriers'!$G$2:$G$87,SMALL(IF('List of barriers'!$F$2:$F$87="Yes",ROW('List of barriers'!$G$2:$G$87)-ROW('List of barriers'!$G$2)+1),ROWS('List of barriers'!$G$2:$G66))),"")</f>
        <v/>
      </c>
      <c r="D82" s="314"/>
      <c r="E82" s="314"/>
      <c r="G82" s="309"/>
    </row>
    <row r="83" spans="2:7" ht="36" customHeight="1" x14ac:dyDescent="0.2">
      <c r="B83" s="323" t="str" cm="1">
        <f t="array" ref="B83">IFERROR(INDEX('List of barriers'!$A$2:$A$87,SMALL(IF('List of barriers'!$B$2:$B$87="Yes",ROW('List of barriers'!$A$2:$A$87)-ROW('List of barriers'!$A$2)+1),ROWS('List of barriers'!$A$2:$A67))),"")</f>
        <v/>
      </c>
      <c r="C83" s="323" t="str">
        <f t="array" ref="C83">IFERROR(INDEX('List of barriers'!$G$2:$G$87,SMALL(IF('List of barriers'!$F$2:$F$87="Yes",ROW('List of barriers'!$G$2:$G$87)-ROW('List of barriers'!$G$2)+1),ROWS('List of barriers'!$G$2:$G67))),"")</f>
        <v/>
      </c>
      <c r="D83" s="314"/>
      <c r="E83" s="314"/>
      <c r="G83" s="309"/>
    </row>
    <row r="84" spans="2:7" ht="36" customHeight="1" x14ac:dyDescent="0.2">
      <c r="B84" s="323" t="str" cm="1">
        <f t="array" ref="B84">IFERROR(INDEX('List of barriers'!$A$2:$A$87,SMALL(IF('List of barriers'!$B$2:$B$87="Yes",ROW('List of barriers'!$A$2:$A$87)-ROW('List of barriers'!$A$2)+1),ROWS('List of barriers'!$A$2:$A68))),"")</f>
        <v/>
      </c>
      <c r="C84" s="323" t="str">
        <f t="array" ref="C84">IFERROR(INDEX('List of barriers'!$G$2:$G$87,SMALL(IF('List of barriers'!$F$2:$F$87="Yes",ROW('List of barriers'!$G$2:$G$87)-ROW('List of barriers'!$G$2)+1),ROWS('List of barriers'!$G$2:$G68))),"")</f>
        <v/>
      </c>
      <c r="D84" s="314"/>
      <c r="E84" s="314"/>
      <c r="G84" s="309"/>
    </row>
    <row r="85" spans="2:7" ht="36" customHeight="1" x14ac:dyDescent="0.2">
      <c r="B85" s="323" t="str" cm="1">
        <f t="array" ref="B85">IFERROR(INDEX('List of barriers'!$A$2:$A$87,SMALL(IF('List of barriers'!$B$2:$B$87="Yes",ROW('List of barriers'!$A$2:$A$87)-ROW('List of barriers'!$A$2)+1),ROWS('List of barriers'!$A$2:$A69))),"")</f>
        <v/>
      </c>
      <c r="C85" s="323" t="str">
        <f t="array" ref="C85">IFERROR(INDEX('List of barriers'!$G$2:$G$87,SMALL(IF('List of barriers'!$F$2:$F$87="Yes",ROW('List of barriers'!$G$2:$G$87)-ROW('List of barriers'!$G$2)+1),ROWS('List of barriers'!$G$2:$G69))),"")</f>
        <v/>
      </c>
      <c r="D85" s="314"/>
      <c r="E85" s="314"/>
      <c r="G85" s="309"/>
    </row>
    <row r="86" spans="2:7" ht="36" customHeight="1" x14ac:dyDescent="0.2">
      <c r="B86" s="323" t="str" cm="1">
        <f t="array" ref="B86">IFERROR(INDEX('List of barriers'!$A$2:$A$87,SMALL(IF('List of barriers'!$B$2:$B$87="Yes",ROW('List of barriers'!$A$2:$A$87)-ROW('List of barriers'!$A$2)+1),ROWS('List of barriers'!$A$2:$A70))),"")</f>
        <v/>
      </c>
      <c r="C86" s="323" t="str">
        <f t="array" ref="C86">IFERROR(INDEX('List of barriers'!$G$2:$G$87,SMALL(IF('List of barriers'!$F$2:$F$87="Yes",ROW('List of barriers'!$G$2:$G$87)-ROW('List of barriers'!$G$2)+1),ROWS('List of barriers'!$G$2:$G70))),"")</f>
        <v/>
      </c>
      <c r="D86" s="314"/>
      <c r="E86" s="314"/>
      <c r="G86" s="309"/>
    </row>
    <row r="87" spans="2:7" ht="36" customHeight="1" x14ac:dyDescent="0.2">
      <c r="B87" s="323" t="str" cm="1">
        <f t="array" ref="B87">IFERROR(INDEX('List of barriers'!$A$2:$A$87,SMALL(IF('List of barriers'!$B$2:$B$87="Yes",ROW('List of barriers'!$A$2:$A$87)-ROW('List of barriers'!$A$2)+1),ROWS('List of barriers'!$A$2:$A71))),"")</f>
        <v/>
      </c>
      <c r="C87" s="323" t="str">
        <f t="array" ref="C87">IFERROR(INDEX('List of barriers'!$G$2:$G$87,SMALL(IF('List of barriers'!$F$2:$F$87="Yes",ROW('List of barriers'!$G$2:$G$87)-ROW('List of barriers'!$G$2)+1),ROWS('List of barriers'!$G$2:$G71))),"")</f>
        <v/>
      </c>
      <c r="D87" s="314"/>
      <c r="E87" s="314"/>
      <c r="G87" s="309"/>
    </row>
    <row r="88" spans="2:7" ht="36" customHeight="1" x14ac:dyDescent="0.2">
      <c r="B88" s="323" t="str" cm="1">
        <f t="array" ref="B88">IFERROR(INDEX('List of barriers'!$A$2:$A$87,SMALL(IF('List of barriers'!$B$2:$B$87="Yes",ROW('List of barriers'!$A$2:$A$87)-ROW('List of barriers'!$A$2)+1),ROWS('List of barriers'!$A$2:$A72))),"")</f>
        <v/>
      </c>
      <c r="C88" s="323" t="str">
        <f t="array" ref="C88">IFERROR(INDEX('List of barriers'!$G$2:$G$87,SMALL(IF('List of barriers'!$F$2:$F$87="Yes",ROW('List of barriers'!$G$2:$G$87)-ROW('List of barriers'!$G$2)+1),ROWS('List of barriers'!$G$2:$G72))),"")</f>
        <v/>
      </c>
      <c r="D88" s="314"/>
      <c r="E88" s="314"/>
      <c r="G88" s="309"/>
    </row>
    <row r="89" spans="2:7" ht="36" customHeight="1" x14ac:dyDescent="0.2">
      <c r="B89" s="323" t="str" cm="1">
        <f t="array" ref="B89">IFERROR(INDEX('List of barriers'!$A$2:$A$87,SMALL(IF('List of barriers'!$B$2:$B$87="Yes",ROW('List of barriers'!$A$2:$A$87)-ROW('List of barriers'!$A$2)+1),ROWS('List of barriers'!$A$2:$A73))),"")</f>
        <v/>
      </c>
      <c r="C89" s="323" t="str">
        <f t="array" ref="C89">IFERROR(INDEX('List of barriers'!$G$2:$G$87,SMALL(IF('List of barriers'!$F$2:$F$87="Yes",ROW('List of barriers'!$G$2:$G$87)-ROW('List of barriers'!$G$2)+1),ROWS('List of barriers'!$G$2:$G73))),"")</f>
        <v/>
      </c>
      <c r="D89" s="314"/>
      <c r="E89" s="314"/>
      <c r="G89" s="309"/>
    </row>
    <row r="90" spans="2:7" ht="36" customHeight="1" x14ac:dyDescent="0.2">
      <c r="B90" s="323" t="str" cm="1">
        <f t="array" ref="B90">IFERROR(INDEX('List of barriers'!$A$2:$A$87,SMALL(IF('List of barriers'!$B$2:$B$87="Yes",ROW('List of barriers'!$A$2:$A$87)-ROW('List of barriers'!$A$2)+1),ROWS('List of barriers'!$A$2:$A74))),"")</f>
        <v/>
      </c>
      <c r="C90" s="323" t="str">
        <f t="array" ref="C90">IFERROR(INDEX('List of barriers'!$G$2:$G$87,SMALL(IF('List of barriers'!$F$2:$F$87="Yes",ROW('List of barriers'!$G$2:$G$87)-ROW('List of barriers'!$G$2)+1),ROWS('List of barriers'!$G$2:$G74))),"")</f>
        <v/>
      </c>
      <c r="D90" s="314"/>
      <c r="E90" s="314"/>
      <c r="G90" s="309"/>
    </row>
    <row r="91" spans="2:7" ht="36" customHeight="1" x14ac:dyDescent="0.2">
      <c r="B91" s="323" t="str" cm="1">
        <f t="array" ref="B91">IFERROR(INDEX('List of barriers'!$A$2:$A$87,SMALL(IF('List of barriers'!$B$2:$B$87="Yes",ROW('List of barriers'!$A$2:$A$87)-ROW('List of barriers'!$A$2)+1),ROWS('List of barriers'!$A$2:$A75))),"")</f>
        <v/>
      </c>
      <c r="C91" s="323" t="str">
        <f t="array" ref="C91">IFERROR(INDEX('List of barriers'!$G$2:$G$87,SMALL(IF('List of barriers'!$F$2:$F$87="Yes",ROW('List of barriers'!$G$2:$G$87)-ROW('List of barriers'!$G$2)+1),ROWS('List of barriers'!$G$2:$G75))),"")</f>
        <v/>
      </c>
      <c r="D91" s="314"/>
      <c r="E91" s="314"/>
      <c r="G91" s="309"/>
    </row>
    <row r="92" spans="2:7" ht="36" customHeight="1" x14ac:dyDescent="0.2">
      <c r="B92" s="323" t="str" cm="1">
        <f t="array" ref="B92">IFERROR(INDEX('List of barriers'!$A$2:$A$87,SMALL(IF('List of barriers'!$B$2:$B$87="Yes",ROW('List of barriers'!$A$2:$A$87)-ROW('List of barriers'!$A$2)+1),ROWS('List of barriers'!$A$2:$A76))),"")</f>
        <v/>
      </c>
      <c r="C92" s="323" t="str">
        <f t="array" ref="C92">IFERROR(INDEX('List of barriers'!$G$2:$G$87,SMALL(IF('List of barriers'!$F$2:$F$87="Yes",ROW('List of barriers'!$G$2:$G$87)-ROW('List of barriers'!$G$2)+1),ROWS('List of barriers'!$G$2:$G76))),"")</f>
        <v/>
      </c>
      <c r="D92" s="314"/>
      <c r="E92" s="314"/>
      <c r="G92" s="309"/>
    </row>
    <row r="93" spans="2:7" ht="36" customHeight="1" x14ac:dyDescent="0.2">
      <c r="B93" s="323" t="str" cm="1">
        <f t="array" ref="B93">IFERROR(INDEX('List of barriers'!$A$2:$A$87,SMALL(IF('List of barriers'!$B$2:$B$87="Yes",ROW('List of barriers'!$A$2:$A$87)-ROW('List of barriers'!$A$2)+1),ROWS('List of barriers'!$A$2:$A77))),"")</f>
        <v/>
      </c>
      <c r="C93" s="323" t="str">
        <f t="array" ref="C93">IFERROR(INDEX('List of barriers'!$G$2:$G$87,SMALL(IF('List of barriers'!$F$2:$F$87="Yes",ROW('List of barriers'!$G$2:$G$87)-ROW('List of barriers'!$G$2)+1),ROWS('List of barriers'!$G$2:$G77))),"")</f>
        <v/>
      </c>
      <c r="D93" s="319"/>
      <c r="E93" s="319"/>
      <c r="G93" s="309"/>
    </row>
    <row r="94" spans="2:7" ht="36" customHeight="1" x14ac:dyDescent="0.2">
      <c r="B94" s="323" t="str" cm="1">
        <f t="array" ref="B94">IFERROR(INDEX('List of barriers'!$A$2:$A$87,SMALL(IF('List of barriers'!$B$2:$B$87="Yes",ROW('List of barriers'!$A$2:$A$87)-ROW('List of barriers'!$A$2)+1),ROWS('List of barriers'!$A$2:$A78))),"")</f>
        <v/>
      </c>
      <c r="C94" s="323" t="str">
        <f t="array" ref="C94">IFERROR(INDEX('List of barriers'!$G$2:$G$87,SMALL(IF('List of barriers'!$F$2:$F$87="Yes",ROW('List of barriers'!$G$2:$G$87)-ROW('List of barriers'!$G$2)+1),ROWS('List of barriers'!$G$2:$G78))),"")</f>
        <v/>
      </c>
      <c r="D94" s="319"/>
      <c r="E94" s="319"/>
      <c r="G94" s="309"/>
    </row>
    <row r="95" spans="2:7" ht="36" customHeight="1" x14ac:dyDescent="0.2">
      <c r="B95" s="323" t="str" cm="1">
        <f t="array" ref="B95">IFERROR(INDEX('List of barriers'!$A$2:$A$87,SMALL(IF('List of barriers'!$B$2:$B$87="Yes",ROW('List of barriers'!$A$2:$A$87)-ROW('List of barriers'!$A$2)+1),ROWS('List of barriers'!$A$2:$A79))),"")</f>
        <v/>
      </c>
      <c r="C95" s="323" t="str">
        <f t="array" ref="C95">IFERROR(INDEX('List of barriers'!$G$2:$G$87,SMALL(IF('List of barriers'!$F$2:$F$87="Yes",ROW('List of barriers'!$G$2:$G$87)-ROW('List of barriers'!$G$2)+1),ROWS('List of barriers'!$G$2:$G79))),"")</f>
        <v/>
      </c>
      <c r="D95" s="319"/>
      <c r="E95" s="319"/>
      <c r="G95" s="309"/>
    </row>
    <row r="96" spans="2:7" ht="36" customHeight="1" x14ac:dyDescent="0.2">
      <c r="B96" s="323" t="str" cm="1">
        <f t="array" ref="B96">IFERROR(INDEX('List of barriers'!$A$2:$A$87,SMALL(IF('List of barriers'!$B$2:$B$87="Yes",ROW('List of barriers'!$A$2:$A$87)-ROW('List of barriers'!$A$2)+1),ROWS('List of barriers'!$A$2:$A80))),"")</f>
        <v/>
      </c>
      <c r="C96" s="323" t="str">
        <f t="array" ref="C96">IFERROR(INDEX('List of barriers'!$G$2:$G$87,SMALL(IF('List of barriers'!$F$2:$F$87="Yes",ROW('List of barriers'!$G$2:$G$87)-ROW('List of barriers'!$G$2)+1),ROWS('List of barriers'!$G$2:$G80))),"")</f>
        <v/>
      </c>
      <c r="D96" s="319"/>
      <c r="E96" s="319"/>
      <c r="G96" s="309"/>
    </row>
    <row r="97" spans="1:7" ht="36" customHeight="1" x14ac:dyDescent="0.2">
      <c r="B97" s="323" t="str" cm="1">
        <f t="array" ref="B97">IFERROR(INDEX('List of barriers'!$A$2:$A$87,SMALL(IF('List of barriers'!$B$2:$B$87="Yes",ROW('List of barriers'!$A$2:$A$87)-ROW('List of barriers'!$A$2)+1),ROWS('List of barriers'!$A$2:$A81))),"")</f>
        <v/>
      </c>
      <c r="C97" s="323" t="str">
        <f t="array" ref="C97">IFERROR(INDEX('List of barriers'!$G$2:$G$87,SMALL(IF('List of barriers'!$F$2:$F$87="Yes",ROW('List of barriers'!$G$2:$G$87)-ROW('List of barriers'!$G$2)+1),ROWS('List of barriers'!$G$2:$G81))),"")</f>
        <v/>
      </c>
      <c r="D97" s="319"/>
      <c r="E97" s="319"/>
      <c r="G97" s="309"/>
    </row>
    <row r="98" spans="1:7" ht="36" customHeight="1" x14ac:dyDescent="0.2">
      <c r="B98" s="323" t="str" cm="1">
        <f t="array" ref="B98">IFERROR(INDEX('List of barriers'!$A$2:$A$87,SMALL(IF('List of barriers'!$B$2:$B$87="Yes",ROW('List of barriers'!$A$2:$A$87)-ROW('List of barriers'!$A$2)+1),ROWS('List of barriers'!$A$2:$A82))),"")</f>
        <v/>
      </c>
      <c r="C98" s="323" t="str">
        <f t="array" ref="C98">IFERROR(INDEX('List of barriers'!$G$2:$G$87,SMALL(IF('List of barriers'!$F$2:$F$87="Yes",ROW('List of barriers'!$G$2:$G$87)-ROW('List of barriers'!$G$2)+1),ROWS('List of barriers'!$G$2:$G82))),"")</f>
        <v/>
      </c>
      <c r="D98" s="319"/>
      <c r="E98" s="319"/>
      <c r="G98" s="309"/>
    </row>
    <row r="99" spans="1:7" ht="36" customHeight="1" x14ac:dyDescent="0.2">
      <c r="B99" s="323" t="str" cm="1">
        <f t="array" ref="B99">IFERROR(INDEX('List of barriers'!$A$2:$A$87,SMALL(IF('List of barriers'!$B$2:$B$87="Yes",ROW('List of barriers'!$A$2:$A$87)-ROW('List of barriers'!$A$2)+1),ROWS('List of barriers'!$A$2:$A83))),"")</f>
        <v/>
      </c>
      <c r="C99" s="323" t="str">
        <f t="array" ref="C99">IFERROR(INDEX('List of barriers'!$G$2:$G$87,SMALL(IF('List of barriers'!$F$2:$F$87="Yes",ROW('List of barriers'!$G$2:$G$87)-ROW('List of barriers'!$G$2)+1),ROWS('List of barriers'!$G$2:$G83))),"")</f>
        <v/>
      </c>
      <c r="D99" s="319"/>
      <c r="E99" s="319"/>
      <c r="G99" s="309"/>
    </row>
    <row r="100" spans="1:7" ht="36" customHeight="1" x14ac:dyDescent="0.2">
      <c r="B100" s="323" t="str" cm="1">
        <f t="array" ref="B100">IFERROR(INDEX('List of barriers'!$A$2:$A$87,SMALL(IF('List of barriers'!$B$2:$B$87="Yes",ROW('List of barriers'!$A$2:$A$87)-ROW('List of barriers'!$A$2)+1),ROWS('List of barriers'!$A$2:$A84))),"")</f>
        <v/>
      </c>
      <c r="C100" s="323" t="str">
        <f t="array" ref="C100">IFERROR(INDEX('List of barriers'!$G$2:$G$87,SMALL(IF('List of barriers'!$F$2:$F$87="Yes",ROW('List of barriers'!$G$2:$G$87)-ROW('List of barriers'!$G$2)+1),ROWS('List of barriers'!$G$2:$G84))),"")</f>
        <v/>
      </c>
      <c r="D100" s="319"/>
      <c r="E100" s="319"/>
      <c r="G100" s="309"/>
    </row>
    <row r="101" spans="1:7" ht="36" customHeight="1" x14ac:dyDescent="0.2">
      <c r="B101" s="323" t="str" cm="1">
        <f t="array" ref="B101">IFERROR(INDEX('List of barriers'!$A$2:$A$87,SMALL(IF('List of barriers'!$B$2:$B$87="Yes",ROW('List of barriers'!$A$2:$A$87)-ROW('List of barriers'!$A$2)+1),ROWS('List of barriers'!$A$2:$A85))),"")</f>
        <v/>
      </c>
      <c r="C101" s="323" t="str">
        <f t="array" ref="C101">IFERROR(INDEX('List of barriers'!$G$2:$G$87,SMALL(IF('List of barriers'!$F$2:$F$87="Yes",ROW('List of barriers'!$G$2:$G$87)-ROW('List of barriers'!$G$2)+1),ROWS('List of barriers'!$G$2:$G85))),"")</f>
        <v/>
      </c>
      <c r="D101" s="319"/>
      <c r="E101" s="319"/>
      <c r="G101" s="309"/>
    </row>
    <row r="102" spans="1:7" ht="36" customHeight="1" x14ac:dyDescent="0.2">
      <c r="B102" s="323" t="str" cm="1">
        <f t="array" ref="B102">IFERROR(INDEX('List of barriers'!$A$2:$A$87,SMALL(IF('List of barriers'!$B$2:$B$87="Yes",ROW('List of barriers'!$A$2:$A$87)-ROW('List of barriers'!$A$2)+1),ROWS('List of barriers'!$A$2:$A86))),"")</f>
        <v/>
      </c>
      <c r="C102" s="323" t="str">
        <f t="array" ref="C102">IFERROR(INDEX('List of barriers'!$G$2:$G$87,SMALL(IF('List of barriers'!$F$2:$F$87="Yes",ROW('List of barriers'!$G$2:$G$87)-ROW('List of barriers'!$G$2)+1),ROWS('List of barriers'!$G$2:$G86))),"")</f>
        <v/>
      </c>
      <c r="D102" s="319"/>
      <c r="E102" s="319"/>
      <c r="G102" s="309"/>
    </row>
    <row r="103" spans="1:7" ht="36" customHeight="1" x14ac:dyDescent="0.2">
      <c r="B103" s="323" t="str" cm="1">
        <f t="array" ref="B103">IFERROR(INDEX('List of barriers'!$A$2:$A$87,SMALL(IF('List of barriers'!$B$2:$B$87="Yes",ROW('List of barriers'!$A$2:$A$87)-ROW('List of barriers'!$A$2)+1),ROWS('List of barriers'!$A$2:$A87))),"")</f>
        <v/>
      </c>
      <c r="C103" s="323" t="str">
        <f t="array" ref="C103">IFERROR(INDEX('List of barriers'!$G$2:$G$87,SMALL(IF('List of barriers'!$F$2:$F$87="Yes",ROW('List of barriers'!$G$2:$G$87)-ROW('List of barriers'!$G$2)+1),ROWS('List of barriers'!$G$2:$G87))),"")</f>
        <v/>
      </c>
      <c r="D103" s="319"/>
      <c r="E103" s="319"/>
      <c r="G103" s="309"/>
    </row>
    <row r="104" spans="1:7" ht="36" customHeight="1" x14ac:dyDescent="0.2">
      <c r="B104" s="323" t="str" cm="1">
        <f t="array" ref="B104">IFERROR(INDEX('List of barriers'!$A$2:$A$87,SMALL(IF('List of barriers'!$B$2:$B$87="Yes",ROW('List of barriers'!$A$2:$A$87)-ROW('List of barriers'!$A$2)+1),ROWS('List of barriers'!$A$2:$A88))),"")</f>
        <v/>
      </c>
      <c r="C104" s="323" t="str">
        <f t="array" ref="C104">IFERROR(INDEX('List of barriers'!$G$2:$G$87,SMALL(IF('List of barriers'!$F$2:$F$87="Yes",ROW('List of barriers'!$G$2:$G$87)-ROW('List of barriers'!$G$2)+1),ROWS('List of barriers'!$G$2:$G88))),"")</f>
        <v/>
      </c>
      <c r="D104" s="319"/>
      <c r="E104" s="319"/>
      <c r="G104" s="309"/>
    </row>
    <row r="105" spans="1:7" ht="36" customHeight="1" x14ac:dyDescent="0.2">
      <c r="B105" s="323" t="str" cm="1">
        <f t="array" ref="B105">IFERROR(INDEX('List of barriers'!$A$2:$A$87,SMALL(IF('List of barriers'!$B$2:$B$87="Yes",ROW('List of barriers'!$A$2:$A$87)-ROW('List of barriers'!$A$2)+1),ROWS('List of barriers'!$A$2:$A89))),"")</f>
        <v/>
      </c>
      <c r="C105" s="323" t="str">
        <f t="array" ref="C105">IFERROR(INDEX('List of barriers'!$G$2:$G$87,SMALL(IF('List of barriers'!$F$2:$F$87="Yes",ROW('List of barriers'!$G$2:$G$87)-ROW('List of barriers'!$G$2)+1),ROWS('List of barriers'!$G$2:$G89))),"")</f>
        <v/>
      </c>
      <c r="D105" s="319"/>
      <c r="E105" s="319"/>
      <c r="G105" s="309"/>
    </row>
    <row r="106" spans="1:7" x14ac:dyDescent="0.2">
      <c r="B106" s="320"/>
      <c r="C106" s="320"/>
      <c r="G106" s="309"/>
    </row>
    <row r="107" spans="1:7" x14ac:dyDescent="0.2">
      <c r="B107" s="320"/>
      <c r="C107" s="320"/>
      <c r="G107" s="309"/>
    </row>
    <row r="108" spans="1:7" x14ac:dyDescent="0.2">
      <c r="B108" s="321"/>
      <c r="C108" s="321"/>
      <c r="G108" s="309"/>
    </row>
    <row r="109" spans="1:7" ht="21" x14ac:dyDescent="0.25">
      <c r="A109" s="696" t="s">
        <v>123</v>
      </c>
      <c r="B109" s="696"/>
      <c r="C109" s="696"/>
      <c r="D109" s="696"/>
      <c r="E109" s="696"/>
      <c r="F109" s="696"/>
      <c r="G109" s="309"/>
    </row>
  </sheetData>
  <sheetProtection sheet="1"/>
  <mergeCells count="5">
    <mergeCell ref="B1:F1"/>
    <mergeCell ref="B16:E16"/>
    <mergeCell ref="A109:F109"/>
    <mergeCell ref="B15:E15"/>
    <mergeCell ref="B14:E14"/>
  </mergeCells>
  <conditionalFormatting sqref="D18:D92">
    <cfRule type="cellIs" dxfId="33" priority="2" operator="equal">
      <formula>"Low"</formula>
    </cfRule>
    <cfRule type="cellIs" dxfId="32" priority="4" operator="equal">
      <formula>"High"</formula>
    </cfRule>
    <cfRule type="cellIs" dxfId="31" priority="8" operator="equal">
      <formula>"Medium"</formula>
    </cfRule>
  </conditionalFormatting>
  <dataValidations count="1">
    <dataValidation type="list" allowBlank="1" showInputMessage="1" showErrorMessage="1" sqref="D18:D92" xr:uid="{00000000-0002-0000-0B00-000000000000}">
      <formula1>$O$5:$O$7</formula1>
    </dataValidation>
  </dataValidations>
  <pageMargins left="0.7" right="0.7" top="0.75" bottom="0.75" header="0.3" footer="0.3"/>
  <pageSetup orientation="portrait" horizontalDpi="90" verticalDpi="9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C8725-C7D0-9848-A0E0-E2B3BFC3D71A}">
  <sheetPr codeName="Sheet17">
    <tabColor rgb="FF95C6D9"/>
  </sheetPr>
  <dimension ref="A1:J34"/>
  <sheetViews>
    <sheetView zoomScale="90" zoomScaleNormal="90" workbookViewId="0">
      <selection sqref="A1:I1"/>
    </sheetView>
  </sheetViews>
  <sheetFormatPr baseColWidth="10" defaultColWidth="0" defaultRowHeight="15" zeroHeight="1" x14ac:dyDescent="0.2"/>
  <cols>
    <col min="1" max="2" width="10.83203125" style="56" customWidth="1"/>
    <col min="3" max="3" width="48.1640625" style="56" customWidth="1"/>
    <col min="4" max="4" width="51.83203125" style="56" customWidth="1"/>
    <col min="5" max="9" width="10.83203125" style="56" customWidth="1"/>
    <col min="10" max="10" width="3.83203125" style="56" customWidth="1"/>
    <col min="11" max="16384" width="10.83203125" style="56" hidden="1"/>
  </cols>
  <sheetData>
    <row r="1" spans="1:10" ht="52" customHeight="1" x14ac:dyDescent="0.2">
      <c r="A1" s="702" t="s">
        <v>369</v>
      </c>
      <c r="B1" s="702"/>
      <c r="C1" s="702"/>
      <c r="D1" s="702"/>
      <c r="E1" s="702"/>
      <c r="F1" s="702"/>
      <c r="G1" s="702"/>
      <c r="H1" s="702"/>
      <c r="I1" s="702"/>
      <c r="J1" s="701"/>
    </row>
    <row r="2" spans="1:10" x14ac:dyDescent="0.2">
      <c r="J2" s="701"/>
    </row>
    <row r="3" spans="1:10" x14ac:dyDescent="0.2">
      <c r="C3" s="705" t="s">
        <v>372</v>
      </c>
      <c r="D3" s="706"/>
      <c r="J3" s="701"/>
    </row>
    <row r="4" spans="1:10" x14ac:dyDescent="0.2">
      <c r="C4" s="707"/>
      <c r="D4" s="708"/>
      <c r="J4" s="701"/>
    </row>
    <row r="5" spans="1:10" ht="51" customHeight="1" x14ac:dyDescent="0.2">
      <c r="C5" s="707"/>
      <c r="D5" s="708"/>
      <c r="J5" s="701"/>
    </row>
    <row r="6" spans="1:10" ht="8" customHeight="1" x14ac:dyDescent="0.2">
      <c r="C6" s="713" t="s">
        <v>237</v>
      </c>
      <c r="D6" s="714"/>
      <c r="J6" s="701"/>
    </row>
    <row r="7" spans="1:10" ht="11" customHeight="1" x14ac:dyDescent="0.2">
      <c r="C7" s="715"/>
      <c r="D7" s="716"/>
      <c r="J7" s="701"/>
    </row>
    <row r="8" spans="1:10" ht="1" hidden="1" customHeight="1" x14ac:dyDescent="0.2">
      <c r="C8" s="709"/>
      <c r="D8" s="710"/>
      <c r="J8" s="701"/>
    </row>
    <row r="9" spans="1:10" ht="63" customHeight="1" x14ac:dyDescent="0.2">
      <c r="C9" s="711" t="s">
        <v>344</v>
      </c>
      <c r="D9" s="712"/>
      <c r="J9" s="701"/>
    </row>
    <row r="10" spans="1:10" ht="63" customHeight="1" x14ac:dyDescent="0.2">
      <c r="C10" s="711" t="s">
        <v>345</v>
      </c>
      <c r="D10" s="712"/>
      <c r="J10" s="701"/>
    </row>
    <row r="11" spans="1:10" ht="64" customHeight="1" x14ac:dyDescent="0.2">
      <c r="C11" s="711" t="s">
        <v>332</v>
      </c>
      <c r="D11" s="712"/>
      <c r="J11" s="701"/>
    </row>
    <row r="12" spans="1:10" ht="50" customHeight="1" x14ac:dyDescent="0.2">
      <c r="C12" s="717" t="s">
        <v>583</v>
      </c>
      <c r="D12" s="712"/>
      <c r="J12" s="701"/>
    </row>
    <row r="13" spans="1:10" ht="11" customHeight="1" x14ac:dyDescent="0.2">
      <c r="J13" s="701"/>
    </row>
    <row r="14" spans="1:10" ht="18" customHeight="1" x14ac:dyDescent="0.2">
      <c r="C14" s="718" t="s">
        <v>300</v>
      </c>
      <c r="D14" s="718"/>
      <c r="J14" s="701"/>
    </row>
    <row r="15" spans="1:10" ht="11" customHeight="1" x14ac:dyDescent="0.2">
      <c r="J15" s="701"/>
    </row>
    <row r="16" spans="1:10" s="566" customFormat="1" ht="33" customHeight="1" x14ac:dyDescent="0.2">
      <c r="C16" s="703"/>
      <c r="D16" s="704"/>
      <c r="E16" s="704"/>
      <c r="J16" s="701"/>
    </row>
    <row r="17" spans="10:10" x14ac:dyDescent="0.2">
      <c r="J17" s="701"/>
    </row>
    <row r="18" spans="10:10" x14ac:dyDescent="0.2">
      <c r="J18" s="701"/>
    </row>
    <row r="19" spans="10:10" x14ac:dyDescent="0.2">
      <c r="J19" s="701"/>
    </row>
    <row r="20" spans="10:10" x14ac:dyDescent="0.2">
      <c r="J20" s="701"/>
    </row>
    <row r="21" spans="10:10" x14ac:dyDescent="0.2">
      <c r="J21" s="701"/>
    </row>
    <row r="22" spans="10:10" x14ac:dyDescent="0.2">
      <c r="J22" s="701"/>
    </row>
    <row r="23" spans="10:10" x14ac:dyDescent="0.2">
      <c r="J23" s="701"/>
    </row>
    <row r="24" spans="10:10" x14ac:dyDescent="0.2">
      <c r="J24" s="701"/>
    </row>
    <row r="25" spans="10:10" x14ac:dyDescent="0.2">
      <c r="J25" s="701"/>
    </row>
    <row r="26" spans="10:10" x14ac:dyDescent="0.2">
      <c r="J26" s="701"/>
    </row>
    <row r="27" spans="10:10" x14ac:dyDescent="0.2">
      <c r="J27" s="701"/>
    </row>
    <row r="28" spans="10:10" x14ac:dyDescent="0.2">
      <c r="J28" s="701"/>
    </row>
    <row r="29" spans="10:10" x14ac:dyDescent="0.2">
      <c r="J29" s="701"/>
    </row>
    <row r="30" spans="10:10" x14ac:dyDescent="0.2">
      <c r="J30" s="701"/>
    </row>
    <row r="31" spans="10:10" x14ac:dyDescent="0.2">
      <c r="J31" s="701"/>
    </row>
    <row r="32" spans="10:10" x14ac:dyDescent="0.2">
      <c r="J32" s="701"/>
    </row>
    <row r="33" spans="1:10" x14ac:dyDescent="0.2">
      <c r="J33" s="701"/>
    </row>
    <row r="34" spans="1:10" ht="22.5" customHeight="1" x14ac:dyDescent="0.25">
      <c r="A34" s="700" t="s">
        <v>123</v>
      </c>
      <c r="B34" s="700"/>
      <c r="C34" s="700"/>
      <c r="D34" s="700"/>
      <c r="E34" s="700"/>
      <c r="F34" s="700"/>
      <c r="G34" s="700"/>
      <c r="H34" s="700"/>
      <c r="I34" s="700"/>
      <c r="J34" s="700"/>
    </row>
  </sheetData>
  <sheetProtection sheet="1"/>
  <mergeCells count="12">
    <mergeCell ref="A34:J34"/>
    <mergeCell ref="J1:J33"/>
    <mergeCell ref="A1:I1"/>
    <mergeCell ref="C16:E16"/>
    <mergeCell ref="C3:D5"/>
    <mergeCell ref="C8:D8"/>
    <mergeCell ref="C9:D9"/>
    <mergeCell ref="C11:D11"/>
    <mergeCell ref="C6:D7"/>
    <mergeCell ref="C10:D10"/>
    <mergeCell ref="C12:D12"/>
    <mergeCell ref="C14:D14"/>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37475-D8C1-A145-B300-F1DB4A773A2E}">
  <sheetPr codeName="Sheet18">
    <tabColor rgb="FF95C6D9"/>
  </sheetPr>
  <dimension ref="A1:Q94"/>
  <sheetViews>
    <sheetView zoomScale="90" zoomScaleNormal="90" workbookViewId="0">
      <selection activeCell="E6" sqref="E6"/>
    </sheetView>
  </sheetViews>
  <sheetFormatPr baseColWidth="10" defaultColWidth="0" defaultRowHeight="15" zeroHeight="1" x14ac:dyDescent="0.2"/>
  <cols>
    <col min="1" max="1" width="11" style="310" customWidth="1"/>
    <col min="2" max="2" width="70.6640625" style="310" customWidth="1"/>
    <col min="3" max="3" width="24.1640625" style="310" customWidth="1"/>
    <col min="4" max="5" width="37.5" style="310" customWidth="1"/>
    <col min="6" max="6" width="27.83203125" style="310" customWidth="1"/>
    <col min="7" max="7" width="25.1640625" style="310" customWidth="1"/>
    <col min="8" max="8" width="3.5" style="310" customWidth="1"/>
    <col min="9" max="9" width="25.33203125" style="310" hidden="1" customWidth="1"/>
    <col min="10" max="10" width="23.5" style="310" hidden="1" customWidth="1"/>
    <col min="11" max="17" width="0" style="310" hidden="1" customWidth="1"/>
    <col min="18" max="16384" width="9.1640625" style="310" hidden="1"/>
  </cols>
  <sheetData>
    <row r="1" spans="1:17" ht="45" customHeight="1" x14ac:dyDescent="0.2">
      <c r="A1" s="324"/>
      <c r="B1" s="719" t="s">
        <v>364</v>
      </c>
      <c r="C1" s="719"/>
      <c r="D1" s="719"/>
      <c r="E1" s="719"/>
      <c r="F1" s="719"/>
      <c r="G1" s="719"/>
      <c r="H1" s="324"/>
    </row>
    <row r="2" spans="1:17" x14ac:dyDescent="0.2">
      <c r="B2" s="315"/>
      <c r="H2" s="324"/>
      <c r="M2" s="316"/>
      <c r="N2" s="316"/>
      <c r="O2" s="316"/>
      <c r="P2" s="316"/>
      <c r="Q2" s="316"/>
    </row>
    <row r="3" spans="1:17" ht="53.25" customHeight="1" x14ac:dyDescent="0.2">
      <c r="B3" s="720" t="s">
        <v>301</v>
      </c>
      <c r="C3" s="720"/>
      <c r="D3" s="720"/>
      <c r="E3" s="325"/>
      <c r="F3" s="325"/>
      <c r="H3" s="324"/>
      <c r="M3" s="316"/>
      <c r="N3" s="316"/>
      <c r="O3" s="316"/>
      <c r="P3" s="316"/>
      <c r="Q3" s="316"/>
    </row>
    <row r="4" spans="1:17" ht="53.25" customHeight="1" x14ac:dyDescent="0.2">
      <c r="B4" s="322" t="s">
        <v>167</v>
      </c>
      <c r="C4" s="322" t="s">
        <v>71</v>
      </c>
      <c r="D4" s="322" t="s">
        <v>72</v>
      </c>
      <c r="E4" s="317" t="s">
        <v>187</v>
      </c>
      <c r="F4" s="317" t="s">
        <v>180</v>
      </c>
      <c r="H4" s="324"/>
      <c r="M4" s="316"/>
      <c r="N4" s="316"/>
      <c r="O4" s="316"/>
      <c r="P4" s="316"/>
      <c r="Q4" s="316"/>
    </row>
    <row r="5" spans="1:17" s="315" customFormat="1" ht="58" customHeight="1" x14ac:dyDescent="0.2">
      <c r="B5" s="323" t="str">
        <f t="array" ref="B5">IFERROR(INDEX('List of barriers'!$A$2:$A$87,SMALL(IF('List of barriers'!$C$2:$C$87="No",ROW('List of barriers'!$A$2:$A$87)-ROW('List of barriers'!$A$2)+1),ROWS('List of barriers'!$A$2:$A2))),"")</f>
        <v/>
      </c>
      <c r="C5" s="326" t="str">
        <f t="array" ref="C5">IFERROR(INDEX('List of barriers'!$D$2:$D$87,SMALL(IF('List of barriers'!$C$2:$C$87="No",ROW('List of barriers'!$D$2:$D$87)-ROW('List of barriers'!$D$2)+1),ROWS('List of barriers'!$D$2:$D2))),"")</f>
        <v/>
      </c>
      <c r="D5" s="326" t="str">
        <f t="array" ref="D5">IFERROR(INDEX('List of barriers'!$E$2:$E$87,SMALL(IF('List of barriers'!$C$2:$C$87="No",ROW('List of barriers'!$E$2:$E$87)-ROW('List of barriers'!$E$2)+1),ROWS('List of barriers'!$E$2:$E2))),"")</f>
        <v/>
      </c>
      <c r="E5" s="314"/>
      <c r="F5" s="314"/>
      <c r="H5" s="324"/>
      <c r="M5" s="318"/>
      <c r="N5" s="316"/>
      <c r="O5" s="316"/>
      <c r="P5" s="318"/>
      <c r="Q5" s="318"/>
    </row>
    <row r="6" spans="1:17" s="315" customFormat="1" ht="36" customHeight="1" x14ac:dyDescent="0.2">
      <c r="B6" s="323" t="str">
        <f t="array" ref="B6">IFERROR(INDEX('List of barriers'!$A$2:$A$87,SMALL(IF('List of barriers'!$C$2:$C$87="No",ROW('List of barriers'!$A$2:$A$87)-ROW('List of barriers'!$A$2)+1),ROWS('List of barriers'!$A$2:$A3))),"")</f>
        <v/>
      </c>
      <c r="C6" s="326" t="str">
        <f t="array" ref="C6">IFERROR(INDEX('List of barriers'!$D$2:$D$87,SMALL(IF('List of barriers'!$C$2:$C$87="No",ROW('List of barriers'!$D$2:$D$87)-ROW('List of barriers'!$D$2)+1),ROWS('List of barriers'!$D$2:$D3))),"")</f>
        <v/>
      </c>
      <c r="D6" s="326" t="str">
        <f t="array" ref="D6">IFERROR(INDEX('List of barriers'!$E$2:$E$87,SMALL(IF('List of barriers'!$C$2:$C$87="No",ROW('List of barriers'!$E$2:$E$87)-ROW('List of barriers'!$E$2)+1),ROWS('List of barriers'!$E$2:$E3))),"")</f>
        <v/>
      </c>
      <c r="E6" s="314"/>
      <c r="F6" s="314"/>
      <c r="H6" s="324"/>
      <c r="M6" s="318"/>
      <c r="N6" s="316"/>
      <c r="O6" s="316"/>
      <c r="P6" s="318"/>
      <c r="Q6" s="318"/>
    </row>
    <row r="7" spans="1:17" s="315" customFormat="1" ht="36" customHeight="1" x14ac:dyDescent="0.2">
      <c r="B7" s="323" t="str">
        <f t="array" ref="B7">IFERROR(INDEX('List of barriers'!$A$2:$A$87,SMALL(IF('List of barriers'!$C$2:$C$87="No",ROW('List of barriers'!$A$2:$A$87)-ROW('List of barriers'!$A$2)+1),ROWS('List of barriers'!$A$2:$A4))),"")</f>
        <v/>
      </c>
      <c r="C7" s="326" t="str">
        <f t="array" ref="C7">IFERROR(INDEX('List of barriers'!$D$2:$D$87,SMALL(IF('List of barriers'!$C$2:$C$87="No",ROW('List of barriers'!$D$2:$D$87)-ROW('List of barriers'!$D$2)+1),ROWS('List of barriers'!$D$2:$D4))),"")</f>
        <v/>
      </c>
      <c r="D7" s="326" t="str">
        <f t="array" ref="D7">IFERROR(INDEX('List of barriers'!$E$2:$E$87,SMALL(IF('List of barriers'!$C$2:$C$87="No",ROW('List of barriers'!$E$2:$E$87)-ROW('List of barriers'!$E$2)+1),ROWS('List of barriers'!$E$2:$E4))),"")</f>
        <v/>
      </c>
      <c r="E7" s="314"/>
      <c r="F7" s="314"/>
      <c r="H7" s="324"/>
      <c r="M7" s="318"/>
      <c r="N7" s="316"/>
      <c r="O7" s="316"/>
      <c r="P7" s="318"/>
      <c r="Q7" s="318"/>
    </row>
    <row r="8" spans="1:17" s="315" customFormat="1" ht="36" customHeight="1" x14ac:dyDescent="0.2">
      <c r="B8" s="323" t="str">
        <f t="array" ref="B8">IFERROR(INDEX('List of barriers'!$A$2:$A$87,SMALL(IF('List of barriers'!$C$2:$C$87="No",ROW('List of barriers'!$A$2:$A$87)-ROW('List of barriers'!$A$2)+1),ROWS('List of barriers'!$A$2:$A5))),"")</f>
        <v/>
      </c>
      <c r="C8" s="326" t="str">
        <f t="array" ref="C8">IFERROR(INDEX('List of barriers'!$D$2:$D$87,SMALL(IF('List of barriers'!$C$2:$C$87="No",ROW('List of barriers'!$D$2:$D$87)-ROW('List of barriers'!$D$2)+1),ROWS('List of barriers'!$D$2:$D5))),"")</f>
        <v/>
      </c>
      <c r="D8" s="326" t="str">
        <f t="array" ref="D8">IFERROR(INDEX('List of barriers'!$E$2:$E$87,SMALL(IF('List of barriers'!$C$2:$C$87="No",ROW('List of barriers'!$E$2:$E$87)-ROW('List of barriers'!$E$2)+1),ROWS('List of barriers'!$E$2:$E5))),"")</f>
        <v/>
      </c>
      <c r="E8" s="314"/>
      <c r="F8" s="314"/>
      <c r="H8" s="324"/>
      <c r="M8" s="318"/>
      <c r="N8" s="316"/>
      <c r="O8" s="316"/>
      <c r="P8" s="318"/>
      <c r="Q8" s="318"/>
    </row>
    <row r="9" spans="1:17" s="315" customFormat="1" ht="36" customHeight="1" x14ac:dyDescent="0.2">
      <c r="B9" s="323" t="str">
        <f t="array" ref="B9">IFERROR(INDEX('List of barriers'!$A$2:$A$87,SMALL(IF('List of barriers'!$C$2:$C$87="No",ROW('List of barriers'!$A$2:$A$87)-ROW('List of barriers'!$A$2)+1),ROWS('List of barriers'!$A$2:$A6))),"")</f>
        <v/>
      </c>
      <c r="C9" s="326" t="str">
        <f t="array" ref="C9">IFERROR(INDEX('List of barriers'!$D$2:$D$87,SMALL(IF('List of barriers'!$C$2:$C$87="No",ROW('List of barriers'!$D$2:$D$87)-ROW('List of barriers'!$D$2)+1),ROWS('List of barriers'!$D$2:$D6))),"")</f>
        <v/>
      </c>
      <c r="D9" s="326" t="str">
        <f t="array" ref="D9">IFERROR(INDEX('List of barriers'!$E$2:$E$87,SMALL(IF('List of barriers'!$C$2:$C$87="No",ROW('List of barriers'!$E$2:$E$87)-ROW('List of barriers'!$E$2)+1),ROWS('List of barriers'!$E$2:$E6))),"")</f>
        <v/>
      </c>
      <c r="E9" s="314"/>
      <c r="F9" s="314"/>
      <c r="H9" s="324"/>
      <c r="M9" s="318"/>
      <c r="N9" s="318"/>
      <c r="O9" s="318"/>
      <c r="P9" s="318"/>
      <c r="Q9" s="318"/>
    </row>
    <row r="10" spans="1:17" s="315" customFormat="1" ht="36" customHeight="1" x14ac:dyDescent="0.2">
      <c r="B10" s="323" t="str">
        <f t="array" ref="B10">IFERROR(INDEX('List of barriers'!$A$2:$A$87,SMALL(IF('List of barriers'!$C$2:$C$87="No",ROW('List of barriers'!$A$2:$A$87)-ROW('List of barriers'!$A$2)+1),ROWS('List of barriers'!$A$2:$A7))),"")</f>
        <v/>
      </c>
      <c r="C10" s="326" t="str">
        <f t="array" ref="C10">IFERROR(INDEX('List of barriers'!$D$2:$D$87,SMALL(IF('List of barriers'!$C$2:$C$87="No",ROW('List of barriers'!$D$2:$D$87)-ROW('List of barriers'!$D$2)+1),ROWS('List of barriers'!$D$2:$D7))),"")</f>
        <v/>
      </c>
      <c r="D10" s="326" t="str">
        <f t="array" ref="D10">IFERROR(INDEX('List of barriers'!$E$2:$E$87,SMALL(IF('List of barriers'!$C$2:$C$87="No",ROW('List of barriers'!$E$2:$E$87)-ROW('List of barriers'!$E$2)+1),ROWS('List of barriers'!$E$2:$E7))),"")</f>
        <v/>
      </c>
      <c r="E10" s="314"/>
      <c r="F10" s="314"/>
      <c r="H10" s="324"/>
      <c r="M10" s="318"/>
      <c r="N10" s="318"/>
      <c r="O10" s="318"/>
      <c r="P10" s="318"/>
      <c r="Q10" s="318"/>
    </row>
    <row r="11" spans="1:17" s="315" customFormat="1" ht="36" customHeight="1" x14ac:dyDescent="0.2">
      <c r="B11" s="323" t="str">
        <f t="array" ref="B11">IFERROR(INDEX('List of barriers'!$A$2:$A$87,SMALL(IF('List of barriers'!$C$2:$C$87="No",ROW('List of barriers'!$A$2:$A$87)-ROW('List of barriers'!$A$2)+1),ROWS('List of barriers'!$A$2:$A8))),"")</f>
        <v/>
      </c>
      <c r="C11" s="326" t="str">
        <f t="array" ref="C11">IFERROR(INDEX('List of barriers'!$D$2:$D$87,SMALL(IF('List of barriers'!$C$2:$C$87="No",ROW('List of barriers'!$D$2:$D$87)-ROW('List of barriers'!$D$2)+1),ROWS('List of barriers'!$D$2:$D8))),"")</f>
        <v/>
      </c>
      <c r="D11" s="326" t="str">
        <f t="array" ref="D11">IFERROR(INDEX('List of barriers'!$E$2:$E$87,SMALL(IF('List of barriers'!$C$2:$C$87="No",ROW('List of barriers'!$E$2:$E$87)-ROW('List of barriers'!$E$2)+1),ROWS('List of barriers'!$E$2:$E8))),"")</f>
        <v/>
      </c>
      <c r="E11" s="314"/>
      <c r="F11" s="314"/>
      <c r="H11" s="324"/>
      <c r="M11" s="318"/>
      <c r="N11" s="318"/>
      <c r="O11" s="318"/>
      <c r="P11" s="318"/>
      <c r="Q11" s="318"/>
    </row>
    <row r="12" spans="1:17" s="315" customFormat="1" ht="36" customHeight="1" x14ac:dyDescent="0.2">
      <c r="B12" s="323" t="str">
        <f t="array" ref="B12">IFERROR(INDEX('List of barriers'!$A$2:$A$87,SMALL(IF('List of barriers'!$C$2:$C$87="No",ROW('List of barriers'!$A$2:$A$87)-ROW('List of barriers'!$A$2)+1),ROWS('List of barriers'!$A$2:$A9))),"")</f>
        <v/>
      </c>
      <c r="C12" s="326" t="str">
        <f t="array" ref="C12">IFERROR(INDEX('List of barriers'!$D$2:$D$87,SMALL(IF('List of barriers'!$C$2:$C$87="No",ROW('List of barriers'!$D$2:$D$87)-ROW('List of barriers'!$D$2)+1),ROWS('List of barriers'!$D$2:$D9))),"")</f>
        <v/>
      </c>
      <c r="D12" s="326" t="str">
        <f t="array" ref="D12">IFERROR(INDEX('List of barriers'!$E$2:$E$87,SMALL(IF('List of barriers'!$C$2:$C$87="No",ROW('List of barriers'!$E$2:$E$87)-ROW('List of barriers'!$E$2)+1),ROWS('List of barriers'!$E$2:$E9))),"")</f>
        <v/>
      </c>
      <c r="E12" s="314"/>
      <c r="F12" s="314"/>
      <c r="H12" s="324"/>
      <c r="M12" s="318"/>
      <c r="N12" s="318"/>
      <c r="O12" s="318"/>
      <c r="P12" s="318"/>
      <c r="Q12" s="318"/>
    </row>
    <row r="13" spans="1:17" s="315" customFormat="1" ht="36" customHeight="1" x14ac:dyDescent="0.2">
      <c r="B13" s="323" t="str">
        <f t="array" ref="B13">IFERROR(INDEX('List of barriers'!$A$2:$A$87,SMALL(IF('List of barriers'!$C$2:$C$87="No",ROW('List of barriers'!$A$2:$A$87)-ROW('List of barriers'!$A$2)+1),ROWS('List of barriers'!$A$2:$A10))),"")</f>
        <v/>
      </c>
      <c r="C13" s="326" t="str">
        <f t="array" ref="C13">IFERROR(INDEX('List of barriers'!$D$2:$D$87,SMALL(IF('List of barriers'!$C$2:$C$87="No",ROW('List of barriers'!$D$2:$D$87)-ROW('List of barriers'!$D$2)+1),ROWS('List of barriers'!$D$2:$D10))),"")</f>
        <v/>
      </c>
      <c r="D13" s="326" t="str">
        <f t="array" ref="D13">IFERROR(INDEX('List of barriers'!$E$2:$E$87,SMALL(IF('List of barriers'!$C$2:$C$87="No",ROW('List of barriers'!$E$2:$E$87)-ROW('List of barriers'!$E$2)+1),ROWS('List of barriers'!$E$2:$E10))),"")</f>
        <v/>
      </c>
      <c r="E13" s="314"/>
      <c r="F13" s="314"/>
      <c r="H13" s="324"/>
      <c r="M13" s="318"/>
      <c r="N13" s="318"/>
      <c r="O13" s="318"/>
      <c r="P13" s="318"/>
      <c r="Q13" s="318"/>
    </row>
    <row r="14" spans="1:17" ht="36" customHeight="1" x14ac:dyDescent="0.2">
      <c r="B14" s="323" t="str">
        <f t="array" ref="B14">IFERROR(INDEX('List of barriers'!$A$2:$A$87,SMALL(IF('List of barriers'!$C$2:$C$87="No",ROW('List of barriers'!$A$2:$A$87)-ROW('List of barriers'!$A$2)+1),ROWS('List of barriers'!$A$2:$A11))),"")</f>
        <v/>
      </c>
      <c r="C14" s="326" t="str">
        <f t="array" ref="C14">IFERROR(INDEX('List of barriers'!$D$2:$D$87,SMALL(IF('List of barriers'!$C$2:$C$87="No",ROW('List of barriers'!$D$2:$D$87)-ROW('List of barriers'!$D$2)+1),ROWS('List of barriers'!$D$2:$D11))),"")</f>
        <v/>
      </c>
      <c r="D14" s="326" t="str">
        <f t="array" ref="D14">IFERROR(INDEX('List of barriers'!$E$2:$E$87,SMALL(IF('List of barriers'!$C$2:$C$87="No",ROW('List of barriers'!$E$2:$E$87)-ROW('List of barriers'!$E$2)+1),ROWS('List of barriers'!$E$2:$E11))),"")</f>
        <v/>
      </c>
      <c r="E14" s="314"/>
      <c r="F14" s="314"/>
      <c r="H14" s="324"/>
      <c r="M14" s="316"/>
      <c r="N14" s="316"/>
      <c r="O14" s="316"/>
      <c r="P14" s="316"/>
      <c r="Q14" s="316"/>
    </row>
    <row r="15" spans="1:17" ht="36" customHeight="1" x14ac:dyDescent="0.2">
      <c r="B15" s="323" t="str">
        <f t="array" ref="B15">IFERROR(INDEX('List of barriers'!$A$2:$A$87,SMALL(IF('List of barriers'!$C$2:$C$87="No",ROW('List of barriers'!$A$2:$A$87)-ROW('List of barriers'!$A$2)+1),ROWS('List of barriers'!$A$2:$A12))),"")</f>
        <v/>
      </c>
      <c r="C15" s="326" t="str">
        <f t="array" ref="C15">IFERROR(INDEX('List of barriers'!$D$2:$D$87,SMALL(IF('List of barriers'!$C$2:$C$87="No",ROW('List of barriers'!$D$2:$D$87)-ROW('List of barriers'!$D$2)+1),ROWS('List of barriers'!$D$2:$D12))),"")</f>
        <v/>
      </c>
      <c r="D15" s="326" t="str">
        <f t="array" ref="D15">IFERROR(INDEX('List of barriers'!$E$2:$E$87,SMALL(IF('List of barriers'!$C$2:$C$87="No",ROW('List of barriers'!$E$2:$E$87)-ROW('List of barriers'!$E$2)+1),ROWS('List of barriers'!$E$2:$E12))),"")</f>
        <v/>
      </c>
      <c r="E15" s="314"/>
      <c r="F15" s="314"/>
      <c r="H15" s="324"/>
      <c r="M15" s="316"/>
      <c r="N15" s="316"/>
      <c r="O15" s="316"/>
      <c r="P15" s="316"/>
      <c r="Q15" s="316"/>
    </row>
    <row r="16" spans="1:17" ht="36" customHeight="1" x14ac:dyDescent="0.2">
      <c r="B16" s="323" t="str">
        <f t="array" ref="B16">IFERROR(INDEX('List of barriers'!$A$2:$A$87,SMALL(IF('List of barriers'!$C$2:$C$87="No",ROW('List of barriers'!$A$2:$A$87)-ROW('List of barriers'!$A$2)+1),ROWS('List of barriers'!$A$2:$A13))),"")</f>
        <v/>
      </c>
      <c r="C16" s="326" t="str">
        <f t="array" ref="C16">IFERROR(INDEX('List of barriers'!$D$2:$D$87,SMALL(IF('List of barriers'!$C$2:$C$87="No",ROW('List of barriers'!$D$2:$D$87)-ROW('List of barriers'!$D$2)+1),ROWS('List of barriers'!$D$2:$D13))),"")</f>
        <v/>
      </c>
      <c r="D16" s="326" t="str">
        <f t="array" ref="D16">IFERROR(INDEX('List of barriers'!$E$2:$E$87,SMALL(IF('List of barriers'!$C$2:$C$87="No",ROW('List of barriers'!$E$2:$E$87)-ROW('List of barriers'!$E$2)+1),ROWS('List of barriers'!$E$2:$E13))),"")</f>
        <v/>
      </c>
      <c r="E16" s="314"/>
      <c r="F16" s="314"/>
      <c r="H16" s="324"/>
      <c r="M16" s="316"/>
      <c r="N16" s="316"/>
      <c r="O16" s="316"/>
      <c r="P16" s="316"/>
      <c r="Q16" s="316"/>
    </row>
    <row r="17" spans="2:17" ht="36" customHeight="1" x14ac:dyDescent="0.2">
      <c r="B17" s="323" t="str">
        <f t="array" ref="B17">IFERROR(INDEX('List of barriers'!$A$2:$A$87,SMALL(IF('List of barriers'!$C$2:$C$87="No",ROW('List of barriers'!$A$2:$A$87)-ROW('List of barriers'!$A$2)+1),ROWS('List of barriers'!$A$2:$A14))),"")</f>
        <v/>
      </c>
      <c r="C17" s="326" t="str">
        <f t="array" ref="C17">IFERROR(INDEX('List of barriers'!$D$2:$D$87,SMALL(IF('List of barriers'!$C$2:$C$87="No",ROW('List of barriers'!$D$2:$D$87)-ROW('List of barriers'!$D$2)+1),ROWS('List of barriers'!$D$2:$D14))),"")</f>
        <v/>
      </c>
      <c r="D17" s="326" t="str">
        <f t="array" ref="D17">IFERROR(INDEX('List of barriers'!$E$2:$E$87,SMALL(IF('List of barriers'!$C$2:$C$87="No",ROW('List of barriers'!$E$2:$E$87)-ROW('List of barriers'!$E$2)+1),ROWS('List of barriers'!$E$2:$E14))),"")</f>
        <v/>
      </c>
      <c r="E17" s="314"/>
      <c r="F17" s="314"/>
      <c r="H17" s="324"/>
      <c r="M17" s="316"/>
      <c r="N17" s="316"/>
      <c r="O17" s="316"/>
      <c r="P17" s="316"/>
      <c r="Q17" s="316"/>
    </row>
    <row r="18" spans="2:17" ht="36" customHeight="1" x14ac:dyDescent="0.2">
      <c r="B18" s="323" t="str">
        <f t="array" ref="B18">IFERROR(INDEX('List of barriers'!$A$2:$A$87,SMALL(IF('List of barriers'!$C$2:$C$87="No",ROW('List of barriers'!$A$2:$A$87)-ROW('List of barriers'!$A$2)+1),ROWS('List of barriers'!$A$2:$A15))),"")</f>
        <v/>
      </c>
      <c r="C18" s="326" t="str">
        <f t="array" ref="C18">IFERROR(INDEX('List of barriers'!$D$2:$D$87,SMALL(IF('List of barriers'!$C$2:$C$87="No",ROW('List of barriers'!$D$2:$D$87)-ROW('List of barriers'!$D$2)+1),ROWS('List of barriers'!$D$2:$D15))),"")</f>
        <v/>
      </c>
      <c r="D18" s="326" t="str">
        <f t="array" ref="D18">IFERROR(INDEX('List of barriers'!$E$2:$E$87,SMALL(IF('List of barriers'!$C$2:$C$87="No",ROW('List of barriers'!$E$2:$E$87)-ROW('List of barriers'!$E$2)+1),ROWS('List of barriers'!$E$2:$E15))),"")</f>
        <v/>
      </c>
      <c r="E18" s="314"/>
      <c r="F18" s="314"/>
      <c r="H18" s="324"/>
      <c r="M18" s="316"/>
      <c r="N18" s="316"/>
      <c r="O18" s="316"/>
      <c r="P18" s="316"/>
      <c r="Q18" s="316"/>
    </row>
    <row r="19" spans="2:17" ht="36" customHeight="1" x14ac:dyDescent="0.2">
      <c r="B19" s="323" t="str">
        <f t="array" ref="B19">IFERROR(INDEX('List of barriers'!$A$2:$A$87,SMALL(IF('List of barriers'!$C$2:$C$87="No",ROW('List of barriers'!$A$2:$A$87)-ROW('List of barriers'!$A$2)+1),ROWS('List of barriers'!$A$2:$A16))),"")</f>
        <v/>
      </c>
      <c r="C19" s="326" t="str">
        <f t="array" ref="C19">IFERROR(INDEX('List of barriers'!$D$2:$D$87,SMALL(IF('List of barriers'!$C$2:$C$87="No",ROW('List of barriers'!$D$2:$D$87)-ROW('List of barriers'!$D$2)+1),ROWS('List of barriers'!$D$2:$D16))),"")</f>
        <v/>
      </c>
      <c r="D19" s="326" t="str">
        <f t="array" ref="D19">IFERROR(INDEX('List of barriers'!$E$2:$E$87,SMALL(IF('List of barriers'!$C$2:$C$87="No",ROW('List of barriers'!$E$2:$E$87)-ROW('List of barriers'!$E$2)+1),ROWS('List of barriers'!$E$2:$E16))),"")</f>
        <v/>
      </c>
      <c r="E19" s="314"/>
      <c r="F19" s="314"/>
      <c r="H19" s="324"/>
      <c r="M19" s="316"/>
      <c r="N19" s="316"/>
      <c r="O19" s="316"/>
      <c r="P19" s="316"/>
      <c r="Q19" s="316"/>
    </row>
    <row r="20" spans="2:17" ht="36" customHeight="1" x14ac:dyDescent="0.2">
      <c r="B20" s="323" t="str">
        <f t="array" ref="B20">IFERROR(INDEX('List of barriers'!$A$2:$A$87,SMALL(IF('List of barriers'!$C$2:$C$87="No",ROW('List of barriers'!$A$2:$A$87)-ROW('List of barriers'!$A$2)+1),ROWS('List of barriers'!$A$2:$A17))),"")</f>
        <v/>
      </c>
      <c r="C20" s="326" t="str">
        <f t="array" ref="C20">IFERROR(INDEX('List of barriers'!$D$2:$D$87,SMALL(IF('List of barriers'!$C$2:$C$87="No",ROW('List of barriers'!$D$2:$D$87)-ROW('List of barriers'!$D$2)+1),ROWS('List of barriers'!$D$2:$D17))),"")</f>
        <v/>
      </c>
      <c r="D20" s="326" t="str">
        <f t="array" ref="D20">IFERROR(INDEX('List of barriers'!$E$2:$E$87,SMALL(IF('List of barriers'!$C$2:$C$87="No",ROW('List of barriers'!$E$2:$E$87)-ROW('List of barriers'!$E$2)+1),ROWS('List of barriers'!$E$2:$E17))),"")</f>
        <v/>
      </c>
      <c r="E20" s="314"/>
      <c r="F20" s="314"/>
      <c r="H20" s="324"/>
      <c r="M20" s="316"/>
      <c r="N20" s="316"/>
      <c r="O20" s="316"/>
      <c r="P20" s="316"/>
      <c r="Q20" s="316"/>
    </row>
    <row r="21" spans="2:17" ht="36" customHeight="1" x14ac:dyDescent="0.2">
      <c r="B21" s="323" t="str">
        <f t="array" ref="B21">IFERROR(INDEX('List of barriers'!$A$2:$A$87,SMALL(IF('List of barriers'!$C$2:$C$87="No",ROW('List of barriers'!$A$2:$A$87)-ROW('List of barriers'!$A$2)+1),ROWS('List of barriers'!$A$2:$A18))),"")</f>
        <v/>
      </c>
      <c r="C21" s="326" t="str">
        <f t="array" ref="C21">IFERROR(INDEX('List of barriers'!$D$2:$D$87,SMALL(IF('List of barriers'!$C$2:$C$87="No",ROW('List of barriers'!$D$2:$D$87)-ROW('List of barriers'!$D$2)+1),ROWS('List of barriers'!$D$2:$D18))),"")</f>
        <v/>
      </c>
      <c r="D21" s="326" t="str">
        <f t="array" ref="D21">IFERROR(INDEX('List of barriers'!$E$2:$E$87,SMALL(IF('List of barriers'!$C$2:$C$87="No",ROW('List of barriers'!$E$2:$E$87)-ROW('List of barriers'!$E$2)+1),ROWS('List of barriers'!$E$2:$E18))),"")</f>
        <v/>
      </c>
      <c r="E21" s="314"/>
      <c r="F21" s="314"/>
      <c r="H21" s="324"/>
      <c r="M21" s="316"/>
      <c r="N21" s="316"/>
      <c r="O21" s="316"/>
      <c r="P21" s="316"/>
      <c r="Q21" s="316"/>
    </row>
    <row r="22" spans="2:17" ht="36" customHeight="1" x14ac:dyDescent="0.2">
      <c r="B22" s="323" t="str">
        <f t="array" ref="B22">IFERROR(INDEX('List of barriers'!$A$2:$A$87,SMALL(IF('List of barriers'!$C$2:$C$87="No",ROW('List of barriers'!$A$2:$A$87)-ROW('List of barriers'!$A$2)+1),ROWS('List of barriers'!$A$2:$A19))),"")</f>
        <v/>
      </c>
      <c r="C22" s="326" t="str">
        <f t="array" ref="C22">IFERROR(INDEX('List of barriers'!$D$2:$D$87,SMALL(IF('List of barriers'!$C$2:$C$87="No",ROW('List of barriers'!$D$2:$D$87)-ROW('List of barriers'!$D$2)+1),ROWS('List of barriers'!$D$2:$D19))),"")</f>
        <v/>
      </c>
      <c r="D22" s="326" t="str">
        <f t="array" ref="D22">IFERROR(INDEX('List of barriers'!$E$2:$E$87,SMALL(IF('List of barriers'!$C$2:$C$87="No",ROW('List of barriers'!$E$2:$E$87)-ROW('List of barriers'!$E$2)+1),ROWS('List of barriers'!$E$2:$E19))),"")</f>
        <v/>
      </c>
      <c r="E22" s="314"/>
      <c r="F22" s="314"/>
      <c r="H22" s="324"/>
      <c r="M22" s="316"/>
      <c r="N22" s="316"/>
      <c r="O22" s="316"/>
      <c r="P22" s="316"/>
      <c r="Q22" s="316"/>
    </row>
    <row r="23" spans="2:17" ht="36" customHeight="1" x14ac:dyDescent="0.2">
      <c r="B23" s="323" t="str">
        <f t="array" ref="B23">IFERROR(INDEX('List of barriers'!$A$2:$A$87,SMALL(IF('List of barriers'!$C$2:$C$87="No",ROW('List of barriers'!$A$2:$A$87)-ROW('List of barriers'!$A$2)+1),ROWS('List of barriers'!$A$2:$A20))),"")</f>
        <v/>
      </c>
      <c r="C23" s="326" t="str">
        <f t="array" ref="C23">IFERROR(INDEX('List of barriers'!$D$2:$D$87,SMALL(IF('List of barriers'!$C$2:$C$87="No",ROW('List of barriers'!$D$2:$D$87)-ROW('List of barriers'!$D$2)+1),ROWS('List of barriers'!$D$2:$D20))),"")</f>
        <v/>
      </c>
      <c r="D23" s="326" t="str">
        <f t="array" ref="D23">IFERROR(INDEX('List of barriers'!$E$2:$E$87,SMALL(IF('List of barriers'!$C$2:$C$87="No",ROW('List of barriers'!$E$2:$E$87)-ROW('List of barriers'!$E$2)+1),ROWS('List of barriers'!$E$2:$E20))),"")</f>
        <v/>
      </c>
      <c r="E23" s="314"/>
      <c r="F23" s="314"/>
      <c r="H23" s="324"/>
      <c r="M23" s="316"/>
      <c r="N23" s="316"/>
      <c r="O23" s="316"/>
      <c r="P23" s="316"/>
      <c r="Q23" s="316"/>
    </row>
    <row r="24" spans="2:17" ht="36" customHeight="1" x14ac:dyDescent="0.2">
      <c r="B24" s="323" t="str">
        <f t="array" ref="B24">IFERROR(INDEX('List of barriers'!$A$2:$A$87,SMALL(IF('List of barriers'!$C$2:$C$87="No",ROW('List of barriers'!$A$2:$A$87)-ROW('List of barriers'!$A$2)+1),ROWS('List of barriers'!$A$2:$A21))),"")</f>
        <v/>
      </c>
      <c r="C24" s="326" t="str">
        <f t="array" ref="C24">IFERROR(INDEX('List of barriers'!$D$2:$D$87,SMALL(IF('List of barriers'!$C$2:$C$87="No",ROW('List of barriers'!$D$2:$D$87)-ROW('List of barriers'!$D$2)+1),ROWS('List of barriers'!$D$2:$D21))),"")</f>
        <v/>
      </c>
      <c r="D24" s="326" t="str">
        <f t="array" ref="D24">IFERROR(INDEX('List of barriers'!$E$2:$E$87,SMALL(IF('List of barriers'!$C$2:$C$87="No",ROW('List of barriers'!$E$2:$E$87)-ROW('List of barriers'!$E$2)+1),ROWS('List of barriers'!$E$2:$E21))),"")</f>
        <v/>
      </c>
      <c r="E24" s="314"/>
      <c r="F24" s="314"/>
      <c r="H24" s="324"/>
      <c r="M24" s="316"/>
      <c r="N24" s="316"/>
      <c r="O24" s="316"/>
      <c r="P24" s="316"/>
      <c r="Q24" s="316"/>
    </row>
    <row r="25" spans="2:17" ht="36" customHeight="1" x14ac:dyDescent="0.2">
      <c r="B25" s="323" t="str">
        <f t="array" ref="B25">IFERROR(INDEX('List of barriers'!$A$2:$A$87,SMALL(IF('List of barriers'!$C$2:$C$87="No",ROW('List of barriers'!$A$2:$A$87)-ROW('List of barriers'!$A$2)+1),ROWS('List of barriers'!$A$2:$A22))),"")</f>
        <v/>
      </c>
      <c r="C25" s="326" t="str">
        <f t="array" ref="C25">IFERROR(INDEX('List of barriers'!$D$2:$D$87,SMALL(IF('List of barriers'!$C$2:$C$87="No",ROW('List of barriers'!$D$2:$D$87)-ROW('List of barriers'!$D$2)+1),ROWS('List of barriers'!$D$2:$D22))),"")</f>
        <v/>
      </c>
      <c r="D25" s="326" t="str">
        <f t="array" ref="D25">IFERROR(INDEX('List of barriers'!$E$2:$E$87,SMALL(IF('List of barriers'!$C$2:$C$87="No",ROW('List of barriers'!$E$2:$E$87)-ROW('List of barriers'!$E$2)+1),ROWS('List of barriers'!$E$2:$E22))),"")</f>
        <v/>
      </c>
      <c r="E25" s="314"/>
      <c r="F25" s="314"/>
      <c r="H25" s="324"/>
      <c r="M25" s="316"/>
      <c r="N25" s="316"/>
      <c r="O25" s="316"/>
      <c r="P25" s="316"/>
      <c r="Q25" s="316"/>
    </row>
    <row r="26" spans="2:17" ht="36" customHeight="1" x14ac:dyDescent="0.2">
      <c r="B26" s="323" t="str">
        <f t="array" ref="B26">IFERROR(INDEX('List of barriers'!$A$2:$A$87,SMALL(IF('List of barriers'!$C$2:$C$87="No",ROW('List of barriers'!$A$2:$A$87)-ROW('List of barriers'!$A$2)+1),ROWS('List of barriers'!$A$2:$A23))),"")</f>
        <v/>
      </c>
      <c r="C26" s="326" t="str">
        <f t="array" ref="C26">IFERROR(INDEX('List of barriers'!$D$2:$D$87,SMALL(IF('List of barriers'!$C$2:$C$87="No",ROW('List of barriers'!$D$2:$D$87)-ROW('List of barriers'!$D$2)+1),ROWS('List of barriers'!$D$2:$D23))),"")</f>
        <v/>
      </c>
      <c r="D26" s="326" t="str">
        <f t="array" ref="D26">IFERROR(INDEX('List of barriers'!$E$2:$E$87,SMALL(IF('List of barriers'!$C$2:$C$87="No",ROW('List of barriers'!$E$2:$E$87)-ROW('List of barriers'!$E$2)+1),ROWS('List of barriers'!$E$2:$E23))),"")</f>
        <v/>
      </c>
      <c r="E26" s="314"/>
      <c r="F26" s="314"/>
      <c r="H26" s="324"/>
      <c r="M26" s="316"/>
      <c r="N26" s="316"/>
      <c r="O26" s="316"/>
      <c r="P26" s="316"/>
      <c r="Q26" s="316"/>
    </row>
    <row r="27" spans="2:17" ht="36" customHeight="1" x14ac:dyDescent="0.2">
      <c r="B27" s="323" t="str">
        <f t="array" ref="B27">IFERROR(INDEX('List of barriers'!$A$2:$A$87,SMALL(IF('List of barriers'!$C$2:$C$87="No",ROW('List of barriers'!$A$2:$A$87)-ROW('List of barriers'!$A$2)+1),ROWS('List of barriers'!$A$2:$A24))),"")</f>
        <v/>
      </c>
      <c r="C27" s="326" t="str">
        <f t="array" ref="C27">IFERROR(INDEX('List of barriers'!$D$2:$D$87,SMALL(IF('List of barriers'!$C$2:$C$87="No",ROW('List of barriers'!$D$2:$D$87)-ROW('List of barriers'!$D$2)+1),ROWS('List of barriers'!$D$2:$D24))),"")</f>
        <v/>
      </c>
      <c r="D27" s="326" t="str">
        <f t="array" ref="D27">IFERROR(INDEX('List of barriers'!$E$2:$E$87,SMALL(IF('List of barriers'!$C$2:$C$87="No",ROW('List of barriers'!$E$2:$E$87)-ROW('List of barriers'!$E$2)+1),ROWS('List of barriers'!$E$2:$E24))),"")</f>
        <v/>
      </c>
      <c r="E27" s="314"/>
      <c r="F27" s="314"/>
      <c r="H27" s="324"/>
      <c r="M27" s="316"/>
      <c r="N27" s="316"/>
      <c r="O27" s="316"/>
      <c r="P27" s="316"/>
      <c r="Q27" s="316"/>
    </row>
    <row r="28" spans="2:17" ht="36" customHeight="1" x14ac:dyDescent="0.2">
      <c r="B28" s="323" t="str">
        <f t="array" ref="B28">IFERROR(INDEX('List of barriers'!$A$2:$A$87,SMALL(IF('List of barriers'!$C$2:$C$87="No",ROW('List of barriers'!$A$2:$A$87)-ROW('List of barriers'!$A$2)+1),ROWS('List of barriers'!$A$2:$A25))),"")</f>
        <v/>
      </c>
      <c r="C28" s="326" t="str">
        <f t="array" ref="C28">IFERROR(INDEX('List of barriers'!$D$2:$D$87,SMALL(IF('List of barriers'!$C$2:$C$87="No",ROW('List of barriers'!$D$2:$D$87)-ROW('List of barriers'!$D$2)+1),ROWS('List of barriers'!$D$2:$D25))),"")</f>
        <v/>
      </c>
      <c r="D28" s="326" t="str">
        <f t="array" ref="D28">IFERROR(INDEX('List of barriers'!$E$2:$E$87,SMALL(IF('List of barriers'!$C$2:$C$87="No",ROW('List of barriers'!$E$2:$E$87)-ROW('List of barriers'!$E$2)+1),ROWS('List of barriers'!$E$2:$E25))),"")</f>
        <v/>
      </c>
      <c r="E28" s="314"/>
      <c r="F28" s="314"/>
      <c r="H28" s="324"/>
      <c r="M28" s="316"/>
      <c r="N28" s="316"/>
      <c r="O28" s="316"/>
      <c r="P28" s="316"/>
      <c r="Q28" s="316"/>
    </row>
    <row r="29" spans="2:17" ht="36" customHeight="1" x14ac:dyDescent="0.2">
      <c r="B29" s="323" t="str">
        <f t="array" ref="B29">IFERROR(INDEX('List of barriers'!$A$2:$A$87,SMALL(IF('List of barriers'!$C$2:$C$87="No",ROW('List of barriers'!$A$2:$A$87)-ROW('List of barriers'!$A$2)+1),ROWS('List of barriers'!$A$2:$A26))),"")</f>
        <v/>
      </c>
      <c r="C29" s="326" t="str">
        <f t="array" ref="C29">IFERROR(INDEX('List of barriers'!$D$2:$D$87,SMALL(IF('List of barriers'!$C$2:$C$87="No",ROW('List of barriers'!$D$2:$D$87)-ROW('List of barriers'!$D$2)+1),ROWS('List of barriers'!$D$2:$D26))),"")</f>
        <v/>
      </c>
      <c r="D29" s="326" t="str">
        <f t="array" ref="D29">IFERROR(INDEX('List of barriers'!$E$2:$E$87,SMALL(IF('List of barriers'!$C$2:$C$87="No",ROW('List of barriers'!$E$2:$E$87)-ROW('List of barriers'!$E$2)+1),ROWS('List of barriers'!$E$2:$E26))),"")</f>
        <v/>
      </c>
      <c r="E29" s="314"/>
      <c r="F29" s="314"/>
      <c r="H29" s="324"/>
      <c r="M29" s="316"/>
      <c r="N29" s="316"/>
      <c r="O29" s="316"/>
      <c r="P29" s="316"/>
      <c r="Q29" s="316"/>
    </row>
    <row r="30" spans="2:17" ht="36" customHeight="1" x14ac:dyDescent="0.2">
      <c r="B30" s="323" t="str">
        <f t="array" ref="B30">IFERROR(INDEX('List of barriers'!$A$2:$A$87,SMALL(IF('List of barriers'!$C$2:$C$87="No",ROW('List of barriers'!$A$2:$A$87)-ROW('List of barriers'!$A$2)+1),ROWS('List of barriers'!$A$2:$A27))),"")</f>
        <v/>
      </c>
      <c r="C30" s="326" t="str">
        <f t="array" ref="C30">IFERROR(INDEX('List of barriers'!$D$2:$D$87,SMALL(IF('List of barriers'!$C$2:$C$87="No",ROW('List of barriers'!$D$2:$D$87)-ROW('List of barriers'!$D$2)+1),ROWS('List of barriers'!$D$2:$D27))),"")</f>
        <v/>
      </c>
      <c r="D30" s="326" t="str">
        <f t="array" ref="D30">IFERROR(INDEX('List of barriers'!$E$2:$E$87,SMALL(IF('List of barriers'!$C$2:$C$87="No",ROW('List of barriers'!$E$2:$E$87)-ROW('List of barriers'!$E$2)+1),ROWS('List of barriers'!$E$2:$E27))),"")</f>
        <v/>
      </c>
      <c r="E30" s="314"/>
      <c r="F30" s="314"/>
      <c r="H30" s="324"/>
    </row>
    <row r="31" spans="2:17" ht="36" customHeight="1" x14ac:dyDescent="0.2">
      <c r="B31" s="323" t="str">
        <f t="array" ref="B31">IFERROR(INDEX('List of barriers'!$A$2:$A$87,SMALL(IF('List of barriers'!$C$2:$C$87="No",ROW('List of barriers'!$A$2:$A$87)-ROW('List of barriers'!$A$2)+1),ROWS('List of barriers'!$A$2:$A28))),"")</f>
        <v/>
      </c>
      <c r="C31" s="326" t="str">
        <f t="array" ref="C31">IFERROR(INDEX('List of barriers'!$D$2:$D$87,SMALL(IF('List of barriers'!$C$2:$C$87="No",ROW('List of barriers'!$D$2:$D$87)-ROW('List of barriers'!$D$2)+1),ROWS('List of barriers'!$D$2:$D28))),"")</f>
        <v/>
      </c>
      <c r="D31" s="326" t="str">
        <f t="array" ref="D31">IFERROR(INDEX('List of barriers'!$E$2:$E$87,SMALL(IF('List of barriers'!$C$2:$C$87="No",ROW('List of barriers'!$E$2:$E$87)-ROW('List of barriers'!$E$2)+1),ROWS('List of barriers'!$E$2:$E28))),"")</f>
        <v/>
      </c>
      <c r="E31" s="314"/>
      <c r="F31" s="314"/>
      <c r="H31" s="324"/>
    </row>
    <row r="32" spans="2:17" ht="36" customHeight="1" x14ac:dyDescent="0.2">
      <c r="B32" s="323" t="str">
        <f t="array" ref="B32">IFERROR(INDEX('List of barriers'!$A$2:$A$87,SMALL(IF('List of barriers'!$C$2:$C$87="No",ROW('List of barriers'!$A$2:$A$87)-ROW('List of barriers'!$A$2)+1),ROWS('List of barriers'!$A$2:$A29))),"")</f>
        <v/>
      </c>
      <c r="C32" s="326" t="str">
        <f t="array" ref="C32">IFERROR(INDEX('List of barriers'!$D$2:$D$87,SMALL(IF('List of barriers'!$C$2:$C$87="No",ROW('List of barriers'!$D$2:$D$87)-ROW('List of barriers'!$D$2)+1),ROWS('List of barriers'!$D$2:$D29))),"")</f>
        <v/>
      </c>
      <c r="D32" s="326" t="str">
        <f t="array" ref="D32">IFERROR(INDEX('List of barriers'!$E$2:$E$87,SMALL(IF('List of barriers'!$C$2:$C$87="No",ROW('List of barriers'!$E$2:$E$87)-ROW('List of barriers'!$E$2)+1),ROWS('List of barriers'!$E$2:$E29))),"")</f>
        <v/>
      </c>
      <c r="E32" s="314"/>
      <c r="F32" s="314"/>
      <c r="H32" s="324"/>
    </row>
    <row r="33" spans="2:8" ht="36" customHeight="1" x14ac:dyDescent="0.2">
      <c r="B33" s="323" t="str">
        <f t="array" ref="B33">IFERROR(INDEX('List of barriers'!$A$2:$A$87,SMALL(IF('List of barriers'!$C$2:$C$87="No",ROW('List of barriers'!$A$2:$A$87)-ROW('List of barriers'!$A$2)+1),ROWS('List of barriers'!$A$2:$A30))),"")</f>
        <v/>
      </c>
      <c r="C33" s="326" t="str">
        <f t="array" ref="C33">IFERROR(INDEX('List of barriers'!$D$2:$D$87,SMALL(IF('List of barriers'!$C$2:$C$87="No",ROW('List of barriers'!$D$2:$D$87)-ROW('List of barriers'!$D$2)+1),ROWS('List of barriers'!$D$2:$D30))),"")</f>
        <v/>
      </c>
      <c r="D33" s="326" t="str">
        <f t="array" ref="D33">IFERROR(INDEX('List of barriers'!$E$2:$E$87,SMALL(IF('List of barriers'!$C$2:$C$87="No",ROW('List of barriers'!$E$2:$E$87)-ROW('List of barriers'!$E$2)+1),ROWS('List of barriers'!$E$2:$E30))),"")</f>
        <v/>
      </c>
      <c r="E33" s="314"/>
      <c r="F33" s="314"/>
      <c r="H33" s="324"/>
    </row>
    <row r="34" spans="2:8" ht="36" customHeight="1" x14ac:dyDescent="0.2">
      <c r="B34" s="323" t="str">
        <f t="array" ref="B34">IFERROR(INDEX('List of barriers'!$A$2:$A$87,SMALL(IF('List of barriers'!$C$2:$C$87="No",ROW('List of barriers'!$A$2:$A$87)-ROW('List of barriers'!$A$2)+1),ROWS('List of barriers'!$A$2:$A31))),"")</f>
        <v/>
      </c>
      <c r="C34" s="326" t="str">
        <f t="array" ref="C34">IFERROR(INDEX('List of barriers'!$D$2:$D$87,SMALL(IF('List of barriers'!$C$2:$C$87="No",ROW('List of barriers'!$D$2:$D$87)-ROW('List of barriers'!$D$2)+1),ROWS('List of barriers'!$D$2:$D31))),"")</f>
        <v/>
      </c>
      <c r="D34" s="326" t="str">
        <f t="array" ref="D34">IFERROR(INDEX('List of barriers'!$E$2:$E$87,SMALL(IF('List of barriers'!$C$2:$C$87="No",ROW('List of barriers'!$E$2:$E$87)-ROW('List of barriers'!$E$2)+1),ROWS('List of barriers'!$E$2:$E31))),"")</f>
        <v/>
      </c>
      <c r="E34" s="314"/>
      <c r="F34" s="314"/>
      <c r="H34" s="324"/>
    </row>
    <row r="35" spans="2:8" ht="36" customHeight="1" x14ac:dyDescent="0.2">
      <c r="B35" s="323" t="str">
        <f t="array" ref="B35">IFERROR(INDEX('List of barriers'!$A$2:$A$87,SMALL(IF('List of barriers'!$C$2:$C$87="No",ROW('List of barriers'!$A$2:$A$87)-ROW('List of barriers'!$A$2)+1),ROWS('List of barriers'!$A$2:$A32))),"")</f>
        <v/>
      </c>
      <c r="C35" s="326" t="str">
        <f t="array" ref="C35">IFERROR(INDEX('List of barriers'!$D$2:$D$87,SMALL(IF('List of barriers'!$C$2:$C$87="No",ROW('List of barriers'!$D$2:$D$87)-ROW('List of barriers'!$D$2)+1),ROWS('List of barriers'!$D$2:$D32))),"")</f>
        <v/>
      </c>
      <c r="D35" s="326" t="str">
        <f t="array" ref="D35">IFERROR(INDEX('List of barriers'!$E$2:$E$87,SMALL(IF('List of barriers'!$C$2:$C$87="No",ROW('List of barriers'!$E$2:$E$87)-ROW('List of barriers'!$E$2)+1),ROWS('List of barriers'!$E$2:$E32))),"")</f>
        <v/>
      </c>
      <c r="E35" s="314"/>
      <c r="F35" s="314"/>
      <c r="H35" s="324"/>
    </row>
    <row r="36" spans="2:8" ht="36" customHeight="1" x14ac:dyDescent="0.2">
      <c r="B36" s="323" t="str">
        <f t="array" ref="B36">IFERROR(INDEX('List of barriers'!$A$2:$A$87,SMALL(IF('List of barriers'!$C$2:$C$87="No",ROW('List of barriers'!$A$2:$A$87)-ROW('List of barriers'!$A$2)+1),ROWS('List of barriers'!$A$2:$A33))),"")</f>
        <v/>
      </c>
      <c r="C36" s="326" t="str">
        <f t="array" ref="C36">IFERROR(INDEX('List of barriers'!$D$2:$D$87,SMALL(IF('List of barriers'!$C$2:$C$87="No",ROW('List of barriers'!$D$2:$D$87)-ROW('List of barriers'!$D$2)+1),ROWS('List of barriers'!$D$2:$D33))),"")</f>
        <v/>
      </c>
      <c r="D36" s="326" t="str">
        <f t="array" ref="D36">IFERROR(INDEX('List of barriers'!$E$2:$E$87,SMALL(IF('List of barriers'!$C$2:$C$87="No",ROW('List of barriers'!$E$2:$E$87)-ROW('List of barriers'!$E$2)+1),ROWS('List of barriers'!$E$2:$E33))),"")</f>
        <v/>
      </c>
      <c r="E36" s="314"/>
      <c r="F36" s="314"/>
      <c r="H36" s="324"/>
    </row>
    <row r="37" spans="2:8" ht="36" customHeight="1" x14ac:dyDescent="0.2">
      <c r="B37" s="323" t="str">
        <f t="array" ref="B37">IFERROR(INDEX('List of barriers'!$A$2:$A$87,SMALL(IF('List of barriers'!$C$2:$C$87="No",ROW('List of barriers'!$A$2:$A$87)-ROW('List of barriers'!$A$2)+1),ROWS('List of barriers'!$A$2:$A34))),"")</f>
        <v/>
      </c>
      <c r="C37" s="326" t="str">
        <f t="array" ref="C37">IFERROR(INDEX('List of barriers'!$D$2:$D$87,SMALL(IF('List of barriers'!$C$2:$C$87="No",ROW('List of barriers'!$D$2:$D$87)-ROW('List of barriers'!$D$2)+1),ROWS('List of barriers'!$D$2:$D34))),"")</f>
        <v/>
      </c>
      <c r="D37" s="326" t="str">
        <f t="array" ref="D37">IFERROR(INDEX('List of barriers'!$E$2:$E$87,SMALL(IF('List of barriers'!$C$2:$C$87="No",ROW('List of barriers'!$E$2:$E$87)-ROW('List of barriers'!$E$2)+1),ROWS('List of barriers'!$E$2:$E34))),"")</f>
        <v/>
      </c>
      <c r="E37" s="314"/>
      <c r="F37" s="314"/>
      <c r="H37" s="324"/>
    </row>
    <row r="38" spans="2:8" ht="36" customHeight="1" x14ac:dyDescent="0.2">
      <c r="B38" s="323" t="str">
        <f t="array" ref="B38">IFERROR(INDEX('List of barriers'!$A$2:$A$87,SMALL(IF('List of barriers'!$C$2:$C$87="No",ROW('List of barriers'!$A$2:$A$87)-ROW('List of barriers'!$A$2)+1),ROWS('List of barriers'!$A$2:$A35))),"")</f>
        <v/>
      </c>
      <c r="C38" s="326" t="str">
        <f t="array" ref="C38">IFERROR(INDEX('List of barriers'!$D$2:$D$87,SMALL(IF('List of barriers'!$C$2:$C$87="No",ROW('List of barriers'!$D$2:$D$87)-ROW('List of barriers'!$D$2)+1),ROWS('List of barriers'!$D$2:$D35))),"")</f>
        <v/>
      </c>
      <c r="D38" s="326" t="str">
        <f t="array" ref="D38">IFERROR(INDEX('List of barriers'!$E$2:$E$87,SMALL(IF('List of barriers'!$C$2:$C$87="No",ROW('List of barriers'!$E$2:$E$87)-ROW('List of barriers'!$E$2)+1),ROWS('List of barriers'!$E$2:$E35))),"")</f>
        <v/>
      </c>
      <c r="E38" s="314"/>
      <c r="F38" s="314"/>
      <c r="H38" s="324"/>
    </row>
    <row r="39" spans="2:8" ht="36" customHeight="1" x14ac:dyDescent="0.2">
      <c r="B39" s="323" t="str">
        <f t="array" ref="B39">IFERROR(INDEX('List of barriers'!$A$2:$A$87,SMALL(IF('List of barriers'!$C$2:$C$87="No",ROW('List of barriers'!$A$2:$A$87)-ROW('List of barriers'!$A$2)+1),ROWS('List of barriers'!$A$2:$A36))),"")</f>
        <v/>
      </c>
      <c r="C39" s="326" t="str">
        <f t="array" ref="C39">IFERROR(INDEX('List of barriers'!$D$2:$D$87,SMALL(IF('List of barriers'!$C$2:$C$87="No",ROW('List of barriers'!$D$2:$D$87)-ROW('List of barriers'!$D$2)+1),ROWS('List of barriers'!$D$2:$D36))),"")</f>
        <v/>
      </c>
      <c r="D39" s="326" t="str">
        <f t="array" ref="D39">IFERROR(INDEX('List of barriers'!$E$2:$E$87,SMALL(IF('List of barriers'!$C$2:$C$87="No",ROW('List of barriers'!$E$2:$E$87)-ROW('List of barriers'!$E$2)+1),ROWS('List of barriers'!$E$2:$E36))),"")</f>
        <v/>
      </c>
      <c r="E39" s="314"/>
      <c r="F39" s="314"/>
      <c r="H39" s="324"/>
    </row>
    <row r="40" spans="2:8" ht="36" customHeight="1" x14ac:dyDescent="0.2">
      <c r="B40" s="323" t="str">
        <f t="array" ref="B40">IFERROR(INDEX('List of barriers'!$A$2:$A$87,SMALL(IF('List of barriers'!$C$2:$C$87="No",ROW('List of barriers'!$A$2:$A$87)-ROW('List of barriers'!$A$2)+1),ROWS('List of barriers'!$A$2:$A37))),"")</f>
        <v/>
      </c>
      <c r="C40" s="326" t="str">
        <f t="array" ref="C40">IFERROR(INDEX('List of barriers'!$D$2:$D$87,SMALL(IF('List of barriers'!$C$2:$C$87="No",ROW('List of barriers'!$D$2:$D$87)-ROW('List of barriers'!$D$2)+1),ROWS('List of barriers'!$D$2:$D37))),"")</f>
        <v/>
      </c>
      <c r="D40" s="326" t="str">
        <f t="array" ref="D40">IFERROR(INDEX('List of barriers'!$E$2:$E$87,SMALL(IF('List of barriers'!$C$2:$C$87="No",ROW('List of barriers'!$E$2:$E$87)-ROW('List of barriers'!$E$2)+1),ROWS('List of barriers'!$E$2:$E37))),"")</f>
        <v/>
      </c>
      <c r="E40" s="314"/>
      <c r="F40" s="314"/>
      <c r="H40" s="324"/>
    </row>
    <row r="41" spans="2:8" ht="36" customHeight="1" x14ac:dyDescent="0.2">
      <c r="B41" s="323" t="str">
        <f t="array" ref="B41">IFERROR(INDEX('List of barriers'!$A$2:$A$87,SMALL(IF('List of barriers'!$C$2:$C$87="No",ROW('List of barriers'!$A$2:$A$87)-ROW('List of barriers'!$A$2)+1),ROWS('List of barriers'!$A$2:$A38))),"")</f>
        <v/>
      </c>
      <c r="C41" s="326" t="str">
        <f t="array" ref="C41">IFERROR(INDEX('List of barriers'!$D$2:$D$87,SMALL(IF('List of barriers'!$C$2:$C$87="No",ROW('List of barriers'!$D$2:$D$87)-ROW('List of barriers'!$D$2)+1),ROWS('List of barriers'!$D$2:$D38))),"")</f>
        <v/>
      </c>
      <c r="D41" s="326" t="str">
        <f t="array" ref="D41">IFERROR(INDEX('List of barriers'!$E$2:$E$87,SMALL(IF('List of barriers'!$C$2:$C$87="No",ROW('List of barriers'!$E$2:$E$87)-ROW('List of barriers'!$E$2)+1),ROWS('List of barriers'!$E$2:$E38))),"")</f>
        <v/>
      </c>
      <c r="E41" s="314"/>
      <c r="F41" s="314"/>
      <c r="H41" s="324"/>
    </row>
    <row r="42" spans="2:8" ht="36" customHeight="1" x14ac:dyDescent="0.2">
      <c r="B42" s="323" t="str">
        <f t="array" ref="B42">IFERROR(INDEX('List of barriers'!$A$2:$A$87,SMALL(IF('List of barriers'!$C$2:$C$87="No",ROW('List of barriers'!$A$2:$A$87)-ROW('List of barriers'!$A$2)+1),ROWS('List of barriers'!$A$2:$A39))),"")</f>
        <v/>
      </c>
      <c r="C42" s="326" t="str">
        <f t="array" ref="C42">IFERROR(INDEX('List of barriers'!$D$2:$D$87,SMALL(IF('List of barriers'!$C$2:$C$87="No",ROW('List of barriers'!$D$2:$D$87)-ROW('List of barriers'!$D$2)+1),ROWS('List of barriers'!$D$2:$D39))),"")</f>
        <v/>
      </c>
      <c r="D42" s="326" t="str">
        <f t="array" ref="D42">IFERROR(INDEX('List of barriers'!$E$2:$E$87,SMALL(IF('List of barriers'!$C$2:$C$87="No",ROW('List of barriers'!$E$2:$E$87)-ROW('List of barriers'!$E$2)+1),ROWS('List of barriers'!$E$2:$E39))),"")</f>
        <v/>
      </c>
      <c r="E42" s="314"/>
      <c r="F42" s="314"/>
      <c r="H42" s="324"/>
    </row>
    <row r="43" spans="2:8" ht="36" customHeight="1" x14ac:dyDescent="0.2">
      <c r="B43" s="323" t="str">
        <f t="array" ref="B43">IFERROR(INDEX('List of barriers'!$A$2:$A$87,SMALL(IF('List of barriers'!$C$2:$C$87="No",ROW('List of barriers'!$A$2:$A$87)-ROW('List of barriers'!$A$2)+1),ROWS('List of barriers'!$A$2:$A40))),"")</f>
        <v/>
      </c>
      <c r="C43" s="326" t="str">
        <f t="array" ref="C43">IFERROR(INDEX('List of barriers'!$D$2:$D$87,SMALL(IF('List of barriers'!$C$2:$C$87="No",ROW('List of barriers'!$D$2:$D$87)-ROW('List of barriers'!$D$2)+1),ROWS('List of barriers'!$D$2:$D40))),"")</f>
        <v/>
      </c>
      <c r="D43" s="326" t="str">
        <f t="array" ref="D43">IFERROR(INDEX('List of barriers'!$E$2:$E$87,SMALL(IF('List of barriers'!$C$2:$C$87="No",ROW('List of barriers'!$E$2:$E$87)-ROW('List of barriers'!$E$2)+1),ROWS('List of barriers'!$E$2:$E40))),"")</f>
        <v/>
      </c>
      <c r="E43" s="314"/>
      <c r="F43" s="314"/>
      <c r="H43" s="324"/>
    </row>
    <row r="44" spans="2:8" ht="36" customHeight="1" x14ac:dyDescent="0.2">
      <c r="B44" s="323" t="str">
        <f t="array" ref="B44">IFERROR(INDEX('List of barriers'!$A$2:$A$87,SMALL(IF('List of barriers'!$C$2:$C$87="No",ROW('List of barriers'!$A$2:$A$87)-ROW('List of barriers'!$A$2)+1),ROWS('List of barriers'!$A$2:$A41))),"")</f>
        <v/>
      </c>
      <c r="C44" s="326" t="str">
        <f t="array" ref="C44">IFERROR(INDEX('List of barriers'!$D$2:$D$87,SMALL(IF('List of barriers'!$C$2:$C$87="No",ROW('List of barriers'!$D$2:$D$87)-ROW('List of barriers'!$D$2)+1),ROWS('List of barriers'!$D$2:$D41))),"")</f>
        <v/>
      </c>
      <c r="D44" s="326" t="str">
        <f t="array" ref="D44">IFERROR(INDEX('List of barriers'!$E$2:$E$87,SMALL(IF('List of barriers'!$C$2:$C$87="No",ROW('List of barriers'!$E$2:$E$87)-ROW('List of barriers'!$E$2)+1),ROWS('List of barriers'!$E$2:$E41))),"")</f>
        <v/>
      </c>
      <c r="E44" s="314"/>
      <c r="F44" s="314"/>
      <c r="H44" s="324"/>
    </row>
    <row r="45" spans="2:8" ht="36" customHeight="1" x14ac:dyDescent="0.2">
      <c r="B45" s="323" t="str">
        <f t="array" ref="B45">IFERROR(INDEX('List of barriers'!$A$2:$A$87,SMALL(IF('List of barriers'!$C$2:$C$87="No",ROW('List of barriers'!$A$2:$A$87)-ROW('List of barriers'!$A$2)+1),ROWS('List of barriers'!$A$2:$A42))),"")</f>
        <v/>
      </c>
      <c r="C45" s="326" t="str">
        <f t="array" ref="C45">IFERROR(INDEX('List of barriers'!$D$2:$D$87,SMALL(IF('List of barriers'!$C$2:$C$87="No",ROW('List of barriers'!$D$2:$D$87)-ROW('List of barriers'!$D$2)+1),ROWS('List of barriers'!$D$2:$D42))),"")</f>
        <v/>
      </c>
      <c r="D45" s="326" t="str">
        <f t="array" ref="D45">IFERROR(INDEX('List of barriers'!$E$2:$E$87,SMALL(IF('List of barriers'!$C$2:$C$87="No",ROW('List of barriers'!$E$2:$E$87)-ROW('List of barriers'!$E$2)+1),ROWS('List of barriers'!$E$2:$E42))),"")</f>
        <v/>
      </c>
      <c r="E45" s="314"/>
      <c r="F45" s="314"/>
      <c r="H45" s="324"/>
    </row>
    <row r="46" spans="2:8" ht="36" customHeight="1" x14ac:dyDescent="0.2">
      <c r="B46" s="323" t="str">
        <f t="array" ref="B46">IFERROR(INDEX('List of barriers'!$A$2:$A$87,SMALL(IF('List of barriers'!$C$2:$C$87="No",ROW('List of barriers'!$A$2:$A$87)-ROW('List of barriers'!$A$2)+1),ROWS('List of barriers'!$A$2:$A43))),"")</f>
        <v/>
      </c>
      <c r="C46" s="326" t="str">
        <f t="array" ref="C46">IFERROR(INDEX('List of barriers'!$D$2:$D$87,SMALL(IF('List of barriers'!$C$2:$C$87="No",ROW('List of barriers'!$D$2:$D$87)-ROW('List of barriers'!$D$2)+1),ROWS('List of barriers'!$D$2:$D43))),"")</f>
        <v/>
      </c>
      <c r="D46" s="326" t="str">
        <f t="array" ref="D46">IFERROR(INDEX('List of barriers'!$E$2:$E$87,SMALL(IF('List of barriers'!$C$2:$C$87="No",ROW('List of barriers'!$E$2:$E$87)-ROW('List of barriers'!$E$2)+1),ROWS('List of barriers'!$E$2:$E43))),"")</f>
        <v/>
      </c>
      <c r="E46" s="314"/>
      <c r="F46" s="314"/>
      <c r="H46" s="324"/>
    </row>
    <row r="47" spans="2:8" ht="36" customHeight="1" x14ac:dyDescent="0.2">
      <c r="B47" s="323" t="str">
        <f t="array" ref="B47">IFERROR(INDEX('List of barriers'!$A$2:$A$87,SMALL(IF('List of barriers'!$C$2:$C$87="No",ROW('List of barriers'!$A$2:$A$87)-ROW('List of barriers'!$A$2)+1),ROWS('List of barriers'!$A$2:$A44))),"")</f>
        <v/>
      </c>
      <c r="C47" s="326" t="str">
        <f t="array" ref="C47">IFERROR(INDEX('List of barriers'!$D$2:$D$87,SMALL(IF('List of barriers'!$C$2:$C$87="No",ROW('List of barriers'!$D$2:$D$87)-ROW('List of barriers'!$D$2)+1),ROWS('List of barriers'!$D$2:$D44))),"")</f>
        <v/>
      </c>
      <c r="D47" s="326" t="str">
        <f t="array" ref="D47">IFERROR(INDEX('List of barriers'!$E$2:$E$87,SMALL(IF('List of barriers'!$C$2:$C$87="No",ROW('List of barriers'!$E$2:$E$87)-ROW('List of barriers'!$E$2)+1),ROWS('List of barriers'!$E$2:$E44))),"")</f>
        <v/>
      </c>
      <c r="E47" s="314"/>
      <c r="F47" s="314"/>
      <c r="H47" s="324"/>
    </row>
    <row r="48" spans="2:8" ht="36" customHeight="1" x14ac:dyDescent="0.2">
      <c r="B48" s="323" t="str">
        <f t="array" ref="B48">IFERROR(INDEX('List of barriers'!$A$2:$A$87,SMALL(IF('List of barriers'!$C$2:$C$87="No",ROW('List of barriers'!$A$2:$A$87)-ROW('List of barriers'!$A$2)+1),ROWS('List of barriers'!$A$2:$A45))),"")</f>
        <v/>
      </c>
      <c r="C48" s="326" t="str">
        <f t="array" ref="C48">IFERROR(INDEX('List of barriers'!$D$2:$D$87,SMALL(IF('List of barriers'!$C$2:$C$87="No",ROW('List of barriers'!$D$2:$D$87)-ROW('List of barriers'!$D$2)+1),ROWS('List of barriers'!$D$2:$D45))),"")</f>
        <v/>
      </c>
      <c r="D48" s="326" t="str">
        <f t="array" ref="D48">IFERROR(INDEX('List of barriers'!$E$2:$E$87,SMALL(IF('List of barriers'!$C$2:$C$87="No",ROW('List of barriers'!$E$2:$E$87)-ROW('List of barriers'!$E$2)+1),ROWS('List of barriers'!$E$2:$E45))),"")</f>
        <v/>
      </c>
      <c r="E48" s="314"/>
      <c r="F48" s="314"/>
      <c r="H48" s="324"/>
    </row>
    <row r="49" spans="2:8" ht="36" customHeight="1" x14ac:dyDescent="0.2">
      <c r="B49" s="323" t="str">
        <f t="array" ref="B49">IFERROR(INDEX('List of barriers'!$A$2:$A$87,SMALL(IF('List of barriers'!$C$2:$C$87="No",ROW('List of barriers'!$A$2:$A$87)-ROW('List of barriers'!$A$2)+1),ROWS('List of barriers'!$A$2:$A46))),"")</f>
        <v/>
      </c>
      <c r="C49" s="326" t="str">
        <f t="array" ref="C49">IFERROR(INDEX('List of barriers'!$D$2:$D$87,SMALL(IF('List of barriers'!$C$2:$C$87="No",ROW('List of barriers'!$D$2:$D$87)-ROW('List of barriers'!$D$2)+1),ROWS('List of barriers'!$D$2:$D46))),"")</f>
        <v/>
      </c>
      <c r="D49" s="326" t="str">
        <f t="array" ref="D49">IFERROR(INDEX('List of barriers'!$E$2:$E$87,SMALL(IF('List of barriers'!$C$2:$C$87="No",ROW('List of barriers'!$E$2:$E$87)-ROW('List of barriers'!$E$2)+1),ROWS('List of barriers'!$E$2:$E46))),"")</f>
        <v/>
      </c>
      <c r="E49" s="314"/>
      <c r="F49" s="314"/>
      <c r="H49" s="324"/>
    </row>
    <row r="50" spans="2:8" ht="36" customHeight="1" x14ac:dyDescent="0.2">
      <c r="B50" s="323" t="str">
        <f t="array" ref="B50">IFERROR(INDEX('List of barriers'!$A$2:$A$87,SMALL(IF('List of barriers'!$C$2:$C$87="No",ROW('List of barriers'!$A$2:$A$87)-ROW('List of barriers'!$A$2)+1),ROWS('List of barriers'!$A$2:$A47))),"")</f>
        <v/>
      </c>
      <c r="C50" s="326" t="str">
        <f t="array" ref="C50">IFERROR(INDEX('List of barriers'!$D$2:$D$87,SMALL(IF('List of barriers'!$C$2:$C$87="No",ROW('List of barriers'!$D$2:$D$87)-ROW('List of barriers'!$D$2)+1),ROWS('List of barriers'!$D$2:$D47))),"")</f>
        <v/>
      </c>
      <c r="D50" s="326" t="str">
        <f t="array" ref="D50">IFERROR(INDEX('List of barriers'!$E$2:$E$87,SMALL(IF('List of barriers'!$C$2:$C$87="No",ROW('List of barriers'!$E$2:$E$87)-ROW('List of barriers'!$E$2)+1),ROWS('List of barriers'!$E$2:$E47))),"")</f>
        <v/>
      </c>
      <c r="E50" s="314"/>
      <c r="F50" s="314"/>
      <c r="H50" s="324"/>
    </row>
    <row r="51" spans="2:8" ht="36" customHeight="1" x14ac:dyDescent="0.2">
      <c r="B51" s="323" t="str">
        <f t="array" ref="B51">IFERROR(INDEX('List of barriers'!$A$2:$A$87,SMALL(IF('List of barriers'!$C$2:$C$87="No",ROW('List of barriers'!$A$2:$A$87)-ROW('List of barriers'!$A$2)+1),ROWS('List of barriers'!$A$2:$A48))),"")</f>
        <v/>
      </c>
      <c r="C51" s="326" t="str">
        <f t="array" ref="C51">IFERROR(INDEX('List of barriers'!$D$2:$D$87,SMALL(IF('List of barriers'!$C$2:$C$87="No",ROW('List of barriers'!$D$2:$D$87)-ROW('List of barriers'!$D$2)+1),ROWS('List of barriers'!$D$2:$D48))),"")</f>
        <v/>
      </c>
      <c r="D51" s="326" t="str">
        <f t="array" ref="D51">IFERROR(INDEX('List of barriers'!$E$2:$E$87,SMALL(IF('List of barriers'!$C$2:$C$87="No",ROW('List of barriers'!$E$2:$E$87)-ROW('List of barriers'!$E$2)+1),ROWS('List of barriers'!$E$2:$E48))),"")</f>
        <v/>
      </c>
      <c r="E51" s="314"/>
      <c r="F51" s="314"/>
      <c r="H51" s="324"/>
    </row>
    <row r="52" spans="2:8" ht="36" customHeight="1" x14ac:dyDescent="0.2">
      <c r="B52" s="323" t="str">
        <f t="array" ref="B52">IFERROR(INDEX('List of barriers'!$A$2:$A$87,SMALL(IF('List of barriers'!$C$2:$C$87="No",ROW('List of barriers'!$A$2:$A$87)-ROW('List of barriers'!$A$2)+1),ROWS('List of barriers'!$A$2:$A49))),"")</f>
        <v/>
      </c>
      <c r="C52" s="326" t="str">
        <f t="array" ref="C52">IFERROR(INDEX('List of barriers'!$D$2:$D$87,SMALL(IF('List of barriers'!$C$2:$C$87="No",ROW('List of barriers'!$D$2:$D$87)-ROW('List of barriers'!$D$2)+1),ROWS('List of barriers'!$D$2:$D49))),"")</f>
        <v/>
      </c>
      <c r="D52" s="326" t="str">
        <f t="array" ref="D52">IFERROR(INDEX('List of barriers'!$E$2:$E$87,SMALL(IF('List of barriers'!$C$2:$C$87="No",ROW('List of barriers'!$E$2:$E$87)-ROW('List of barriers'!$E$2)+1),ROWS('List of barriers'!$E$2:$E49))),"")</f>
        <v/>
      </c>
      <c r="E52" s="314"/>
      <c r="F52" s="314"/>
      <c r="H52" s="324"/>
    </row>
    <row r="53" spans="2:8" ht="36" customHeight="1" x14ac:dyDescent="0.2">
      <c r="B53" s="323" t="str">
        <f t="array" ref="B53">IFERROR(INDEX('List of barriers'!$A$2:$A$87,SMALL(IF('List of barriers'!$C$2:$C$87="No",ROW('List of barriers'!$A$2:$A$87)-ROW('List of barriers'!$A$2)+1),ROWS('List of barriers'!$A$2:$A50))),"")</f>
        <v/>
      </c>
      <c r="C53" s="326" t="str">
        <f t="array" ref="C53">IFERROR(INDEX('List of barriers'!$D$2:$D$87,SMALL(IF('List of barriers'!$C$2:$C$87="No",ROW('List of barriers'!$D$2:$D$87)-ROW('List of barriers'!$D$2)+1),ROWS('List of barriers'!$D$2:$D50))),"")</f>
        <v/>
      </c>
      <c r="D53" s="326" t="str">
        <f t="array" ref="D53">IFERROR(INDEX('List of barriers'!$E$2:$E$87,SMALL(IF('List of barriers'!$C$2:$C$87="No",ROW('List of barriers'!$E$2:$E$87)-ROW('List of barriers'!$E$2)+1),ROWS('List of barriers'!$E$2:$E50))),"")</f>
        <v/>
      </c>
      <c r="E53" s="314"/>
      <c r="F53" s="314"/>
      <c r="H53" s="324"/>
    </row>
    <row r="54" spans="2:8" ht="36" customHeight="1" x14ac:dyDescent="0.2">
      <c r="B54" s="323" t="str">
        <f t="array" ref="B54">IFERROR(INDEX('List of barriers'!$A$2:$A$87,SMALL(IF('List of barriers'!$C$2:$C$87="No",ROW('List of barriers'!$A$2:$A$87)-ROW('List of barriers'!$A$2)+1),ROWS('List of barriers'!$A$2:$A51))),"")</f>
        <v/>
      </c>
      <c r="C54" s="326" t="str">
        <f t="array" ref="C54">IFERROR(INDEX('List of barriers'!$D$2:$D$87,SMALL(IF('List of barriers'!$C$2:$C$87="No",ROW('List of barriers'!$D$2:$D$87)-ROW('List of barriers'!$D$2)+1),ROWS('List of barriers'!$D$2:$D51))),"")</f>
        <v/>
      </c>
      <c r="D54" s="326" t="str">
        <f t="array" ref="D54">IFERROR(INDEX('List of barriers'!$E$2:$E$87,SMALL(IF('List of barriers'!$C$2:$C$87="No",ROW('List of barriers'!$E$2:$E$87)-ROW('List of barriers'!$E$2)+1),ROWS('List of barriers'!$E$2:$E51))),"")</f>
        <v/>
      </c>
      <c r="E54" s="314"/>
      <c r="F54" s="314"/>
      <c r="H54" s="324"/>
    </row>
    <row r="55" spans="2:8" ht="36" customHeight="1" x14ac:dyDescent="0.2">
      <c r="B55" s="323" t="str">
        <f t="array" ref="B55">IFERROR(INDEX('List of barriers'!$A$2:$A$87,SMALL(IF('List of barriers'!$C$2:$C$87="No",ROW('List of barriers'!$A$2:$A$87)-ROW('List of barriers'!$A$2)+1),ROWS('List of barriers'!$A$2:$A52))),"")</f>
        <v/>
      </c>
      <c r="C55" s="326" t="str">
        <f t="array" ref="C55">IFERROR(INDEX('List of barriers'!$D$2:$D$87,SMALL(IF('List of barriers'!$C$2:$C$87="No",ROW('List of barriers'!$D$2:$D$87)-ROW('List of barriers'!$D$2)+1),ROWS('List of barriers'!$D$2:$D52))),"")</f>
        <v/>
      </c>
      <c r="D55" s="326" t="str">
        <f t="array" ref="D55">IFERROR(INDEX('List of barriers'!$E$2:$E$87,SMALL(IF('List of barriers'!$C$2:$C$87="No",ROW('List of barriers'!$E$2:$E$87)-ROW('List of barriers'!$E$2)+1),ROWS('List of barriers'!$E$2:$E52))),"")</f>
        <v/>
      </c>
      <c r="E55" s="314"/>
      <c r="F55" s="314"/>
      <c r="H55" s="324"/>
    </row>
    <row r="56" spans="2:8" ht="36" customHeight="1" x14ac:dyDescent="0.2">
      <c r="B56" s="323" t="str">
        <f t="array" ref="B56">IFERROR(INDEX('List of barriers'!$A$2:$A$87,SMALL(IF('List of barriers'!$C$2:$C$87="No",ROW('List of barriers'!$A$2:$A$87)-ROW('List of barriers'!$A$2)+1),ROWS('List of barriers'!$A$2:$A53))),"")</f>
        <v/>
      </c>
      <c r="C56" s="326" t="str">
        <f t="array" ref="C56">IFERROR(INDEX('List of barriers'!$D$2:$D$87,SMALL(IF('List of barriers'!$C$2:$C$87="No",ROW('List of barriers'!$D$2:$D$87)-ROW('List of barriers'!$D$2)+1),ROWS('List of barriers'!$D$2:$D53))),"")</f>
        <v/>
      </c>
      <c r="D56" s="326" t="str">
        <f t="array" ref="D56">IFERROR(INDEX('List of barriers'!$E$2:$E$87,SMALL(IF('List of barriers'!$C$2:$C$87="No",ROW('List of barriers'!$E$2:$E$87)-ROW('List of barriers'!$E$2)+1),ROWS('List of barriers'!$E$2:$E53))),"")</f>
        <v/>
      </c>
      <c r="E56" s="314"/>
      <c r="F56" s="314"/>
      <c r="H56" s="324"/>
    </row>
    <row r="57" spans="2:8" ht="36" customHeight="1" x14ac:dyDescent="0.2">
      <c r="B57" s="323" t="str">
        <f t="array" ref="B57">IFERROR(INDEX('List of barriers'!$A$2:$A$87,SMALL(IF('List of barriers'!$C$2:$C$87="No",ROW('List of barriers'!$A$2:$A$87)-ROW('List of barriers'!$A$2)+1),ROWS('List of barriers'!$A$2:$A54))),"")</f>
        <v/>
      </c>
      <c r="C57" s="326" t="str">
        <f t="array" ref="C57">IFERROR(INDEX('List of barriers'!$D$2:$D$87,SMALL(IF('List of barriers'!$C$2:$C$87="No",ROW('List of barriers'!$D$2:$D$87)-ROW('List of barriers'!$D$2)+1),ROWS('List of barriers'!$D$2:$D54))),"")</f>
        <v/>
      </c>
      <c r="D57" s="326" t="str">
        <f t="array" ref="D57">IFERROR(INDEX('List of barriers'!$E$2:$E$87,SMALL(IF('List of barriers'!$C$2:$C$87="No",ROW('List of barriers'!$E$2:$E$87)-ROW('List of barriers'!$E$2)+1),ROWS('List of barriers'!$E$2:$E54))),"")</f>
        <v/>
      </c>
      <c r="E57" s="314"/>
      <c r="F57" s="314"/>
      <c r="H57" s="324"/>
    </row>
    <row r="58" spans="2:8" ht="36" customHeight="1" x14ac:dyDescent="0.2">
      <c r="B58" s="323" t="str">
        <f t="array" ref="B58">IFERROR(INDEX('List of barriers'!$A$2:$A$87,SMALL(IF('List of barriers'!$C$2:$C$87="No",ROW('List of barriers'!$A$2:$A$87)-ROW('List of barriers'!$A$2)+1),ROWS('List of barriers'!$A$2:$A55))),"")</f>
        <v/>
      </c>
      <c r="C58" s="326" t="str">
        <f t="array" ref="C58">IFERROR(INDEX('List of barriers'!$D$2:$D$87,SMALL(IF('List of barriers'!$C$2:$C$87="No",ROW('List of barriers'!$D$2:$D$87)-ROW('List of barriers'!$D$2)+1),ROWS('List of barriers'!$D$2:$D55))),"")</f>
        <v/>
      </c>
      <c r="D58" s="326" t="str">
        <f t="array" ref="D58">IFERROR(INDEX('List of barriers'!$E$2:$E$87,SMALL(IF('List of barriers'!$C$2:$C$87="No",ROW('List of barriers'!$E$2:$E$87)-ROW('List of barriers'!$E$2)+1),ROWS('List of barriers'!$E$2:$E55))),"")</f>
        <v/>
      </c>
      <c r="E58" s="314"/>
      <c r="F58" s="314"/>
      <c r="H58" s="324"/>
    </row>
    <row r="59" spans="2:8" ht="36" customHeight="1" x14ac:dyDescent="0.2">
      <c r="B59" s="323" t="str">
        <f t="array" ref="B59">IFERROR(INDEX('List of barriers'!$A$2:$A$87,SMALL(IF('List of barriers'!$C$2:$C$87="No",ROW('List of barriers'!$A$2:$A$87)-ROW('List of barriers'!$A$2)+1),ROWS('List of barriers'!$A$2:$A56))),"")</f>
        <v/>
      </c>
      <c r="C59" s="326" t="str">
        <f t="array" ref="C59">IFERROR(INDEX('List of barriers'!$D$2:$D$87,SMALL(IF('List of barriers'!$C$2:$C$87="No",ROW('List of barriers'!$D$2:$D$87)-ROW('List of barriers'!$D$2)+1),ROWS('List of barriers'!$D$2:$D56))),"")</f>
        <v/>
      </c>
      <c r="D59" s="326" t="str">
        <f t="array" ref="D59">IFERROR(INDEX('List of barriers'!$E$2:$E$87,SMALL(IF('List of barriers'!$C$2:$C$87="No",ROW('List of barriers'!$E$2:$E$87)-ROW('List of barriers'!$E$2)+1),ROWS('List of barriers'!$E$2:$E56))),"")</f>
        <v/>
      </c>
      <c r="E59" s="314"/>
      <c r="F59" s="314"/>
      <c r="H59" s="324"/>
    </row>
    <row r="60" spans="2:8" ht="36" customHeight="1" x14ac:dyDescent="0.2">
      <c r="B60" s="323" t="str">
        <f t="array" ref="B60">IFERROR(INDEX('List of barriers'!$A$2:$A$87,SMALL(IF('List of barriers'!$C$2:$C$87="No",ROW('List of barriers'!$A$2:$A$87)-ROW('List of barriers'!$A$2)+1),ROWS('List of barriers'!$A$2:$A57))),"")</f>
        <v/>
      </c>
      <c r="C60" s="326" t="str">
        <f t="array" ref="C60">IFERROR(INDEX('List of barriers'!$D$2:$D$87,SMALL(IF('List of barriers'!$C$2:$C$87="No",ROW('List of barriers'!$D$2:$D$87)-ROW('List of barriers'!$D$2)+1),ROWS('List of barriers'!$D$2:$D57))),"")</f>
        <v/>
      </c>
      <c r="D60" s="326" t="str">
        <f t="array" ref="D60">IFERROR(INDEX('List of barriers'!$E$2:$E$87,SMALL(IF('List of barriers'!$C$2:$C$87="No",ROW('List of barriers'!$E$2:$E$87)-ROW('List of barriers'!$E$2)+1),ROWS('List of barriers'!$E$2:$E57))),"")</f>
        <v/>
      </c>
      <c r="E60" s="314"/>
      <c r="F60" s="314"/>
      <c r="H60" s="324"/>
    </row>
    <row r="61" spans="2:8" ht="36" customHeight="1" x14ac:dyDescent="0.2">
      <c r="B61" s="323" t="str">
        <f t="array" ref="B61">IFERROR(INDEX('List of barriers'!$A$2:$A$87,SMALL(IF('List of barriers'!$C$2:$C$87="No",ROW('List of barriers'!$A$2:$A$87)-ROW('List of barriers'!$A$2)+1),ROWS('List of barriers'!$A$2:$A58))),"")</f>
        <v/>
      </c>
      <c r="C61" s="326" t="str">
        <f t="array" ref="C61">IFERROR(INDEX('List of barriers'!$D$2:$D$87,SMALL(IF('List of barriers'!$C$2:$C$87="No",ROW('List of barriers'!$D$2:$D$87)-ROW('List of barriers'!$D$2)+1),ROWS('List of barriers'!$D$2:$D58))),"")</f>
        <v/>
      </c>
      <c r="D61" s="326" t="str">
        <f t="array" ref="D61">IFERROR(INDEX('List of barriers'!$E$2:$E$87,SMALL(IF('List of barriers'!$C$2:$C$87="No",ROW('List of barriers'!$E$2:$E$87)-ROW('List of barriers'!$E$2)+1),ROWS('List of barriers'!$E$2:$E58))),"")</f>
        <v/>
      </c>
      <c r="E61" s="314"/>
      <c r="F61" s="314"/>
      <c r="H61" s="324"/>
    </row>
    <row r="62" spans="2:8" ht="36" customHeight="1" x14ac:dyDescent="0.2">
      <c r="B62" s="323" t="str">
        <f t="array" ref="B62">IFERROR(INDEX('List of barriers'!$A$2:$A$87,SMALL(IF('List of barriers'!$C$2:$C$87="No",ROW('List of barriers'!$A$2:$A$87)-ROW('List of barriers'!$A$2)+1),ROWS('List of barriers'!$A$2:$A59))),"")</f>
        <v/>
      </c>
      <c r="C62" s="326" t="str">
        <f t="array" ref="C62">IFERROR(INDEX('List of barriers'!$D$2:$D$87,SMALL(IF('List of barriers'!$C$2:$C$87="No",ROW('List of barriers'!$D$2:$D$87)-ROW('List of barriers'!$D$2)+1),ROWS('List of barriers'!$D$2:$D59))),"")</f>
        <v/>
      </c>
      <c r="D62" s="326" t="str">
        <f t="array" ref="D62">IFERROR(INDEX('List of barriers'!$E$2:$E$87,SMALL(IF('List of barriers'!$C$2:$C$87="No",ROW('List of barriers'!$E$2:$E$87)-ROW('List of barriers'!$E$2)+1),ROWS('List of barriers'!$E$2:$E59))),"")</f>
        <v/>
      </c>
      <c r="E62" s="314"/>
      <c r="F62" s="314"/>
      <c r="H62" s="324"/>
    </row>
    <row r="63" spans="2:8" ht="36" customHeight="1" x14ac:dyDescent="0.2">
      <c r="B63" s="323" t="str">
        <f t="array" ref="B63">IFERROR(INDEX('List of barriers'!$A$2:$A$87,SMALL(IF('List of barriers'!$C$2:$C$87="No",ROW('List of barriers'!$A$2:$A$87)-ROW('List of barriers'!$A$2)+1),ROWS('List of barriers'!$A$2:$A60))),"")</f>
        <v/>
      </c>
      <c r="C63" s="326" t="str">
        <f t="array" ref="C63">IFERROR(INDEX('List of barriers'!$D$2:$D$87,SMALL(IF('List of barriers'!$C$2:$C$87="No",ROW('List of barriers'!$D$2:$D$87)-ROW('List of barriers'!$D$2)+1),ROWS('List of barriers'!$D$2:$D60))),"")</f>
        <v/>
      </c>
      <c r="D63" s="326" t="str">
        <f t="array" ref="D63">IFERROR(INDEX('List of barriers'!$E$2:$E$87,SMALL(IF('List of barriers'!$C$2:$C$87="No",ROW('List of barriers'!$E$2:$E$87)-ROW('List of barriers'!$E$2)+1),ROWS('List of barriers'!$E$2:$E60))),"")</f>
        <v/>
      </c>
      <c r="E63" s="314"/>
      <c r="F63" s="314"/>
      <c r="H63" s="324"/>
    </row>
    <row r="64" spans="2:8" ht="36" customHeight="1" x14ac:dyDescent="0.2">
      <c r="B64" s="323" t="str">
        <f t="array" ref="B64">IFERROR(INDEX('List of barriers'!$A$2:$A$87,SMALL(IF('List of barriers'!$C$2:$C$87="No",ROW('List of barriers'!$A$2:$A$87)-ROW('List of barriers'!$A$2)+1),ROWS('List of barriers'!$A$2:$A61))),"")</f>
        <v/>
      </c>
      <c r="C64" s="326" t="str">
        <f t="array" ref="C64">IFERROR(INDEX('List of barriers'!$D$2:$D$87,SMALL(IF('List of barriers'!$C$2:$C$87="No",ROW('List of barriers'!$D$2:$D$87)-ROW('List of barriers'!$D$2)+1),ROWS('List of barriers'!$D$2:$D61))),"")</f>
        <v/>
      </c>
      <c r="D64" s="326" t="str">
        <f t="array" ref="D64">IFERROR(INDEX('List of barriers'!$E$2:$E$87,SMALL(IF('List of barriers'!$C$2:$C$87="No",ROW('List of barriers'!$E$2:$E$87)-ROW('List of barriers'!$E$2)+1),ROWS('List of barriers'!$E$2:$E61))),"")</f>
        <v/>
      </c>
      <c r="E64" s="314"/>
      <c r="F64" s="314"/>
      <c r="H64" s="324"/>
    </row>
    <row r="65" spans="2:8" ht="36" customHeight="1" x14ac:dyDescent="0.2">
      <c r="B65" s="323" t="str">
        <f t="array" ref="B65">IFERROR(INDEX('List of barriers'!$A$2:$A$87,SMALL(IF('List of barriers'!$C$2:$C$87="No",ROW('List of barriers'!$A$2:$A$87)-ROW('List of barriers'!$A$2)+1),ROWS('List of barriers'!$A$2:$A62))),"")</f>
        <v/>
      </c>
      <c r="C65" s="326" t="str">
        <f t="array" ref="C65">IFERROR(INDEX('List of barriers'!$D$2:$D$87,SMALL(IF('List of barriers'!$C$2:$C$87="No",ROW('List of barriers'!$D$2:$D$87)-ROW('List of barriers'!$D$2)+1),ROWS('List of barriers'!$D$2:$D62))),"")</f>
        <v/>
      </c>
      <c r="D65" s="326" t="str">
        <f t="array" ref="D65">IFERROR(INDEX('List of barriers'!$E$2:$E$87,SMALL(IF('List of barriers'!$C$2:$C$87="No",ROW('List of barriers'!$E$2:$E$87)-ROW('List of barriers'!$E$2)+1),ROWS('List of barriers'!$E$2:$E62))),"")</f>
        <v/>
      </c>
      <c r="E65" s="314"/>
      <c r="F65" s="314"/>
      <c r="H65" s="324"/>
    </row>
    <row r="66" spans="2:8" ht="36" customHeight="1" x14ac:dyDescent="0.2">
      <c r="B66" s="323" t="str">
        <f t="array" ref="B66">IFERROR(INDEX('List of barriers'!$A$2:$A$87,SMALL(IF('List of barriers'!$C$2:$C$87="No",ROW('List of barriers'!$A$2:$A$87)-ROW('List of barriers'!$A$2)+1),ROWS('List of barriers'!$A$2:$A63))),"")</f>
        <v/>
      </c>
      <c r="C66" s="326" t="str">
        <f t="array" ref="C66">IFERROR(INDEX('List of barriers'!$D$2:$D$87,SMALL(IF('List of barriers'!$C$2:$C$87="No",ROW('List of barriers'!$D$2:$D$87)-ROW('List of barriers'!$D$2)+1),ROWS('List of barriers'!$D$2:$D63))),"")</f>
        <v/>
      </c>
      <c r="D66" s="326" t="str">
        <f t="array" ref="D66">IFERROR(INDEX('List of barriers'!$E$2:$E$87,SMALL(IF('List of barriers'!$C$2:$C$87="No",ROW('List of barriers'!$E$2:$E$87)-ROW('List of barriers'!$E$2)+1),ROWS('List of barriers'!$E$2:$E63))),"")</f>
        <v/>
      </c>
      <c r="E66" s="314"/>
      <c r="F66" s="314"/>
      <c r="H66" s="324"/>
    </row>
    <row r="67" spans="2:8" ht="36" customHeight="1" x14ac:dyDescent="0.2">
      <c r="B67" s="323" t="str">
        <f t="array" ref="B67">IFERROR(INDEX('List of barriers'!$A$2:$A$87,SMALL(IF('List of barriers'!$C$2:$C$87="No",ROW('List of barriers'!$A$2:$A$87)-ROW('List of barriers'!$A$2)+1),ROWS('List of barriers'!$A$2:$A64))),"")</f>
        <v/>
      </c>
      <c r="C67" s="326" t="str">
        <f t="array" ref="C67">IFERROR(INDEX('List of barriers'!$D$2:$D$87,SMALL(IF('List of barriers'!$C$2:$C$87="No",ROW('List of barriers'!$D$2:$D$87)-ROW('List of barriers'!$D$2)+1),ROWS('List of barriers'!$D$2:$D64))),"")</f>
        <v/>
      </c>
      <c r="D67" s="326" t="str">
        <f t="array" ref="D67">IFERROR(INDEX('List of barriers'!$E$2:$E$87,SMALL(IF('List of barriers'!$C$2:$C$87="No",ROW('List of barriers'!$E$2:$E$87)-ROW('List of barriers'!$E$2)+1),ROWS('List of barriers'!$E$2:$E64))),"")</f>
        <v/>
      </c>
      <c r="E67" s="314"/>
      <c r="F67" s="314"/>
      <c r="H67" s="324"/>
    </row>
    <row r="68" spans="2:8" ht="36" customHeight="1" x14ac:dyDescent="0.2">
      <c r="B68" s="323" t="str">
        <f t="array" ref="B68">IFERROR(INDEX('List of barriers'!$A$2:$A$87,SMALL(IF('List of barriers'!$C$2:$C$87="No",ROW('List of barriers'!$A$2:$A$87)-ROW('List of barriers'!$A$2)+1),ROWS('List of barriers'!$A$2:$A65))),"")</f>
        <v/>
      </c>
      <c r="C68" s="326" t="str">
        <f t="array" ref="C68">IFERROR(INDEX('List of barriers'!$D$2:$D$87,SMALL(IF('List of barriers'!$C$2:$C$87="No",ROW('List of barriers'!$D$2:$D$87)-ROW('List of barriers'!$D$2)+1),ROWS('List of barriers'!$D$2:$D65))),"")</f>
        <v/>
      </c>
      <c r="D68" s="326" t="str">
        <f t="array" ref="D68">IFERROR(INDEX('List of barriers'!$E$2:$E$87,SMALL(IF('List of barriers'!$C$2:$C$87="No",ROW('List of barriers'!$E$2:$E$87)-ROW('List of barriers'!$E$2)+1),ROWS('List of barriers'!$E$2:$E65))),"")</f>
        <v/>
      </c>
      <c r="E68" s="314"/>
      <c r="F68" s="314"/>
      <c r="H68" s="324"/>
    </row>
    <row r="69" spans="2:8" ht="36" customHeight="1" x14ac:dyDescent="0.2">
      <c r="B69" s="323" t="str">
        <f t="array" ref="B69">IFERROR(INDEX('List of barriers'!$A$2:$A$87,SMALL(IF('List of barriers'!$C$2:$C$87="No",ROW('List of barriers'!$A$2:$A$87)-ROW('List of barriers'!$A$2)+1),ROWS('List of barriers'!$A$2:$A66))),"")</f>
        <v/>
      </c>
      <c r="C69" s="326" t="str">
        <f t="array" ref="C69">IFERROR(INDEX('List of barriers'!$D$2:$D$87,SMALL(IF('List of barriers'!$C$2:$C$87="No",ROW('List of barriers'!$D$2:$D$87)-ROW('List of barriers'!$D$2)+1),ROWS('List of barriers'!$D$2:$D66))),"")</f>
        <v/>
      </c>
      <c r="D69" s="326" t="str">
        <f t="array" ref="D69">IFERROR(INDEX('List of barriers'!$E$2:$E$87,SMALL(IF('List of barriers'!$C$2:$C$87="No",ROW('List of barriers'!$E$2:$E$87)-ROW('List of barriers'!$E$2)+1),ROWS('List of barriers'!$E$2:$E66))),"")</f>
        <v/>
      </c>
      <c r="E69" s="314"/>
      <c r="F69" s="314"/>
      <c r="H69" s="324"/>
    </row>
    <row r="70" spans="2:8" ht="36" customHeight="1" x14ac:dyDescent="0.2">
      <c r="B70" s="323" t="str">
        <f t="array" ref="B70">IFERROR(INDEX('List of barriers'!$A$2:$A$87,SMALL(IF('List of barriers'!$C$2:$C$87="No",ROW('List of barriers'!$A$2:$A$87)-ROW('List of barriers'!$A$2)+1),ROWS('List of barriers'!$A$2:$A67))),"")</f>
        <v/>
      </c>
      <c r="C70" s="326" t="str">
        <f t="array" ref="C70">IFERROR(INDEX('List of barriers'!$D$2:$D$87,SMALL(IF('List of barriers'!$C$2:$C$87="No",ROW('List of barriers'!$D$2:$D$87)-ROW('List of barriers'!$D$2)+1),ROWS('List of barriers'!$D$2:$D67))),"")</f>
        <v/>
      </c>
      <c r="D70" s="326" t="str">
        <f t="array" ref="D70">IFERROR(INDEX('List of barriers'!$E$2:$E$87,SMALL(IF('List of barriers'!$C$2:$C$87="No",ROW('List of barriers'!$E$2:$E$87)-ROW('List of barriers'!$E$2)+1),ROWS('List of barriers'!$E$2:$E67))),"")</f>
        <v/>
      </c>
      <c r="E70" s="314"/>
      <c r="F70" s="314"/>
      <c r="H70" s="324"/>
    </row>
    <row r="71" spans="2:8" ht="36" customHeight="1" x14ac:dyDescent="0.2">
      <c r="B71" s="323" t="str">
        <f t="array" ref="B71">IFERROR(INDEX('List of barriers'!$A$2:$A$87,SMALL(IF('List of barriers'!$C$2:$C$87="No",ROW('List of barriers'!$A$2:$A$87)-ROW('List of barriers'!$A$2)+1),ROWS('List of barriers'!$A$2:$A68))),"")</f>
        <v/>
      </c>
      <c r="C71" s="326" t="str">
        <f t="array" ref="C71">IFERROR(INDEX('List of barriers'!$D$2:$D$87,SMALL(IF('List of barriers'!$C$2:$C$87="No",ROW('List of barriers'!$D$2:$D$87)-ROW('List of barriers'!$D$2)+1),ROWS('List of barriers'!$D$2:$D68))),"")</f>
        <v/>
      </c>
      <c r="D71" s="326" t="str">
        <f t="array" ref="D71">IFERROR(INDEX('List of barriers'!$E$2:$E$87,SMALL(IF('List of barriers'!$C$2:$C$87="No",ROW('List of barriers'!$E$2:$E$87)-ROW('List of barriers'!$E$2)+1),ROWS('List of barriers'!$E$2:$E68))),"")</f>
        <v/>
      </c>
      <c r="E71" s="314"/>
      <c r="F71" s="314"/>
      <c r="H71" s="324"/>
    </row>
    <row r="72" spans="2:8" ht="36" customHeight="1" x14ac:dyDescent="0.2">
      <c r="B72" s="323" t="str">
        <f t="array" ref="B72">IFERROR(INDEX('List of barriers'!$A$2:$A$87,SMALL(IF('List of barriers'!$C$2:$C$87="No",ROW('List of barriers'!$A$2:$A$87)-ROW('List of barriers'!$A$2)+1),ROWS('List of barriers'!$A$2:$A69))),"")</f>
        <v/>
      </c>
      <c r="C72" s="326" t="str">
        <f t="array" ref="C72">IFERROR(INDEX('List of barriers'!$D$2:$D$87,SMALL(IF('List of barriers'!$C$2:$C$87="No",ROW('List of barriers'!$D$2:$D$87)-ROW('List of barriers'!$D$2)+1),ROWS('List of barriers'!$D$2:$D69))),"")</f>
        <v/>
      </c>
      <c r="D72" s="326" t="str">
        <f t="array" ref="D72">IFERROR(INDEX('List of barriers'!$E$2:$E$87,SMALL(IF('List of barriers'!$C$2:$C$87="No",ROW('List of barriers'!$E$2:$E$87)-ROW('List of barriers'!$E$2)+1),ROWS('List of barriers'!$E$2:$E69))),"")</f>
        <v/>
      </c>
      <c r="E72" s="314"/>
      <c r="F72" s="314"/>
      <c r="H72" s="324"/>
    </row>
    <row r="73" spans="2:8" ht="36" customHeight="1" x14ac:dyDescent="0.2">
      <c r="B73" s="323" t="str">
        <f t="array" ref="B73">IFERROR(INDEX('List of barriers'!$A$2:$A$87,SMALL(IF('List of barriers'!$C$2:$C$87="No",ROW('List of barriers'!$A$2:$A$87)-ROW('List of barriers'!$A$2)+1),ROWS('List of barriers'!$A$2:$A70))),"")</f>
        <v/>
      </c>
      <c r="C73" s="326" t="str">
        <f t="array" ref="C73">IFERROR(INDEX('List of barriers'!$D$2:$D$87,SMALL(IF('List of barriers'!$C$2:$C$87="No",ROW('List of barriers'!$D$2:$D$87)-ROW('List of barriers'!$D$2)+1),ROWS('List of barriers'!$D$2:$D70))),"")</f>
        <v/>
      </c>
      <c r="D73" s="326" t="str">
        <f t="array" ref="D73">IFERROR(INDEX('List of barriers'!$E$2:$E$87,SMALL(IF('List of barriers'!$C$2:$C$87="No",ROW('List of barriers'!$E$2:$E$87)-ROW('List of barriers'!$E$2)+1),ROWS('List of barriers'!$E$2:$E70))),"")</f>
        <v/>
      </c>
      <c r="E73" s="314"/>
      <c r="F73" s="314"/>
      <c r="H73" s="324"/>
    </row>
    <row r="74" spans="2:8" ht="37" customHeight="1" x14ac:dyDescent="0.2">
      <c r="B74" s="323" t="str">
        <f t="array" ref="B74">IFERROR(INDEX('List of barriers'!$A$2:$A$87,SMALL(IF('List of barriers'!$C$2:$C$87="No",ROW('List of barriers'!$A$2:$A$87)-ROW('List of barriers'!$A$2)+1),ROWS('List of barriers'!$A$2:$A71))),"")</f>
        <v/>
      </c>
      <c r="C74" s="326" t="str">
        <f t="array" ref="C74">IFERROR(INDEX('List of barriers'!$D$2:$D$87,SMALL(IF('List of barriers'!$C$2:$C$87="No",ROW('List of barriers'!$D$2:$D$87)-ROW('List of barriers'!$D$2)+1),ROWS('List of barriers'!$D$2:$D71))),"")</f>
        <v/>
      </c>
      <c r="D74" s="326" t="str">
        <f t="array" ref="D74">IFERROR(INDEX('List of barriers'!$E$2:$E$87,SMALL(IF('List of barriers'!$C$2:$C$87="No",ROW('List of barriers'!$E$2:$E$87)-ROW('List of barriers'!$E$2)+1),ROWS('List of barriers'!$E$2:$E71))),"")</f>
        <v/>
      </c>
      <c r="E74" s="314"/>
      <c r="F74" s="314"/>
      <c r="H74" s="324"/>
    </row>
    <row r="75" spans="2:8" ht="37" customHeight="1" x14ac:dyDescent="0.2">
      <c r="B75" s="323" t="str">
        <f t="array" ref="B75">IFERROR(INDEX('List of barriers'!$A$2:$A$87,SMALL(IF('List of barriers'!$C$2:$C$87="No",ROW('List of barriers'!$A$2:$A$87)-ROW('List of barriers'!$A$2)+1),ROWS('List of barriers'!$A$2:$A72))),"")</f>
        <v/>
      </c>
      <c r="C75" s="326" t="str">
        <f t="array" ref="C75">IFERROR(INDEX('List of barriers'!$D$2:$D$87,SMALL(IF('List of barriers'!$C$2:$C$87="No",ROW('List of barriers'!$D$2:$D$87)-ROW('List of barriers'!$D$2)+1),ROWS('List of barriers'!$D$2:$D72))),"")</f>
        <v/>
      </c>
      <c r="D75" s="326" t="str">
        <f t="array" ref="D75">IFERROR(INDEX('List of barriers'!$E$2:$E$87,SMALL(IF('List of barriers'!$C$2:$C$87="No",ROW('List of barriers'!$E$2:$E$87)-ROW('List of barriers'!$E$2)+1),ROWS('List of barriers'!$E$2:$E72))),"")</f>
        <v/>
      </c>
      <c r="E75" s="314"/>
      <c r="F75" s="314"/>
      <c r="H75" s="324"/>
    </row>
    <row r="76" spans="2:8" ht="37" customHeight="1" x14ac:dyDescent="0.2">
      <c r="B76" s="323" t="str">
        <f t="array" ref="B76">IFERROR(INDEX('List of barriers'!$A$2:$A$87,SMALL(IF('List of barriers'!$C$2:$C$87="No",ROW('List of barriers'!$A$2:$A$87)-ROW('List of barriers'!$A$2)+1),ROWS('List of barriers'!$A$2:$A73))),"")</f>
        <v/>
      </c>
      <c r="C76" s="326" t="str">
        <f t="array" ref="C76">IFERROR(INDEX('List of barriers'!$D$2:$D$87,SMALL(IF('List of barriers'!$C$2:$C$87="No",ROW('List of barriers'!$D$2:$D$87)-ROW('List of barriers'!$D$2)+1),ROWS('List of barriers'!$D$2:$D73))),"")</f>
        <v/>
      </c>
      <c r="D76" s="326" t="str">
        <f t="array" ref="D76">IFERROR(INDEX('List of barriers'!$E$2:$E$87,SMALL(IF('List of barriers'!$C$2:$C$87="No",ROW('List of barriers'!$E$2:$E$87)-ROW('List of barriers'!$E$2)+1),ROWS('List of barriers'!$E$2:$E73))),"")</f>
        <v/>
      </c>
      <c r="E76" s="314"/>
      <c r="F76" s="314"/>
      <c r="H76" s="324"/>
    </row>
    <row r="77" spans="2:8" ht="37" customHeight="1" x14ac:dyDescent="0.2">
      <c r="B77" s="323" t="str">
        <f t="array" ref="B77">IFERROR(INDEX('List of barriers'!$A$2:$A$87,SMALL(IF('List of barriers'!$C$2:$C$87="No",ROW('List of barriers'!$A$2:$A$87)-ROW('List of barriers'!$A$2)+1),ROWS('List of barriers'!$A$2:$A74))),"")</f>
        <v/>
      </c>
      <c r="C77" s="326" t="str">
        <f t="array" ref="C77">IFERROR(INDEX('List of barriers'!$D$2:$D$87,SMALL(IF('List of barriers'!$C$2:$C$87="No",ROW('List of barriers'!$D$2:$D$87)-ROW('List of barriers'!$D$2)+1),ROWS('List of barriers'!$D$2:$D74))),"")</f>
        <v/>
      </c>
      <c r="D77" s="326" t="str">
        <f t="array" ref="D77">IFERROR(INDEX('List of barriers'!$E$2:$E$87,SMALL(IF('List of barriers'!$C$2:$C$87="No",ROW('List of barriers'!$E$2:$E$87)-ROW('List of barriers'!$E$2)+1),ROWS('List of barriers'!$E$2:$E74))),"")</f>
        <v/>
      </c>
      <c r="E77" s="314"/>
      <c r="F77" s="314"/>
      <c r="H77" s="324"/>
    </row>
    <row r="78" spans="2:8" ht="37" customHeight="1" x14ac:dyDescent="0.2">
      <c r="B78" s="323" t="str">
        <f t="array" ref="B78">IFERROR(INDEX('List of barriers'!$A$2:$A$87,SMALL(IF('List of barriers'!$C$2:$C$87="No",ROW('List of barriers'!$A$2:$A$87)-ROW('List of barriers'!$A$2)+1),ROWS('List of barriers'!$A$2:$A75))),"")</f>
        <v/>
      </c>
      <c r="C78" s="326" t="str">
        <f t="array" ref="C78">IFERROR(INDEX('List of barriers'!$D$2:$D$87,SMALL(IF('List of barriers'!$C$2:$C$87="No",ROW('List of barriers'!$D$2:$D$87)-ROW('List of barriers'!$D$2)+1),ROWS('List of barriers'!$D$2:$D75))),"")</f>
        <v/>
      </c>
      <c r="D78" s="326" t="str">
        <f t="array" ref="D78">IFERROR(INDEX('List of barriers'!$E$2:$E$87,SMALL(IF('List of barriers'!$C$2:$C$87="No",ROW('List of barriers'!$E$2:$E$87)-ROW('List of barriers'!$E$2)+1),ROWS('List of barriers'!$E$2:$E75))),"")</f>
        <v/>
      </c>
      <c r="E78" s="314"/>
      <c r="F78" s="314"/>
      <c r="H78" s="324"/>
    </row>
    <row r="79" spans="2:8" ht="36" customHeight="1" x14ac:dyDescent="0.2">
      <c r="B79" s="323" t="str">
        <f t="array" ref="B79">IFERROR(INDEX('List of barriers'!$A$2:$A$87,SMALL(IF('List of barriers'!$C$2:$C$87="No",ROW('List of barriers'!$A$2:$A$87)-ROW('List of barriers'!$A$2)+1),ROWS('List of barriers'!$A$2:$A76))),"")</f>
        <v/>
      </c>
      <c r="C79" s="326" t="str">
        <f t="array" ref="C79">IFERROR(INDEX('List of barriers'!$D$2:$D$87,SMALL(IF('List of barriers'!$C$2:$C$87="No",ROW('List of barriers'!$D$2:$D$87)-ROW('List of barriers'!$D$2)+1),ROWS('List of barriers'!$D$2:$D76))),"")</f>
        <v/>
      </c>
      <c r="D79" s="326" t="str">
        <f t="array" ref="D79">IFERROR(INDEX('List of barriers'!$E$2:$E$87,SMALL(IF('List of barriers'!$C$2:$C$87="No",ROW('List of barriers'!$E$2:$E$87)-ROW('List of barriers'!$E$2)+1),ROWS('List of barriers'!$E$2:$E76))),"")</f>
        <v/>
      </c>
      <c r="E79" s="314"/>
      <c r="F79" s="319"/>
      <c r="H79" s="324"/>
    </row>
    <row r="80" spans="2:8" ht="36" customHeight="1" x14ac:dyDescent="0.2">
      <c r="B80" s="323" t="str">
        <f t="array" ref="B80">IFERROR(INDEX('List of barriers'!$A$2:$A$87,SMALL(IF('List of barriers'!$C$2:$C$87="No",ROW('List of barriers'!$A$2:$A$87)-ROW('List of barriers'!$A$2)+1),ROWS('List of barriers'!$A$2:$A77))),"")</f>
        <v/>
      </c>
      <c r="C80" s="326" t="str">
        <f t="array" ref="C80">IFERROR(INDEX('List of barriers'!$D$2:$D$87,SMALL(IF('List of barriers'!$C$2:$C$87="No",ROW('List of barriers'!$D$2:$D$87)-ROW('List of barriers'!$D$2)+1),ROWS('List of barriers'!$D$2:$D77))),"")</f>
        <v/>
      </c>
      <c r="D80" s="326" t="str">
        <f t="array" ref="D80">IFERROR(INDEX('List of barriers'!$E$2:$E$87,SMALL(IF('List of barriers'!$C$2:$C$87="No",ROW('List of barriers'!$E$2:$E$87)-ROW('List of barriers'!$E$2)+1),ROWS('List of barriers'!$E$2:$E77))),"")</f>
        <v/>
      </c>
      <c r="E80" s="314"/>
      <c r="F80" s="319"/>
      <c r="H80" s="324"/>
    </row>
    <row r="81" spans="1:8" ht="36" customHeight="1" x14ac:dyDescent="0.2">
      <c r="B81" s="323" t="str">
        <f t="array" ref="B81">IFERROR(INDEX('List of barriers'!$A$2:$A$87,SMALL(IF('List of barriers'!$C$2:$C$87="No",ROW('List of barriers'!$A$2:$A$87)-ROW('List of barriers'!$A$2)+1),ROWS('List of barriers'!$A$2:$A78))),"")</f>
        <v/>
      </c>
      <c r="C81" s="326" t="str">
        <f t="array" ref="C81">IFERROR(INDEX('List of barriers'!$D$2:$D$87,SMALL(IF('List of barriers'!$C$2:$C$87="No",ROW('List of barriers'!$D$2:$D$87)-ROW('List of barriers'!$D$2)+1),ROWS('List of barriers'!$D$2:$D78))),"")</f>
        <v/>
      </c>
      <c r="D81" s="326" t="str">
        <f t="array" ref="D81">IFERROR(INDEX('List of barriers'!$E$2:$E$87,SMALL(IF('List of barriers'!$C$2:$C$87="No",ROW('List of barriers'!$E$2:$E$87)-ROW('List of barriers'!$E$2)+1),ROWS('List of barriers'!$E$2:$E78))),"")</f>
        <v/>
      </c>
      <c r="E81" s="314"/>
      <c r="F81" s="319"/>
      <c r="H81" s="324"/>
    </row>
    <row r="82" spans="1:8" ht="36" customHeight="1" x14ac:dyDescent="0.2">
      <c r="B82" s="323" t="str">
        <f t="array" ref="B82">IFERROR(INDEX('List of barriers'!$A$2:$A$87,SMALL(IF('List of barriers'!$C$2:$C$87="No",ROW('List of barriers'!$A$2:$A$87)-ROW('List of barriers'!$A$2)+1),ROWS('List of barriers'!$A$2:$A79))),"")</f>
        <v/>
      </c>
      <c r="C82" s="326" t="str">
        <f t="array" ref="C82">IFERROR(INDEX('List of barriers'!$D$2:$D$87,SMALL(IF('List of barriers'!$C$2:$C$87="No",ROW('List of barriers'!$D$2:$D$87)-ROW('List of barriers'!$D$2)+1),ROWS('List of barriers'!$D$2:$D79))),"")</f>
        <v/>
      </c>
      <c r="D82" s="326" t="str">
        <f t="array" ref="D82">IFERROR(INDEX('List of barriers'!$E$2:$E$87,SMALL(IF('List of barriers'!$C$2:$C$87="No",ROW('List of barriers'!$E$2:$E$87)-ROW('List of barriers'!$E$2)+1),ROWS('List of barriers'!$E$2:$E79))),"")</f>
        <v/>
      </c>
      <c r="E82" s="314"/>
      <c r="F82" s="319"/>
      <c r="H82" s="324"/>
    </row>
    <row r="83" spans="1:8" ht="36" customHeight="1" x14ac:dyDescent="0.2">
      <c r="B83" s="323" t="str">
        <f t="array" ref="B83">IFERROR(INDEX('List of barriers'!$A$2:$A$87,SMALL(IF('List of barriers'!$C$2:$C$87="No",ROW('List of barriers'!$A$2:$A$87)-ROW('List of barriers'!$A$2)+1),ROWS('List of barriers'!$A$2:$A80))),"")</f>
        <v/>
      </c>
      <c r="C83" s="326" t="str">
        <f t="array" ref="C83">IFERROR(INDEX('List of barriers'!$D$2:$D$87,SMALL(IF('List of barriers'!$C$2:$C$87="No",ROW('List of barriers'!$D$2:$D$87)-ROW('List of barriers'!$D$2)+1),ROWS('List of barriers'!$D$2:$D80))),"")</f>
        <v/>
      </c>
      <c r="D83" s="326" t="str">
        <f t="array" ref="D83">IFERROR(INDEX('List of barriers'!$E$2:$E$87,SMALL(IF('List of barriers'!$C$2:$C$87="No",ROW('List of barriers'!$E$2:$E$87)-ROW('List of barriers'!$E$2)+1),ROWS('List of barriers'!$E$2:$E80))),"")</f>
        <v/>
      </c>
      <c r="E83" s="314"/>
      <c r="F83" s="319"/>
      <c r="H83" s="324"/>
    </row>
    <row r="84" spans="1:8" ht="36" customHeight="1" x14ac:dyDescent="0.2">
      <c r="B84" s="323" t="str">
        <f t="array" ref="B84">IFERROR(INDEX('List of barriers'!$A$2:$A$87,SMALL(IF('List of barriers'!$C$2:$C$87="No",ROW('List of barriers'!$A$2:$A$87)-ROW('List of barriers'!$A$2)+1),ROWS('List of barriers'!$A$2:$A81))),"")</f>
        <v/>
      </c>
      <c r="C84" s="326" t="str">
        <f t="array" ref="C84">IFERROR(INDEX('List of barriers'!$D$2:$D$87,SMALL(IF('List of barriers'!$C$2:$C$87="No",ROW('List of barriers'!$D$2:$D$87)-ROW('List of barriers'!$D$2)+1),ROWS('List of barriers'!$D$2:$D81))),"")</f>
        <v/>
      </c>
      <c r="D84" s="326" t="str">
        <f t="array" ref="D84">IFERROR(INDEX('List of barriers'!$E$2:$E$87,SMALL(IF('List of barriers'!$C$2:$C$87="No",ROW('List of barriers'!$E$2:$E$87)-ROW('List of barriers'!$E$2)+1),ROWS('List of barriers'!$E$2:$E81))),"")</f>
        <v/>
      </c>
      <c r="E84" s="314"/>
      <c r="F84" s="319"/>
      <c r="H84" s="324"/>
    </row>
    <row r="85" spans="1:8" ht="36" customHeight="1" x14ac:dyDescent="0.2">
      <c r="B85" s="323" t="str">
        <f t="array" ref="B85">IFERROR(INDEX('List of barriers'!$A$2:$A$87,SMALL(IF('List of barriers'!$C$2:$C$87="No",ROW('List of barriers'!$A$2:$A$87)-ROW('List of barriers'!$A$2)+1),ROWS('List of barriers'!$A$2:$A82))),"")</f>
        <v/>
      </c>
      <c r="C85" s="326" t="str">
        <f t="array" ref="C85">IFERROR(INDEX('List of barriers'!$D$2:$D$87,SMALL(IF('List of barriers'!$C$2:$C$87="No",ROW('List of barriers'!$D$2:$D$87)-ROW('List of barriers'!$D$2)+1),ROWS('List of barriers'!$D$2:$D82))),"")</f>
        <v/>
      </c>
      <c r="D85" s="326" t="str">
        <f t="array" ref="D85">IFERROR(INDEX('List of barriers'!$E$2:$E$87,SMALL(IF('List of barriers'!$C$2:$C$87="No",ROW('List of barriers'!$E$2:$E$87)-ROW('List of barriers'!$E$2)+1),ROWS('List of barriers'!$E$2:$E82))),"")</f>
        <v/>
      </c>
      <c r="E85" s="314"/>
      <c r="F85" s="319"/>
      <c r="H85" s="324"/>
    </row>
    <row r="86" spans="1:8" ht="36" customHeight="1" x14ac:dyDescent="0.2">
      <c r="B86" s="323" t="str">
        <f t="array" ref="B86">IFERROR(INDEX('List of barriers'!$A$2:$A$87,SMALL(IF('List of barriers'!$C$2:$C$87="No",ROW('List of barriers'!$A$2:$A$87)-ROW('List of barriers'!$A$2)+1),ROWS('List of barriers'!$A$2:$A83))),"")</f>
        <v/>
      </c>
      <c r="C86" s="326" t="str">
        <f t="array" ref="C86">IFERROR(INDEX('List of barriers'!$D$2:$D$87,SMALL(IF('List of barriers'!$C$2:$C$87="No",ROW('List of barriers'!$D$2:$D$87)-ROW('List of barriers'!$D$2)+1),ROWS('List of barriers'!$D$2:$D83))),"")</f>
        <v/>
      </c>
      <c r="D86" s="326" t="str">
        <f t="array" ref="D86">IFERROR(INDEX('List of barriers'!$E$2:$E$87,SMALL(IF('List of barriers'!$C$2:$C$87="No",ROW('List of barriers'!$E$2:$E$87)-ROW('List of barriers'!$E$2)+1),ROWS('List of barriers'!$E$2:$E83))),"")</f>
        <v/>
      </c>
      <c r="E86" s="314"/>
      <c r="F86" s="319"/>
      <c r="H86" s="324"/>
    </row>
    <row r="87" spans="1:8" ht="36" customHeight="1" x14ac:dyDescent="0.2">
      <c r="B87" s="323" t="str">
        <f t="array" ref="B87">IFERROR(INDEX('List of barriers'!$A$2:$A$87,SMALL(IF('List of barriers'!$C$2:$C$87="No",ROW('List of barriers'!$A$2:$A$87)-ROW('List of barriers'!$A$2)+1),ROWS('List of barriers'!$A$2:$A84))),"")</f>
        <v/>
      </c>
      <c r="C87" s="326" t="str">
        <f t="array" ref="C87">IFERROR(INDEX('List of barriers'!$D$2:$D$87,SMALL(IF('List of barriers'!$C$2:$C$87="No",ROW('List of barriers'!$D$2:$D$87)-ROW('List of barriers'!$D$2)+1),ROWS('List of barriers'!$D$2:$D84))),"")</f>
        <v/>
      </c>
      <c r="D87" s="326" t="str">
        <f t="array" ref="D87">IFERROR(INDEX('List of barriers'!$E$2:$E$87,SMALL(IF('List of barriers'!$C$2:$C$87="No",ROW('List of barriers'!$E$2:$E$87)-ROW('List of barriers'!$E$2)+1),ROWS('List of barriers'!$E$2:$E84))),"")</f>
        <v/>
      </c>
      <c r="E87" s="314"/>
      <c r="F87" s="319"/>
      <c r="H87" s="324"/>
    </row>
    <row r="88" spans="1:8" ht="36" customHeight="1" x14ac:dyDescent="0.2">
      <c r="B88" s="323" t="str">
        <f t="array" ref="B88">IFERROR(INDEX('List of barriers'!$A$2:$A$87,SMALL(IF('List of barriers'!$C$2:$C$87="No",ROW('List of barriers'!$A$2:$A$87)-ROW('List of barriers'!$A$2)+1),ROWS('List of barriers'!$A$2:$A85))),"")</f>
        <v/>
      </c>
      <c r="C88" s="326" t="str">
        <f t="array" ref="C88">IFERROR(INDEX('List of barriers'!$D$2:$D$87,SMALL(IF('List of barriers'!$C$2:$C$87="No",ROW('List of barriers'!$D$2:$D$87)-ROW('List of barriers'!$D$2)+1),ROWS('List of barriers'!$D$2:$D85))),"")</f>
        <v/>
      </c>
      <c r="D88" s="326" t="str">
        <f t="array" ref="D88">IFERROR(INDEX('List of barriers'!$E$2:$E$87,SMALL(IF('List of barriers'!$C$2:$C$87="No",ROW('List of barriers'!$E$2:$E$87)-ROW('List of barriers'!$E$2)+1),ROWS('List of barriers'!$E$2:$E85))),"")</f>
        <v/>
      </c>
      <c r="E88" s="314"/>
      <c r="F88" s="319"/>
      <c r="H88" s="324"/>
    </row>
    <row r="89" spans="1:8" ht="36" customHeight="1" x14ac:dyDescent="0.2">
      <c r="B89" s="323" t="str">
        <f t="array" ref="B89">IFERROR(INDEX('List of barriers'!$A$2:$A$87,SMALL(IF('List of barriers'!$C$2:$C$87="No",ROW('List of barriers'!$A$2:$A$87)-ROW('List of barriers'!$A$2)+1),ROWS('List of barriers'!$A$2:$A86))),"")</f>
        <v/>
      </c>
      <c r="C89" s="326" t="str">
        <f t="array" ref="C89">IFERROR(INDEX('List of barriers'!$D$2:$D$87,SMALL(IF('List of barriers'!$C$2:$C$87="No",ROW('List of barriers'!$D$2:$D$87)-ROW('List of barriers'!$D$2)+1),ROWS('List of barriers'!$D$2:$D86))),"")</f>
        <v/>
      </c>
      <c r="D89" s="326" t="str">
        <f t="array" ref="D89">IFERROR(INDEX('List of barriers'!$E$2:$E$87,SMALL(IF('List of barriers'!$C$2:$C$87="No",ROW('List of barriers'!$E$2:$E$87)-ROW('List of barriers'!$E$2)+1),ROWS('List of barriers'!$E$2:$E86))),"")</f>
        <v/>
      </c>
      <c r="E89" s="314"/>
      <c r="F89" s="319"/>
      <c r="H89" s="324"/>
    </row>
    <row r="90" spans="1:8" ht="36" customHeight="1" x14ac:dyDescent="0.2">
      <c r="B90" s="323" t="str">
        <f t="array" ref="B90">IFERROR(INDEX('List of barriers'!$A$2:$A$87,SMALL(IF('List of barriers'!$C$2:$C$87="No",ROW('List of barriers'!$A$2:$A$87)-ROW('List of barriers'!$A$2)+1),ROWS('List of barriers'!$A$2:$A87))),"")</f>
        <v/>
      </c>
      <c r="C90" s="326" t="str">
        <f t="array" ref="C90">IFERROR(INDEX('List of barriers'!$D$2:$D$87,SMALL(IF('List of barriers'!$C$2:$C$87="No",ROW('List of barriers'!$D$2:$D$87)-ROW('List of barriers'!$D$2)+1),ROWS('List of barriers'!$D$2:$D87))),"")</f>
        <v/>
      </c>
      <c r="D90" s="326" t="str">
        <f t="array" ref="D90">IFERROR(INDEX('List of barriers'!$E$2:$E$87,SMALL(IF('List of barriers'!$C$2:$C$87="No",ROW('List of barriers'!$E$2:$E$87)-ROW('List of barriers'!$E$2)+1),ROWS('List of barriers'!$E$2:$E87))),"")</f>
        <v/>
      </c>
      <c r="E90" s="314"/>
      <c r="F90" s="319"/>
      <c r="H90" s="324"/>
    </row>
    <row r="91" spans="1:8" ht="36" customHeight="1" x14ac:dyDescent="0.2">
      <c r="B91" s="320"/>
      <c r="H91" s="324"/>
    </row>
    <row r="92" spans="1:8" x14ac:dyDescent="0.2">
      <c r="B92" s="320"/>
      <c r="H92" s="324"/>
    </row>
    <row r="93" spans="1:8" x14ac:dyDescent="0.2">
      <c r="B93" s="321"/>
      <c r="H93" s="324"/>
    </row>
    <row r="94" spans="1:8" ht="21" x14ac:dyDescent="0.25">
      <c r="A94" s="721" t="s">
        <v>123</v>
      </c>
      <c r="B94" s="721"/>
      <c r="C94" s="721"/>
      <c r="D94" s="721"/>
      <c r="E94" s="721"/>
      <c r="F94" s="721"/>
      <c r="G94" s="721"/>
      <c r="H94" s="324"/>
    </row>
  </sheetData>
  <sheetProtection sheet="1"/>
  <mergeCells count="3">
    <mergeCell ref="B1:G1"/>
    <mergeCell ref="B3:D3"/>
    <mergeCell ref="A94:G94"/>
  </mergeCells>
  <conditionalFormatting sqref="C5:C90">
    <cfRule type="cellIs" dxfId="30" priority="5" operator="equal">
      <formula>"Low"</formula>
    </cfRule>
    <cfRule type="cellIs" dxfId="29" priority="6" operator="equal">
      <formula>"High"</formula>
    </cfRule>
    <cfRule type="cellIs" dxfId="28" priority="7" operator="equal">
      <formula>"Medium"</formula>
    </cfRule>
  </conditionalFormatting>
  <conditionalFormatting sqref="F5:F90">
    <cfRule type="containsBlanks" priority="1">
      <formula>LEN(TRIM(F5))=0</formula>
    </cfRule>
    <cfRule type="containsText" dxfId="27" priority="2" operator="containsText" text="High">
      <formula>NOT(ISERROR(SEARCH("High",F5)))</formula>
    </cfRule>
    <cfRule type="containsText" dxfId="26" priority="3" operator="containsText" text="Medium">
      <formula>NOT(ISERROR(SEARCH("Medium",F5)))</formula>
    </cfRule>
    <cfRule type="containsText" dxfId="25" priority="4" operator="containsText" text="Low">
      <formula>NOT(ISERROR(SEARCH("Low",F5)))</formula>
    </cfRule>
  </conditionalFormatting>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AB92D0-8BC1-7945-AA45-F92BBC4A0D11}">
          <x14:formula1>
            <xm:f>'List of barriers'!$I$8:$I$11</xm:f>
          </x14:formula1>
          <xm:sqref>F5:F90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BF266-7C2D-5244-8850-FDBBF9A76EAC}">
  <sheetPr codeName="Sheet19">
    <tabColor rgb="FF95C6D9"/>
  </sheetPr>
  <dimension ref="A1:P93"/>
  <sheetViews>
    <sheetView zoomScaleNormal="90" workbookViewId="0">
      <selection activeCell="D6" sqref="D6"/>
    </sheetView>
  </sheetViews>
  <sheetFormatPr baseColWidth="10" defaultColWidth="0" defaultRowHeight="15" zeroHeight="1" x14ac:dyDescent="0.2"/>
  <cols>
    <col min="1" max="1" width="11" style="310" customWidth="1"/>
    <col min="2" max="2" width="85.83203125" style="310" customWidth="1"/>
    <col min="3" max="3" width="31.5" style="310" customWidth="1"/>
    <col min="4" max="4" width="37.5" style="310" customWidth="1"/>
    <col min="5" max="6" width="25.1640625" style="310" customWidth="1"/>
    <col min="7" max="7" width="3.5" style="310" customWidth="1"/>
    <col min="8" max="8" width="25.33203125" style="310" hidden="1" customWidth="1"/>
    <col min="9" max="9" width="23.5" style="310" hidden="1" customWidth="1"/>
    <col min="10" max="16" width="0" style="310" hidden="1" customWidth="1"/>
    <col min="17" max="16384" width="9.1640625" style="310" hidden="1"/>
  </cols>
  <sheetData>
    <row r="1" spans="1:16" ht="45" customHeight="1" x14ac:dyDescent="0.2">
      <c r="A1" s="324"/>
      <c r="B1" s="719" t="s">
        <v>201</v>
      </c>
      <c r="C1" s="719"/>
      <c r="D1" s="719"/>
      <c r="E1" s="719"/>
      <c r="F1" s="327"/>
      <c r="G1" s="324"/>
    </row>
    <row r="2" spans="1:16" ht="53.25" customHeight="1" x14ac:dyDescent="0.2">
      <c r="B2" s="695" t="s">
        <v>302</v>
      </c>
      <c r="C2" s="695"/>
      <c r="D2" s="695"/>
      <c r="G2" s="324"/>
      <c r="L2" s="316"/>
      <c r="M2" s="316"/>
      <c r="N2" s="316"/>
      <c r="O2" s="316"/>
      <c r="P2" s="316"/>
    </row>
    <row r="3" spans="1:16" ht="53.25" customHeight="1" x14ac:dyDescent="0.2">
      <c r="B3" s="322" t="s">
        <v>199</v>
      </c>
      <c r="C3" s="322" t="s">
        <v>202</v>
      </c>
      <c r="D3" s="317" t="s">
        <v>200</v>
      </c>
      <c r="E3" s="317" t="s">
        <v>303</v>
      </c>
      <c r="G3" s="324"/>
      <c r="L3" s="316"/>
      <c r="M3" s="316"/>
      <c r="N3" s="316"/>
      <c r="O3" s="316"/>
      <c r="P3" s="316"/>
    </row>
    <row r="4" spans="1:16" s="315" customFormat="1" ht="48.75" customHeight="1" x14ac:dyDescent="0.2">
      <c r="B4" s="323" t="str">
        <f t="array" ref="B4">IFERROR(INDEX('List of barriers'!$A$2:$A$87,SMALL(IF('List of barriers'!$F$2:$F$87="No",ROW('List of barriers'!$A$2:$A$87)-ROW('List of barriers'!$A$2)+1),ROWS('List of barriers'!$A$2:$A2))),"")</f>
        <v/>
      </c>
      <c r="C4" s="323" t="str">
        <f t="array" ref="C4">IFERROR(INDEX('List of barriers'!$G$2:$G$87,SMALL(IF('List of barriers'!$F$2:$F$87="No",ROW('List of barriers'!$G$2:$G$87)-ROW('List of barriers'!$G$2)+1),ROWS('List of barriers'!$G$2:$G2))),"")</f>
        <v/>
      </c>
      <c r="E4" s="314"/>
      <c r="G4" s="324"/>
      <c r="L4" s="318"/>
      <c r="M4" s="316"/>
      <c r="N4" s="316"/>
      <c r="O4" s="318"/>
      <c r="P4" s="318"/>
    </row>
    <row r="5" spans="1:16" s="315" customFormat="1" ht="36" customHeight="1" x14ac:dyDescent="0.2">
      <c r="B5" s="323" t="str">
        <f t="array" ref="B5">IFERROR(INDEX('List of barriers'!$A$2:$A$87,SMALL(IF('List of barriers'!$F$2:$F$87="No",ROW('List of barriers'!$A$2:$A$87)-ROW('List of barriers'!$A$2)+1),ROWS('List of barriers'!$A$2:$A3))),"")</f>
        <v/>
      </c>
      <c r="C5" s="323" t="str">
        <f t="array" ref="C5">IFERROR(INDEX('List of barriers'!$G$2:$G$87,SMALL(IF('List of barriers'!$F$2:$F$87="No",ROW('List of barriers'!$G$2:$G$87)-ROW('List of barriers'!$G$2)+1),ROWS('List of barriers'!$G$2:$G3))),"")</f>
        <v/>
      </c>
      <c r="D5" s="314"/>
      <c r="E5" s="314"/>
      <c r="G5" s="324"/>
      <c r="L5" s="318"/>
      <c r="M5" s="316"/>
      <c r="N5" s="316"/>
      <c r="O5" s="318"/>
      <c r="P5" s="318"/>
    </row>
    <row r="6" spans="1:16" s="315" customFormat="1" ht="36" customHeight="1" x14ac:dyDescent="0.2">
      <c r="B6" s="323" t="str">
        <f t="array" ref="B6">IFERROR(INDEX('List of barriers'!$A$2:$A$87,SMALL(IF('List of barriers'!$F$2:$F$87="No",ROW('List of barriers'!$A$2:$A$87)-ROW('List of barriers'!$A$2)+1),ROWS('List of barriers'!$A$2:$A4))),"")</f>
        <v/>
      </c>
      <c r="C6" s="323" t="str">
        <f t="array" ref="C6">IFERROR(INDEX('List of barriers'!$G$2:$G$87,SMALL(IF('List of barriers'!$F$2:$F$87="No",ROW('List of barriers'!$G$2:$G$87)-ROW('List of barriers'!$G$2)+1),ROWS('List of barriers'!$G$2:$G4))),"")</f>
        <v/>
      </c>
      <c r="D6" s="314"/>
      <c r="E6" s="314"/>
      <c r="G6" s="324"/>
      <c r="L6" s="318"/>
      <c r="M6" s="316"/>
      <c r="N6" s="316"/>
      <c r="O6" s="318"/>
      <c r="P6" s="318"/>
    </row>
    <row r="7" spans="1:16" s="315" customFormat="1" ht="36" customHeight="1" x14ac:dyDescent="0.2">
      <c r="B7" s="323" t="str">
        <f t="array" ref="B7">IFERROR(INDEX('List of barriers'!$A$2:$A$87,SMALL(IF('List of barriers'!$F$2:$F$87="No",ROW('List of barriers'!$A$2:$A$87)-ROW('List of barriers'!$A$2)+1),ROWS('List of barriers'!$A$2:$A5))),"")</f>
        <v/>
      </c>
      <c r="C7" s="323" t="str">
        <f t="array" ref="C7">IFERROR(INDEX('List of barriers'!$G$2:$G$87,SMALL(IF('List of barriers'!$F$2:$F$87="No",ROW('List of barriers'!$G$2:$G$87)-ROW('List of barriers'!$G$2)+1),ROWS('List of barriers'!$G$2:$G5))),"")</f>
        <v/>
      </c>
      <c r="D7" s="314"/>
      <c r="E7" s="314"/>
      <c r="G7" s="324"/>
      <c r="L7" s="318"/>
      <c r="M7" s="316"/>
      <c r="N7" s="316"/>
      <c r="O7" s="318"/>
      <c r="P7" s="318"/>
    </row>
    <row r="8" spans="1:16" s="315" customFormat="1" ht="36" customHeight="1" x14ac:dyDescent="0.2">
      <c r="B8" s="323" t="str">
        <f t="array" ref="B8">IFERROR(INDEX('List of barriers'!$A$2:$A$87,SMALL(IF('List of barriers'!$F$2:$F$87="No",ROW('List of barriers'!$A$2:$A$87)-ROW('List of barriers'!$A$2)+1),ROWS('List of barriers'!$A$2:$A6))),"")</f>
        <v/>
      </c>
      <c r="C8" s="323" t="str">
        <f t="array" ref="C8">IFERROR(INDEX('List of barriers'!$G$2:$G$87,SMALL(IF('List of barriers'!$F$2:$F$87="No",ROW('List of barriers'!$G$2:$G$87)-ROW('List of barriers'!$G$2)+1),ROWS('List of barriers'!$G$2:$G6))),"")</f>
        <v/>
      </c>
      <c r="D8" s="314"/>
      <c r="E8" s="314"/>
      <c r="G8" s="324"/>
      <c r="L8" s="318"/>
      <c r="M8" s="318"/>
      <c r="N8" s="318"/>
      <c r="O8" s="318"/>
      <c r="P8" s="318"/>
    </row>
    <row r="9" spans="1:16" s="315" customFormat="1" ht="36" customHeight="1" x14ac:dyDescent="0.2">
      <c r="B9" s="323" t="str">
        <f t="array" ref="B9">IFERROR(INDEX('List of barriers'!$A$2:$A$87,SMALL(IF('List of barriers'!$F$2:$F$87="No",ROW('List of barriers'!$A$2:$A$87)-ROW('List of barriers'!$A$2)+1),ROWS('List of barriers'!$A$2:$A7))),"")</f>
        <v/>
      </c>
      <c r="C9" s="323" t="str">
        <f t="array" ref="C9">IFERROR(INDEX('List of barriers'!$G$2:$G$87,SMALL(IF('List of barriers'!$F$2:$F$87="No",ROW('List of barriers'!$G$2:$G$87)-ROW('List of barriers'!$G$2)+1),ROWS('List of barriers'!$G$2:$G7))),"")</f>
        <v/>
      </c>
      <c r="D9" s="314"/>
      <c r="E9" s="314"/>
      <c r="G9" s="324"/>
      <c r="L9" s="318"/>
      <c r="M9" s="318"/>
      <c r="N9" s="318"/>
      <c r="O9" s="318"/>
      <c r="P9" s="318"/>
    </row>
    <row r="10" spans="1:16" s="315" customFormat="1" ht="36" customHeight="1" x14ac:dyDescent="0.2">
      <c r="B10" s="323" t="str">
        <f t="array" ref="B10">IFERROR(INDEX('List of barriers'!$A$2:$A$87,SMALL(IF('List of barriers'!$F$2:$F$87="No",ROW('List of barriers'!$A$2:$A$87)-ROW('List of barriers'!$A$2)+1),ROWS('List of barriers'!$A$2:$A8))),"")</f>
        <v/>
      </c>
      <c r="C10" s="323" t="str">
        <f t="array" ref="C10">IFERROR(INDEX('List of barriers'!$G$2:$G$87,SMALL(IF('List of barriers'!$F$2:$F$87="No",ROW('List of barriers'!$G$2:$G$87)-ROW('List of barriers'!$G$2)+1),ROWS('List of barriers'!$G$2:$G8))),"")</f>
        <v/>
      </c>
      <c r="D10" s="314"/>
      <c r="E10" s="314"/>
      <c r="G10" s="324"/>
      <c r="L10" s="318"/>
      <c r="M10" s="318"/>
      <c r="N10" s="318"/>
      <c r="O10" s="318"/>
      <c r="P10" s="318"/>
    </row>
    <row r="11" spans="1:16" s="315" customFormat="1" ht="36" customHeight="1" x14ac:dyDescent="0.2">
      <c r="B11" s="323" t="str">
        <f t="array" ref="B11">IFERROR(INDEX('List of barriers'!$A$2:$A$87,SMALL(IF('List of barriers'!$F$2:$F$87="No",ROW('List of barriers'!$A$2:$A$87)-ROW('List of barriers'!$A$2)+1),ROWS('List of barriers'!$A$2:$A9))),"")</f>
        <v/>
      </c>
      <c r="C11" s="323" t="str">
        <f t="array" ref="C11">IFERROR(INDEX('List of barriers'!$G$2:$G$87,SMALL(IF('List of barriers'!$F$2:$F$87="No",ROW('List of barriers'!$G$2:$G$87)-ROW('List of barriers'!$G$2)+1),ROWS('List of barriers'!$G$2:$G9))),"")</f>
        <v/>
      </c>
      <c r="D11" s="314"/>
      <c r="E11" s="314"/>
      <c r="G11" s="324"/>
      <c r="L11" s="318"/>
      <c r="M11" s="318"/>
      <c r="N11" s="318"/>
      <c r="O11" s="318"/>
      <c r="P11" s="318"/>
    </row>
    <row r="12" spans="1:16" s="315" customFormat="1" ht="36" customHeight="1" x14ac:dyDescent="0.2">
      <c r="B12" s="323" t="str">
        <f t="array" ref="B12">IFERROR(INDEX('List of barriers'!$A$2:$A$87,SMALL(IF('List of barriers'!$F$2:$F$87="No",ROW('List of barriers'!$A$2:$A$87)-ROW('List of barriers'!$A$2)+1),ROWS('List of barriers'!$A$2:$A10))),"")</f>
        <v/>
      </c>
      <c r="C12" s="323" t="str">
        <f t="array" ref="C12">IFERROR(INDEX('List of barriers'!$G$2:$G$87,SMALL(IF('List of barriers'!$F$2:$F$87="No",ROW('List of barriers'!$G$2:$G$87)-ROW('List of barriers'!$G$2)+1),ROWS('List of barriers'!$G$2:$G10))),"")</f>
        <v/>
      </c>
      <c r="D12" s="314"/>
      <c r="E12" s="314"/>
      <c r="G12" s="324"/>
      <c r="L12" s="318"/>
      <c r="M12" s="318"/>
      <c r="N12" s="318"/>
      <c r="O12" s="318"/>
      <c r="P12" s="318"/>
    </row>
    <row r="13" spans="1:16" ht="36" customHeight="1" x14ac:dyDescent="0.2">
      <c r="B13" s="323" t="str">
        <f t="array" ref="B13">IFERROR(INDEX('List of barriers'!$A$2:$A$87,SMALL(IF('List of barriers'!$F$2:$F$87="No",ROW('List of barriers'!$A$2:$A$87)-ROW('List of barriers'!$A$2)+1),ROWS('List of barriers'!$A$2:$A11))),"")</f>
        <v/>
      </c>
      <c r="C13" s="323" t="str">
        <f t="array" ref="C13">IFERROR(INDEX('List of barriers'!$G$2:$G$87,SMALL(IF('List of barriers'!$F$2:$F$87="No",ROW('List of barriers'!$G$2:$G$87)-ROW('List of barriers'!$G$2)+1),ROWS('List of barriers'!$G$2:$G11))),"")</f>
        <v/>
      </c>
      <c r="D13" s="314"/>
      <c r="E13" s="314"/>
      <c r="G13" s="324"/>
      <c r="L13" s="316"/>
      <c r="M13" s="316"/>
      <c r="N13" s="316"/>
      <c r="O13" s="316"/>
      <c r="P13" s="316"/>
    </row>
    <row r="14" spans="1:16" ht="36" customHeight="1" x14ac:dyDescent="0.2">
      <c r="B14" s="323" t="str">
        <f t="array" ref="B14">IFERROR(INDEX('List of barriers'!$A$2:$A$87,SMALL(IF('List of barriers'!$F$2:$F$87="No",ROW('List of barriers'!$A$2:$A$87)-ROW('List of barriers'!$A$2)+1),ROWS('List of barriers'!$A$2:$A12))),"")</f>
        <v/>
      </c>
      <c r="C14" s="323" t="str">
        <f t="array" ref="C14">IFERROR(INDEX('List of barriers'!$G$2:$G$87,SMALL(IF('List of barriers'!$F$2:$F$87="No",ROW('List of barriers'!$G$2:$G$87)-ROW('List of barriers'!$G$2)+1),ROWS('List of barriers'!$G$2:$G12))),"")</f>
        <v/>
      </c>
      <c r="D14" s="314"/>
      <c r="E14" s="314"/>
      <c r="G14" s="324"/>
      <c r="L14" s="316"/>
      <c r="M14" s="316"/>
      <c r="N14" s="316"/>
      <c r="O14" s="316"/>
      <c r="P14" s="316"/>
    </row>
    <row r="15" spans="1:16" ht="36" customHeight="1" x14ac:dyDescent="0.2">
      <c r="B15" s="323" t="str">
        <f t="array" ref="B15">IFERROR(INDEX('List of barriers'!$A$2:$A$87,SMALL(IF('List of barriers'!$F$2:$F$87="No",ROW('List of barriers'!$A$2:$A$87)-ROW('List of barriers'!$A$2)+1),ROWS('List of barriers'!$A$2:$A13))),"")</f>
        <v/>
      </c>
      <c r="C15" s="323" t="str">
        <f t="array" ref="C15">IFERROR(INDEX('List of barriers'!$G$2:$G$87,SMALL(IF('List of barriers'!$F$2:$F$87="No",ROW('List of barriers'!$G$2:$G$87)-ROW('List of barriers'!$G$2)+1),ROWS('List of barriers'!$G$2:$G13))),"")</f>
        <v/>
      </c>
      <c r="D15" s="314"/>
      <c r="E15" s="314"/>
      <c r="G15" s="324"/>
      <c r="L15" s="316"/>
      <c r="M15" s="316"/>
      <c r="N15" s="316"/>
      <c r="O15" s="316"/>
      <c r="P15" s="316"/>
    </row>
    <row r="16" spans="1:16" ht="36" customHeight="1" x14ac:dyDescent="0.2">
      <c r="B16" s="323" t="str">
        <f t="array" ref="B16">IFERROR(INDEX('List of barriers'!$A$2:$A$87,SMALL(IF('List of barriers'!$F$2:$F$87="No",ROW('List of barriers'!$A$2:$A$87)-ROW('List of barriers'!$A$2)+1),ROWS('List of barriers'!$A$2:$A14))),"")</f>
        <v/>
      </c>
      <c r="C16" s="323" t="str">
        <f t="array" ref="C16">IFERROR(INDEX('List of barriers'!$G$2:$G$87,SMALL(IF('List of barriers'!$F$2:$F$87="No",ROW('List of barriers'!$G$2:$G$87)-ROW('List of barriers'!$G$2)+1),ROWS('List of barriers'!$G$2:$G14))),"")</f>
        <v/>
      </c>
      <c r="D16" s="314"/>
      <c r="E16" s="314"/>
      <c r="G16" s="324"/>
      <c r="L16" s="316"/>
      <c r="M16" s="316"/>
      <c r="N16" s="316"/>
      <c r="O16" s="316"/>
      <c r="P16" s="316"/>
    </row>
    <row r="17" spans="2:16" ht="36" customHeight="1" x14ac:dyDescent="0.2">
      <c r="B17" s="323" t="str">
        <f t="array" ref="B17">IFERROR(INDEX('List of barriers'!$A$2:$A$87,SMALL(IF('List of barriers'!$F$2:$F$87="No",ROW('List of barriers'!$A$2:$A$87)-ROW('List of barriers'!$A$2)+1),ROWS('List of barriers'!$A$2:$A15))),"")</f>
        <v/>
      </c>
      <c r="C17" s="323" t="str">
        <f t="array" ref="C17">IFERROR(INDEX('List of barriers'!$G$2:$G$87,SMALL(IF('List of barriers'!$F$2:$F$87="No",ROW('List of barriers'!$G$2:$G$87)-ROW('List of barriers'!$G$2)+1),ROWS('List of barriers'!$G$2:$G15))),"")</f>
        <v/>
      </c>
      <c r="D17" s="314"/>
      <c r="E17" s="314"/>
      <c r="G17" s="324"/>
      <c r="L17" s="316"/>
      <c r="M17" s="316"/>
      <c r="N17" s="316"/>
      <c r="O17" s="316"/>
      <c r="P17" s="316"/>
    </row>
    <row r="18" spans="2:16" ht="36" customHeight="1" x14ac:dyDescent="0.2">
      <c r="B18" s="323" t="str">
        <f t="array" ref="B18">IFERROR(INDEX('List of barriers'!$A$2:$A$87,SMALL(IF('List of barriers'!$F$2:$F$87="No",ROW('List of barriers'!$A$2:$A$87)-ROW('List of barriers'!$A$2)+1),ROWS('List of barriers'!$A$2:$A16))),"")</f>
        <v/>
      </c>
      <c r="C18" s="323" t="str">
        <f t="array" ref="C18">IFERROR(INDEX('List of barriers'!$G$2:$G$87,SMALL(IF('List of barriers'!$F$2:$F$87="No",ROW('List of barriers'!$G$2:$G$87)-ROW('List of barriers'!$G$2)+1),ROWS('List of barriers'!$G$2:$G16))),"")</f>
        <v/>
      </c>
      <c r="D18" s="314"/>
      <c r="E18" s="314"/>
      <c r="G18" s="324"/>
      <c r="L18" s="316"/>
      <c r="M18" s="316"/>
      <c r="N18" s="316"/>
      <c r="O18" s="316"/>
      <c r="P18" s="316"/>
    </row>
    <row r="19" spans="2:16" ht="36" customHeight="1" x14ac:dyDescent="0.2">
      <c r="B19" s="323" t="str">
        <f t="array" ref="B19">IFERROR(INDEX('List of barriers'!$A$2:$A$87,SMALL(IF('List of barriers'!$F$2:$F$87="No",ROW('List of barriers'!$A$2:$A$87)-ROW('List of barriers'!$A$2)+1),ROWS('List of barriers'!$A$2:$A17))),"")</f>
        <v/>
      </c>
      <c r="C19" s="323" t="str">
        <f t="array" ref="C19">IFERROR(INDEX('List of barriers'!$G$2:$G$87,SMALL(IF('List of barriers'!$F$2:$F$87="No",ROW('List of barriers'!$G$2:$G$87)-ROW('List of barriers'!$G$2)+1),ROWS('List of barriers'!$G$2:$G17))),"")</f>
        <v/>
      </c>
      <c r="D19" s="314"/>
      <c r="E19" s="314"/>
      <c r="G19" s="324"/>
      <c r="L19" s="316"/>
      <c r="M19" s="316"/>
      <c r="N19" s="316"/>
      <c r="O19" s="316"/>
      <c r="P19" s="316"/>
    </row>
    <row r="20" spans="2:16" ht="36" customHeight="1" x14ac:dyDescent="0.2">
      <c r="B20" s="323" t="str">
        <f t="array" ref="B20">IFERROR(INDEX('List of barriers'!$A$2:$A$87,SMALL(IF('List of barriers'!$F$2:$F$87="No",ROW('List of barriers'!$A$2:$A$87)-ROW('List of barriers'!$A$2)+1),ROWS('List of barriers'!$A$2:$A18))),"")</f>
        <v/>
      </c>
      <c r="C20" s="323" t="str">
        <f t="array" ref="C20">IFERROR(INDEX('List of barriers'!$G$2:$G$87,SMALL(IF('List of barriers'!$F$2:$F$87="No",ROW('List of barriers'!$G$2:$G$87)-ROW('List of barriers'!$G$2)+1),ROWS('List of barriers'!$G$2:$G18))),"")</f>
        <v/>
      </c>
      <c r="D20" s="314"/>
      <c r="E20" s="314"/>
      <c r="G20" s="324"/>
      <c r="L20" s="316"/>
      <c r="M20" s="316"/>
      <c r="N20" s="316"/>
      <c r="O20" s="316"/>
      <c r="P20" s="316"/>
    </row>
    <row r="21" spans="2:16" ht="36" customHeight="1" x14ac:dyDescent="0.2">
      <c r="B21" s="323" t="str">
        <f t="array" ref="B21">IFERROR(INDEX('List of barriers'!$A$2:$A$87,SMALL(IF('List of barriers'!$F$2:$F$87="No",ROW('List of barriers'!$A$2:$A$87)-ROW('List of barriers'!$A$2)+1),ROWS('List of barriers'!$A$2:$A19))),"")</f>
        <v/>
      </c>
      <c r="C21" s="323" t="str">
        <f t="array" ref="C21">IFERROR(INDEX('List of barriers'!$G$2:$G$87,SMALL(IF('List of barriers'!$F$2:$F$87="No",ROW('List of barriers'!$G$2:$G$87)-ROW('List of barriers'!$G$2)+1),ROWS('List of barriers'!$G$2:$G19))),"")</f>
        <v/>
      </c>
      <c r="D21" s="314"/>
      <c r="E21" s="314"/>
      <c r="G21" s="324"/>
      <c r="L21" s="316"/>
      <c r="M21" s="316"/>
      <c r="N21" s="316"/>
      <c r="O21" s="316"/>
      <c r="P21" s="316"/>
    </row>
    <row r="22" spans="2:16" ht="36" customHeight="1" x14ac:dyDescent="0.2">
      <c r="B22" s="323" t="str">
        <f t="array" ref="B22">IFERROR(INDEX('List of barriers'!$A$2:$A$87,SMALL(IF('List of barriers'!$F$2:$F$87="No",ROW('List of barriers'!$A$2:$A$87)-ROW('List of barriers'!$A$2)+1),ROWS('List of barriers'!$A$2:$A20))),"")</f>
        <v/>
      </c>
      <c r="C22" s="323" t="str">
        <f t="array" ref="C22">IFERROR(INDEX('List of barriers'!$G$2:$G$87,SMALL(IF('List of barriers'!$F$2:$F$87="No",ROW('List of barriers'!$G$2:$G$87)-ROW('List of barriers'!$G$2)+1),ROWS('List of barriers'!$G$2:$G20))),"")</f>
        <v/>
      </c>
      <c r="D22" s="314"/>
      <c r="E22" s="314"/>
      <c r="G22" s="324"/>
      <c r="L22" s="316"/>
      <c r="M22" s="316"/>
      <c r="N22" s="316"/>
      <c r="O22" s="316"/>
      <c r="P22" s="316"/>
    </row>
    <row r="23" spans="2:16" ht="36" customHeight="1" x14ac:dyDescent="0.2">
      <c r="B23" s="323" t="str">
        <f t="array" ref="B23">IFERROR(INDEX('List of barriers'!$A$2:$A$87,SMALL(IF('List of barriers'!$F$2:$F$87="No",ROW('List of barriers'!$A$2:$A$87)-ROW('List of barriers'!$A$2)+1),ROWS('List of barriers'!$A$2:$A21))),"")</f>
        <v/>
      </c>
      <c r="C23" s="323" t="str">
        <f t="array" ref="C23">IFERROR(INDEX('List of barriers'!$G$2:$G$87,SMALL(IF('List of barriers'!$F$2:$F$87="No",ROW('List of barriers'!$G$2:$G$87)-ROW('List of barriers'!$G$2)+1),ROWS('List of barriers'!$G$2:$G21))),"")</f>
        <v/>
      </c>
      <c r="D23" s="314"/>
      <c r="E23" s="314"/>
      <c r="G23" s="324"/>
      <c r="L23" s="316"/>
      <c r="M23" s="316"/>
      <c r="N23" s="316"/>
      <c r="O23" s="316"/>
      <c r="P23" s="316"/>
    </row>
    <row r="24" spans="2:16" ht="36" customHeight="1" x14ac:dyDescent="0.2">
      <c r="B24" s="323" t="str">
        <f t="array" ref="B24">IFERROR(INDEX('List of barriers'!$A$2:$A$87,SMALL(IF('List of barriers'!$F$2:$F$87="No",ROW('List of barriers'!$A$2:$A$87)-ROW('List of barriers'!$A$2)+1),ROWS('List of barriers'!$A$2:$A22))),"")</f>
        <v/>
      </c>
      <c r="C24" s="323" t="str">
        <f t="array" ref="C24">IFERROR(INDEX('List of barriers'!$G$2:$G$87,SMALL(IF('List of barriers'!$F$2:$F$87="No",ROW('List of barriers'!$G$2:$G$87)-ROW('List of barriers'!$G$2)+1),ROWS('List of barriers'!$G$2:$G22))),"")</f>
        <v/>
      </c>
      <c r="D24" s="314"/>
      <c r="E24" s="314"/>
      <c r="G24" s="324"/>
      <c r="L24" s="316"/>
      <c r="M24" s="316"/>
      <c r="N24" s="316"/>
      <c r="O24" s="316"/>
      <c r="P24" s="316"/>
    </row>
    <row r="25" spans="2:16" ht="36" customHeight="1" x14ac:dyDescent="0.2">
      <c r="B25" s="323" t="str">
        <f t="array" ref="B25">IFERROR(INDEX('List of barriers'!$A$2:$A$87,SMALL(IF('List of barriers'!$F$2:$F$87="No",ROW('List of barriers'!$A$2:$A$87)-ROW('List of barriers'!$A$2)+1),ROWS('List of barriers'!$A$2:$A23))),"")</f>
        <v/>
      </c>
      <c r="C25" s="323" t="str">
        <f t="array" ref="C25">IFERROR(INDEX('List of barriers'!$G$2:$G$87,SMALL(IF('List of barriers'!$F$2:$F$87="No",ROW('List of barriers'!$G$2:$G$87)-ROW('List of barriers'!$G$2)+1),ROWS('List of barriers'!$G$2:$G23))),"")</f>
        <v/>
      </c>
      <c r="D25" s="314"/>
      <c r="E25" s="314"/>
      <c r="G25" s="324"/>
      <c r="L25" s="316"/>
      <c r="M25" s="316"/>
      <c r="N25" s="316"/>
      <c r="O25" s="316"/>
      <c r="P25" s="316"/>
    </row>
    <row r="26" spans="2:16" ht="36" customHeight="1" x14ac:dyDescent="0.2">
      <c r="B26" s="323" t="str">
        <f t="array" ref="B26">IFERROR(INDEX('List of barriers'!$A$2:$A$87,SMALL(IF('List of barriers'!$F$2:$F$87="No",ROW('List of barriers'!$A$2:$A$87)-ROW('List of barriers'!$A$2)+1),ROWS('List of barriers'!$A$2:$A24))),"")</f>
        <v/>
      </c>
      <c r="C26" s="323" t="str">
        <f t="array" ref="C26">IFERROR(INDEX('List of barriers'!$G$2:$G$87,SMALL(IF('List of barriers'!$F$2:$F$87="No",ROW('List of barriers'!$G$2:$G$87)-ROW('List of barriers'!$G$2)+1),ROWS('List of barriers'!$G$2:$G24))),"")</f>
        <v/>
      </c>
      <c r="D26" s="314"/>
      <c r="E26" s="314"/>
      <c r="G26" s="324"/>
      <c r="L26" s="316"/>
      <c r="M26" s="316"/>
      <c r="N26" s="316"/>
      <c r="O26" s="316"/>
      <c r="P26" s="316"/>
    </row>
    <row r="27" spans="2:16" ht="36" customHeight="1" x14ac:dyDescent="0.2">
      <c r="B27" s="323" t="str">
        <f t="array" ref="B27">IFERROR(INDEX('List of barriers'!$A$2:$A$87,SMALL(IF('List of barriers'!$F$2:$F$87="No",ROW('List of barriers'!$A$2:$A$87)-ROW('List of barriers'!$A$2)+1),ROWS('List of barriers'!$A$2:$A25))),"")</f>
        <v/>
      </c>
      <c r="C27" s="323" t="str">
        <f t="array" ref="C27">IFERROR(INDEX('List of barriers'!$G$2:$G$87,SMALL(IF('List of barriers'!$F$2:$F$87="No",ROW('List of barriers'!$G$2:$G$87)-ROW('List of barriers'!$G$2)+1),ROWS('List of barriers'!$G$2:$G25))),"")</f>
        <v/>
      </c>
      <c r="D27" s="314"/>
      <c r="E27" s="314"/>
      <c r="G27" s="324"/>
      <c r="L27" s="316"/>
      <c r="M27" s="316"/>
      <c r="N27" s="316"/>
      <c r="O27" s="316"/>
      <c r="P27" s="316"/>
    </row>
    <row r="28" spans="2:16" ht="36" customHeight="1" x14ac:dyDescent="0.2">
      <c r="B28" s="323" t="str">
        <f t="array" ref="B28">IFERROR(INDEX('List of barriers'!$A$2:$A$87,SMALL(IF('List of barriers'!$F$2:$F$87="No",ROW('List of barriers'!$A$2:$A$87)-ROW('List of barriers'!$A$2)+1),ROWS('List of barriers'!$A$2:$A26))),"")</f>
        <v/>
      </c>
      <c r="C28" s="323" t="str">
        <f t="array" ref="C28">IFERROR(INDEX('List of barriers'!$G$2:$G$87,SMALL(IF('List of barriers'!$F$2:$F$87="No",ROW('List of barriers'!$G$2:$G$87)-ROW('List of barriers'!$G$2)+1),ROWS('List of barriers'!$G$2:$G26))),"")</f>
        <v/>
      </c>
      <c r="D28" s="314"/>
      <c r="E28" s="314"/>
      <c r="G28" s="324"/>
      <c r="L28" s="316"/>
      <c r="M28" s="316"/>
      <c r="N28" s="316"/>
      <c r="O28" s="316"/>
      <c r="P28" s="316"/>
    </row>
    <row r="29" spans="2:16" ht="36" customHeight="1" x14ac:dyDescent="0.2">
      <c r="B29" s="323" t="str">
        <f t="array" ref="B29">IFERROR(INDEX('List of barriers'!$A$2:$A$87,SMALL(IF('List of barriers'!$F$2:$F$87="No",ROW('List of barriers'!$A$2:$A$87)-ROW('List of barriers'!$A$2)+1),ROWS('List of barriers'!$A$2:$A27))),"")</f>
        <v/>
      </c>
      <c r="C29" s="323" t="str">
        <f t="array" ref="C29">IFERROR(INDEX('List of barriers'!$G$2:$G$87,SMALL(IF('List of barriers'!$F$2:$F$87="No",ROW('List of barriers'!$G$2:$G$87)-ROW('List of barriers'!$G$2)+1),ROWS('List of barriers'!$G$2:$G27))),"")</f>
        <v/>
      </c>
      <c r="D29" s="314"/>
      <c r="E29" s="314"/>
      <c r="G29" s="324"/>
    </row>
    <row r="30" spans="2:16" ht="36" customHeight="1" x14ac:dyDescent="0.2">
      <c r="B30" s="323" t="str">
        <f t="array" ref="B30">IFERROR(INDEX('List of barriers'!$A$2:$A$87,SMALL(IF('List of barriers'!$F$2:$F$87="No",ROW('List of barriers'!$A$2:$A$87)-ROW('List of barriers'!$A$2)+1),ROWS('List of barriers'!$A$2:$A28))),"")</f>
        <v/>
      </c>
      <c r="C30" s="323" t="str">
        <f t="array" ref="C30">IFERROR(INDEX('List of barriers'!$G$2:$G$87,SMALL(IF('List of barriers'!$F$2:$F$87="No",ROW('List of barriers'!$G$2:$G$87)-ROW('List of barriers'!$G$2)+1),ROWS('List of barriers'!$G$2:$G28))),"")</f>
        <v/>
      </c>
      <c r="D30" s="314"/>
      <c r="E30" s="314"/>
      <c r="G30" s="324"/>
    </row>
    <row r="31" spans="2:16" ht="36" customHeight="1" x14ac:dyDescent="0.2">
      <c r="B31" s="323" t="str">
        <f t="array" ref="B31">IFERROR(INDEX('List of barriers'!$A$2:$A$87,SMALL(IF('List of barriers'!$F$2:$F$87="No",ROW('List of barriers'!$A$2:$A$87)-ROW('List of barriers'!$A$2)+1),ROWS('List of barriers'!$A$2:$A29))),"")</f>
        <v/>
      </c>
      <c r="C31" s="323" t="str">
        <f t="array" ref="C31">IFERROR(INDEX('List of barriers'!$G$2:$G$87,SMALL(IF('List of barriers'!$F$2:$F$87="No",ROW('List of barriers'!$G$2:$G$87)-ROW('List of barriers'!$G$2)+1),ROWS('List of barriers'!$G$2:$G29))),"")</f>
        <v/>
      </c>
      <c r="D31" s="314"/>
      <c r="E31" s="314"/>
      <c r="G31" s="324"/>
    </row>
    <row r="32" spans="2:16" ht="36" customHeight="1" x14ac:dyDescent="0.2">
      <c r="B32" s="323" t="str">
        <f t="array" ref="B32">IFERROR(INDEX('List of barriers'!$A$2:$A$87,SMALL(IF('List of barriers'!$F$2:$F$87="No",ROW('List of barriers'!$A$2:$A$87)-ROW('List of barriers'!$A$2)+1),ROWS('List of barriers'!$A$2:$A30))),"")</f>
        <v/>
      </c>
      <c r="C32" s="323" t="str">
        <f t="array" ref="C32">IFERROR(INDEX('List of barriers'!$G$2:$G$87,SMALL(IF('List of barriers'!$F$2:$F$87="No",ROW('List of barriers'!$G$2:$G$87)-ROW('List of barriers'!$G$2)+1),ROWS('List of barriers'!$G$2:$G30))),"")</f>
        <v/>
      </c>
      <c r="D32" s="314"/>
      <c r="E32" s="314"/>
      <c r="G32" s="324"/>
    </row>
    <row r="33" spans="2:7" ht="36" customHeight="1" x14ac:dyDescent="0.2">
      <c r="B33" s="323" t="str">
        <f t="array" ref="B33">IFERROR(INDEX('List of barriers'!$A$2:$A$87,SMALL(IF('List of barriers'!$F$2:$F$87="No",ROW('List of barriers'!$A$2:$A$87)-ROW('List of barriers'!$A$2)+1),ROWS('List of barriers'!$A$2:$A31))),"")</f>
        <v/>
      </c>
      <c r="C33" s="323" t="str">
        <f t="array" ref="C33">IFERROR(INDEX('List of barriers'!$G$2:$G$87,SMALL(IF('List of barriers'!$F$2:$F$87="No",ROW('List of barriers'!$G$2:$G$87)-ROW('List of barriers'!$G$2)+1),ROWS('List of barriers'!$G$2:$G31))),"")</f>
        <v/>
      </c>
      <c r="D33" s="314"/>
      <c r="E33" s="314"/>
      <c r="G33" s="324"/>
    </row>
    <row r="34" spans="2:7" ht="36" customHeight="1" x14ac:dyDescent="0.2">
      <c r="B34" s="323" t="str">
        <f t="array" ref="B34">IFERROR(INDEX('List of barriers'!$A$2:$A$87,SMALL(IF('List of barriers'!$F$2:$F$87="No",ROW('List of barriers'!$A$2:$A$87)-ROW('List of barriers'!$A$2)+1),ROWS('List of barriers'!$A$2:$A32))),"")</f>
        <v/>
      </c>
      <c r="C34" s="323" t="str">
        <f t="array" ref="C34">IFERROR(INDEX('List of barriers'!$G$2:$G$87,SMALL(IF('List of barriers'!$F$2:$F$87="No",ROW('List of barriers'!$G$2:$G$87)-ROW('List of barriers'!$G$2)+1),ROWS('List of barriers'!$G$2:$G32))),"")</f>
        <v/>
      </c>
      <c r="D34" s="314"/>
      <c r="E34" s="314"/>
      <c r="G34" s="324"/>
    </row>
    <row r="35" spans="2:7" ht="36" customHeight="1" x14ac:dyDescent="0.2">
      <c r="B35" s="323" t="str">
        <f t="array" ref="B35">IFERROR(INDEX('List of barriers'!$A$2:$A$87,SMALL(IF('List of barriers'!$F$2:$F$87="No",ROW('List of barriers'!$A$2:$A$87)-ROW('List of barriers'!$A$2)+1),ROWS('List of barriers'!$A$2:$A33))),"")</f>
        <v/>
      </c>
      <c r="C35" s="323" t="str">
        <f t="array" ref="C35">IFERROR(INDEX('List of barriers'!$G$2:$G$87,SMALL(IF('List of barriers'!$F$2:$F$87="No",ROW('List of barriers'!$G$2:$G$87)-ROW('List of barriers'!$G$2)+1),ROWS('List of barriers'!$G$2:$G33))),"")</f>
        <v/>
      </c>
      <c r="D35" s="314"/>
      <c r="E35" s="314"/>
      <c r="G35" s="324"/>
    </row>
    <row r="36" spans="2:7" ht="36" customHeight="1" x14ac:dyDescent="0.2">
      <c r="B36" s="323" t="str">
        <f t="array" ref="B36">IFERROR(INDEX('List of barriers'!$A$2:$A$87,SMALL(IF('List of barriers'!$F$2:$F$87="No",ROW('List of barriers'!$A$2:$A$87)-ROW('List of barriers'!$A$2)+1),ROWS('List of barriers'!$A$2:$A34))),"")</f>
        <v/>
      </c>
      <c r="C36" s="323" t="str">
        <f t="array" ref="C36">IFERROR(INDEX('List of barriers'!$G$2:$G$87,SMALL(IF('List of barriers'!$F$2:$F$87="No",ROW('List of barriers'!$G$2:$G$87)-ROW('List of barriers'!$G$2)+1),ROWS('List of barriers'!$G$2:$G34))),"")</f>
        <v/>
      </c>
      <c r="D36" s="314"/>
      <c r="E36" s="314"/>
      <c r="G36" s="324"/>
    </row>
    <row r="37" spans="2:7" ht="36" customHeight="1" x14ac:dyDescent="0.2">
      <c r="B37" s="323" t="str">
        <f t="array" ref="B37">IFERROR(INDEX('List of barriers'!$A$2:$A$87,SMALL(IF('List of barriers'!$F$2:$F$87="No",ROW('List of barriers'!$A$2:$A$87)-ROW('List of barriers'!$A$2)+1),ROWS('List of barriers'!$A$2:$A35))),"")</f>
        <v/>
      </c>
      <c r="C37" s="323" t="str">
        <f t="array" ref="C37">IFERROR(INDEX('List of barriers'!$G$2:$G$87,SMALL(IF('List of barriers'!$F$2:$F$87="No",ROW('List of barriers'!$G$2:$G$87)-ROW('List of barriers'!$G$2)+1),ROWS('List of barriers'!$G$2:$G35))),"")</f>
        <v/>
      </c>
      <c r="D37" s="314"/>
      <c r="E37" s="314"/>
      <c r="G37" s="324"/>
    </row>
    <row r="38" spans="2:7" ht="36" customHeight="1" x14ac:dyDescent="0.2">
      <c r="B38" s="323" t="str">
        <f t="array" ref="B38">IFERROR(INDEX('List of barriers'!$A$2:$A$87,SMALL(IF('List of barriers'!$F$2:$F$87="No",ROW('List of barriers'!$A$2:$A$87)-ROW('List of barriers'!$A$2)+1),ROWS('List of barriers'!$A$2:$A36))),"")</f>
        <v/>
      </c>
      <c r="C38" s="323" t="str">
        <f t="array" ref="C38">IFERROR(INDEX('List of barriers'!$G$2:$G$87,SMALL(IF('List of barriers'!$F$2:$F$87="No",ROW('List of barriers'!$G$2:$G$87)-ROW('List of barriers'!$G$2)+1),ROWS('List of barriers'!$G$2:$G36))),"")</f>
        <v/>
      </c>
      <c r="D38" s="314"/>
      <c r="E38" s="314"/>
      <c r="G38" s="324"/>
    </row>
    <row r="39" spans="2:7" ht="36" customHeight="1" x14ac:dyDescent="0.2">
      <c r="B39" s="323" t="str">
        <f t="array" ref="B39">IFERROR(INDEX('List of barriers'!$A$2:$A$87,SMALL(IF('List of barriers'!$F$2:$F$87="No",ROW('List of barriers'!$A$2:$A$87)-ROW('List of barriers'!$A$2)+1),ROWS('List of barriers'!$A$2:$A37))),"")</f>
        <v/>
      </c>
      <c r="C39" s="323" t="str">
        <f t="array" ref="C39">IFERROR(INDEX('List of barriers'!$G$2:$G$87,SMALL(IF('List of barriers'!$F$2:$F$87="No",ROW('List of barriers'!$G$2:$G$87)-ROW('List of barriers'!$G$2)+1),ROWS('List of barriers'!$G$2:$G37))),"")</f>
        <v/>
      </c>
      <c r="D39" s="314"/>
      <c r="E39" s="314"/>
      <c r="G39" s="324"/>
    </row>
    <row r="40" spans="2:7" ht="36" customHeight="1" x14ac:dyDescent="0.2">
      <c r="B40" s="323" t="str">
        <f t="array" ref="B40">IFERROR(INDEX('List of barriers'!$A$2:$A$87,SMALL(IF('List of barriers'!$F$2:$F$87="No",ROW('List of barriers'!$A$2:$A$87)-ROW('List of barriers'!$A$2)+1),ROWS('List of barriers'!$A$2:$A38))),"")</f>
        <v/>
      </c>
      <c r="C40" s="323" t="str">
        <f t="array" ref="C40">IFERROR(INDEX('List of barriers'!$G$2:$G$87,SMALL(IF('List of barriers'!$F$2:$F$87="No",ROW('List of barriers'!$G$2:$G$87)-ROW('List of barriers'!$G$2)+1),ROWS('List of barriers'!$G$2:$G38))),"")</f>
        <v/>
      </c>
      <c r="D40" s="314"/>
      <c r="E40" s="314"/>
      <c r="G40" s="324"/>
    </row>
    <row r="41" spans="2:7" ht="36" customHeight="1" x14ac:dyDescent="0.2">
      <c r="B41" s="323" t="str">
        <f t="array" ref="B41">IFERROR(INDEX('List of barriers'!$A$2:$A$87,SMALL(IF('List of barriers'!$F$2:$F$87="No",ROW('List of barriers'!$A$2:$A$87)-ROW('List of barriers'!$A$2)+1),ROWS('List of barriers'!$A$2:$A39))),"")</f>
        <v/>
      </c>
      <c r="C41" s="323" t="str">
        <f t="array" ref="C41">IFERROR(INDEX('List of barriers'!$G$2:$G$87,SMALL(IF('List of barriers'!$F$2:$F$87="No",ROW('List of barriers'!$G$2:$G$87)-ROW('List of barriers'!$G$2)+1),ROWS('List of barriers'!$G$2:$G39))),"")</f>
        <v/>
      </c>
      <c r="D41" s="314"/>
      <c r="E41" s="314"/>
      <c r="G41" s="324"/>
    </row>
    <row r="42" spans="2:7" ht="36" customHeight="1" x14ac:dyDescent="0.2">
      <c r="B42" s="323" t="str">
        <f t="array" ref="B42">IFERROR(INDEX('List of barriers'!$A$2:$A$87,SMALL(IF('List of barriers'!$F$2:$F$87="No",ROW('List of barriers'!$A$2:$A$87)-ROW('List of barriers'!$A$2)+1),ROWS('List of barriers'!$A$2:$A40))),"")</f>
        <v/>
      </c>
      <c r="C42" s="323" t="str">
        <f t="array" ref="C42">IFERROR(INDEX('List of barriers'!$G$2:$G$87,SMALL(IF('List of barriers'!$F$2:$F$87="No",ROW('List of barriers'!$G$2:$G$87)-ROW('List of barriers'!$G$2)+1),ROWS('List of barriers'!$G$2:$G40))),"")</f>
        <v/>
      </c>
      <c r="D42" s="314"/>
      <c r="E42" s="314"/>
      <c r="G42" s="324"/>
    </row>
    <row r="43" spans="2:7" ht="36" customHeight="1" x14ac:dyDescent="0.2">
      <c r="B43" s="323" t="str">
        <f t="array" ref="B43">IFERROR(INDEX('List of barriers'!$A$2:$A$87,SMALL(IF('List of barriers'!$F$2:$F$87="No",ROW('List of barriers'!$A$2:$A$87)-ROW('List of barriers'!$A$2)+1),ROWS('List of barriers'!$A$2:$A41))),"")</f>
        <v/>
      </c>
      <c r="C43" s="323" t="str">
        <f t="array" ref="C43">IFERROR(INDEX('List of barriers'!$G$2:$G$87,SMALL(IF('List of barriers'!$F$2:$F$87="No",ROW('List of barriers'!$G$2:$G$87)-ROW('List of barriers'!$G$2)+1),ROWS('List of barriers'!$G$2:$G41))),"")</f>
        <v/>
      </c>
      <c r="D43" s="314"/>
      <c r="E43" s="314"/>
      <c r="G43" s="324"/>
    </row>
    <row r="44" spans="2:7" ht="36" customHeight="1" x14ac:dyDescent="0.2">
      <c r="B44" s="323" t="str">
        <f t="array" ref="B44">IFERROR(INDEX('List of barriers'!$A$2:$A$87,SMALL(IF('List of barriers'!$F$2:$F$87="No",ROW('List of barriers'!$A$2:$A$87)-ROW('List of barriers'!$A$2)+1),ROWS('List of barriers'!$A$2:$A42))),"")</f>
        <v/>
      </c>
      <c r="C44" s="323" t="str">
        <f t="array" ref="C44">IFERROR(INDEX('List of barriers'!$G$2:$G$87,SMALL(IF('List of barriers'!$F$2:$F$87="No",ROW('List of barriers'!$G$2:$G$87)-ROW('List of barriers'!$G$2)+1),ROWS('List of barriers'!$G$2:$G42))),"")</f>
        <v/>
      </c>
      <c r="D44" s="314"/>
      <c r="E44" s="314"/>
      <c r="G44" s="324"/>
    </row>
    <row r="45" spans="2:7" ht="36" customHeight="1" x14ac:dyDescent="0.2">
      <c r="B45" s="323" t="str">
        <f t="array" ref="B45">IFERROR(INDEX('List of barriers'!$A$2:$A$87,SMALL(IF('List of barriers'!$F$2:$F$87="No",ROW('List of barriers'!$A$2:$A$87)-ROW('List of barriers'!$A$2)+1),ROWS('List of barriers'!$A$2:$A43))),"")</f>
        <v/>
      </c>
      <c r="C45" s="323" t="str">
        <f t="array" ref="C45">IFERROR(INDEX('List of barriers'!$G$2:$G$87,SMALL(IF('List of barriers'!$F$2:$F$87="No",ROW('List of barriers'!$G$2:$G$87)-ROW('List of barriers'!$G$2)+1),ROWS('List of barriers'!$G$2:$G43))),"")</f>
        <v/>
      </c>
      <c r="D45" s="314"/>
      <c r="E45" s="314"/>
      <c r="G45" s="324"/>
    </row>
    <row r="46" spans="2:7" ht="36" customHeight="1" x14ac:dyDescent="0.2">
      <c r="B46" s="323" t="str">
        <f t="array" ref="B46">IFERROR(INDEX('List of barriers'!$A$2:$A$87,SMALL(IF('List of barriers'!$F$2:$F$87="No",ROW('List of barriers'!$A$2:$A$87)-ROW('List of barriers'!$A$2)+1),ROWS('List of barriers'!$A$2:$A44))),"")</f>
        <v/>
      </c>
      <c r="C46" s="323" t="str">
        <f t="array" ref="C46">IFERROR(INDEX('List of barriers'!$G$2:$G$87,SMALL(IF('List of barriers'!$F$2:$F$87="No",ROW('List of barriers'!$G$2:$G$87)-ROW('List of barriers'!$G$2)+1),ROWS('List of barriers'!$G$2:$G44))),"")</f>
        <v/>
      </c>
      <c r="D46" s="314"/>
      <c r="E46" s="314"/>
      <c r="G46" s="324"/>
    </row>
    <row r="47" spans="2:7" ht="36" customHeight="1" x14ac:dyDescent="0.2">
      <c r="B47" s="323" t="str">
        <f t="array" ref="B47">IFERROR(INDEX('List of barriers'!$A$2:$A$87,SMALL(IF('List of barriers'!$F$2:$F$87="No",ROW('List of barriers'!$A$2:$A$87)-ROW('List of barriers'!$A$2)+1),ROWS('List of barriers'!$A$2:$A45))),"")</f>
        <v/>
      </c>
      <c r="C47" s="323" t="str">
        <f t="array" ref="C47">IFERROR(INDEX('List of barriers'!$G$2:$G$87,SMALL(IF('List of barriers'!$F$2:$F$87="No",ROW('List of barriers'!$G$2:$G$87)-ROW('List of barriers'!$G$2)+1),ROWS('List of barriers'!$G$2:$G45))),"")</f>
        <v/>
      </c>
      <c r="D47" s="314"/>
      <c r="E47" s="314"/>
      <c r="G47" s="324"/>
    </row>
    <row r="48" spans="2:7" ht="36" customHeight="1" x14ac:dyDescent="0.2">
      <c r="B48" s="323" t="str">
        <f t="array" ref="B48">IFERROR(INDEX('List of barriers'!$A$2:$A$87,SMALL(IF('List of barriers'!$F$2:$F$87="No",ROW('List of barriers'!$A$2:$A$87)-ROW('List of barriers'!$A$2)+1),ROWS('List of barriers'!$A$2:$A46))),"")</f>
        <v/>
      </c>
      <c r="C48" s="323" t="str">
        <f t="array" ref="C48">IFERROR(INDEX('List of barriers'!$G$2:$G$87,SMALL(IF('List of barriers'!$F$2:$F$87="No",ROW('List of barriers'!$G$2:$G$87)-ROW('List of barriers'!$G$2)+1),ROWS('List of barriers'!$G$2:$G46))),"")</f>
        <v/>
      </c>
      <c r="D48" s="314"/>
      <c r="E48" s="314"/>
      <c r="G48" s="324"/>
    </row>
    <row r="49" spans="2:7" ht="36" customHeight="1" x14ac:dyDescent="0.2">
      <c r="B49" s="323" t="str">
        <f t="array" ref="B49">IFERROR(INDEX('List of barriers'!$A$2:$A$87,SMALL(IF('List of barriers'!$F$2:$F$87="No",ROW('List of barriers'!$A$2:$A$87)-ROW('List of barriers'!$A$2)+1),ROWS('List of barriers'!$A$2:$A47))),"")</f>
        <v/>
      </c>
      <c r="C49" s="323" t="str">
        <f t="array" ref="C49">IFERROR(INDEX('List of barriers'!$G$2:$G$87,SMALL(IF('List of barriers'!$F$2:$F$87="No",ROW('List of barriers'!$G$2:$G$87)-ROW('List of barriers'!$G$2)+1),ROWS('List of barriers'!$G$2:$G47))),"")</f>
        <v/>
      </c>
      <c r="D49" s="314"/>
      <c r="E49" s="314"/>
      <c r="G49" s="324"/>
    </row>
    <row r="50" spans="2:7" ht="36" customHeight="1" x14ac:dyDescent="0.2">
      <c r="B50" s="323" t="str">
        <f t="array" ref="B50">IFERROR(INDEX('List of barriers'!$A$2:$A$87,SMALL(IF('List of barriers'!$F$2:$F$87="No",ROW('List of barriers'!$A$2:$A$87)-ROW('List of barriers'!$A$2)+1),ROWS('List of barriers'!$A$2:$A48))),"")</f>
        <v/>
      </c>
      <c r="C50" s="323" t="str">
        <f t="array" ref="C50">IFERROR(INDEX('List of barriers'!$G$2:$G$87,SMALL(IF('List of barriers'!$F$2:$F$87="No",ROW('List of barriers'!$G$2:$G$87)-ROW('List of barriers'!$G$2)+1),ROWS('List of barriers'!$G$2:$G48))),"")</f>
        <v/>
      </c>
      <c r="D50" s="314"/>
      <c r="E50" s="314"/>
      <c r="G50" s="324"/>
    </row>
    <row r="51" spans="2:7" ht="36" customHeight="1" x14ac:dyDescent="0.2">
      <c r="B51" s="323" t="str">
        <f t="array" ref="B51">IFERROR(INDEX('List of barriers'!$A$2:$A$87,SMALL(IF('List of barriers'!$F$2:$F$87="No",ROW('List of barriers'!$A$2:$A$87)-ROW('List of barriers'!$A$2)+1),ROWS('List of barriers'!$A$2:$A49))),"")</f>
        <v/>
      </c>
      <c r="C51" s="323" t="str">
        <f t="array" ref="C51">IFERROR(INDEX('List of barriers'!$G$2:$G$87,SMALL(IF('List of barriers'!$F$2:$F$87="No",ROW('List of barriers'!$G$2:$G$87)-ROW('List of barriers'!$G$2)+1),ROWS('List of barriers'!$G$2:$G49))),"")</f>
        <v/>
      </c>
      <c r="D51" s="314"/>
      <c r="E51" s="314"/>
      <c r="G51" s="324"/>
    </row>
    <row r="52" spans="2:7" ht="36" customHeight="1" x14ac:dyDescent="0.2">
      <c r="B52" s="323" t="str">
        <f t="array" ref="B52">IFERROR(INDEX('List of barriers'!$A$2:$A$87,SMALL(IF('List of barriers'!$F$2:$F$87="No",ROW('List of barriers'!$A$2:$A$87)-ROW('List of barriers'!$A$2)+1),ROWS('List of barriers'!$A$2:$A50))),"")</f>
        <v/>
      </c>
      <c r="C52" s="323" t="str">
        <f t="array" ref="C52">IFERROR(INDEX('List of barriers'!$G$2:$G$87,SMALL(IF('List of barriers'!$F$2:$F$87="No",ROW('List of barriers'!$G$2:$G$87)-ROW('List of barriers'!$G$2)+1),ROWS('List of barriers'!$G$2:$G50))),"")</f>
        <v/>
      </c>
      <c r="D52" s="314"/>
      <c r="E52" s="314"/>
      <c r="G52" s="324"/>
    </row>
    <row r="53" spans="2:7" ht="36" customHeight="1" x14ac:dyDescent="0.2">
      <c r="B53" s="323" t="str">
        <f t="array" ref="B53">IFERROR(INDEX('List of barriers'!$A$2:$A$87,SMALL(IF('List of barriers'!$F$2:$F$87="No",ROW('List of barriers'!$A$2:$A$87)-ROW('List of barriers'!$A$2)+1),ROWS('List of barriers'!$A$2:$A51))),"")</f>
        <v/>
      </c>
      <c r="C53" s="323" t="str">
        <f t="array" ref="C53">IFERROR(INDEX('List of barriers'!$G$2:$G$87,SMALL(IF('List of barriers'!$F$2:$F$87="No",ROW('List of barriers'!$G$2:$G$87)-ROW('List of barriers'!$G$2)+1),ROWS('List of barriers'!$G$2:$G51))),"")</f>
        <v/>
      </c>
      <c r="D53" s="314"/>
      <c r="E53" s="314"/>
      <c r="G53" s="324"/>
    </row>
    <row r="54" spans="2:7" ht="36" customHeight="1" x14ac:dyDescent="0.2">
      <c r="B54" s="323" t="str">
        <f t="array" ref="B54">IFERROR(INDEX('List of barriers'!$A$2:$A$87,SMALL(IF('List of barriers'!$F$2:$F$87="No",ROW('List of barriers'!$A$2:$A$87)-ROW('List of barriers'!$A$2)+1),ROWS('List of barriers'!$A$2:$A52))),"")</f>
        <v/>
      </c>
      <c r="C54" s="323" t="str">
        <f t="array" ref="C54">IFERROR(INDEX('List of barriers'!$G$2:$G$87,SMALL(IF('List of barriers'!$F$2:$F$87="No",ROW('List of barriers'!$G$2:$G$87)-ROW('List of barriers'!$G$2)+1),ROWS('List of barriers'!$G$2:$G52))),"")</f>
        <v/>
      </c>
      <c r="D54" s="314"/>
      <c r="E54" s="314"/>
      <c r="G54" s="324"/>
    </row>
    <row r="55" spans="2:7" ht="36" customHeight="1" x14ac:dyDescent="0.2">
      <c r="B55" s="323" t="str">
        <f t="array" ref="B55">IFERROR(INDEX('List of barriers'!$A$2:$A$87,SMALL(IF('List of barriers'!$F$2:$F$87="No",ROW('List of barriers'!$A$2:$A$87)-ROW('List of barriers'!$A$2)+1),ROWS('List of barriers'!$A$2:$A53))),"")</f>
        <v/>
      </c>
      <c r="C55" s="323" t="str">
        <f t="array" ref="C55">IFERROR(INDEX('List of barriers'!$G$2:$G$87,SMALL(IF('List of barriers'!$F$2:$F$87="No",ROW('List of barriers'!$G$2:$G$87)-ROW('List of barriers'!$G$2)+1),ROWS('List of barriers'!$G$2:$G53))),"")</f>
        <v/>
      </c>
      <c r="D55" s="314"/>
      <c r="E55" s="314"/>
      <c r="G55" s="324"/>
    </row>
    <row r="56" spans="2:7" ht="36" customHeight="1" x14ac:dyDescent="0.2">
      <c r="B56" s="323" t="str">
        <f t="array" ref="B56">IFERROR(INDEX('List of barriers'!$A$2:$A$87,SMALL(IF('List of barriers'!$F$2:$F$87="No",ROW('List of barriers'!$A$2:$A$87)-ROW('List of barriers'!$A$2)+1),ROWS('List of barriers'!$A$2:$A54))),"")</f>
        <v/>
      </c>
      <c r="C56" s="323" t="str">
        <f t="array" ref="C56">IFERROR(INDEX('List of barriers'!$G$2:$G$87,SMALL(IF('List of barriers'!$F$2:$F$87="No",ROW('List of barriers'!$G$2:$G$87)-ROW('List of barriers'!$G$2)+1),ROWS('List of barriers'!$G$2:$G54))),"")</f>
        <v/>
      </c>
      <c r="D56" s="314"/>
      <c r="E56" s="314"/>
      <c r="G56" s="324"/>
    </row>
    <row r="57" spans="2:7" ht="36" customHeight="1" x14ac:dyDescent="0.2">
      <c r="B57" s="323" t="str">
        <f t="array" ref="B57">IFERROR(INDEX('List of barriers'!$A$2:$A$87,SMALL(IF('List of barriers'!$F$2:$F$87="No",ROW('List of barriers'!$A$2:$A$87)-ROW('List of barriers'!$A$2)+1),ROWS('List of barriers'!$A$2:$A55))),"")</f>
        <v/>
      </c>
      <c r="C57" s="323" t="str">
        <f t="array" ref="C57">IFERROR(INDEX('List of barriers'!$G$2:$G$87,SMALL(IF('List of barriers'!$F$2:$F$87="No",ROW('List of barriers'!$G$2:$G$87)-ROW('List of barriers'!$G$2)+1),ROWS('List of barriers'!$G$2:$G55))),"")</f>
        <v/>
      </c>
      <c r="D57" s="314"/>
      <c r="E57" s="314"/>
      <c r="G57" s="324"/>
    </row>
    <row r="58" spans="2:7" ht="36" customHeight="1" x14ac:dyDescent="0.2">
      <c r="B58" s="323" t="str">
        <f t="array" ref="B58">IFERROR(INDEX('List of barriers'!$A$2:$A$87,SMALL(IF('List of barriers'!$F$2:$F$87="No",ROW('List of barriers'!$A$2:$A$87)-ROW('List of barriers'!$A$2)+1),ROWS('List of barriers'!$A$2:$A56))),"")</f>
        <v/>
      </c>
      <c r="C58" s="323" t="str">
        <f t="array" ref="C58">IFERROR(INDEX('List of barriers'!$G$2:$G$87,SMALL(IF('List of barriers'!$F$2:$F$87="No",ROW('List of barriers'!$G$2:$G$87)-ROW('List of barriers'!$G$2)+1),ROWS('List of barriers'!$G$2:$G56))),"")</f>
        <v/>
      </c>
      <c r="D58" s="314"/>
      <c r="E58" s="314"/>
      <c r="G58" s="324"/>
    </row>
    <row r="59" spans="2:7" ht="36" customHeight="1" x14ac:dyDescent="0.2">
      <c r="B59" s="323" t="str">
        <f t="array" ref="B59">IFERROR(INDEX('List of barriers'!$A$2:$A$87,SMALL(IF('List of barriers'!$F$2:$F$87="No",ROW('List of barriers'!$A$2:$A$87)-ROW('List of barriers'!$A$2)+1),ROWS('List of barriers'!$A$2:$A57))),"")</f>
        <v/>
      </c>
      <c r="C59" s="323" t="str">
        <f t="array" ref="C59">IFERROR(INDEX('List of barriers'!$G$2:$G$87,SMALL(IF('List of barriers'!$F$2:$F$87="No",ROW('List of barriers'!$G$2:$G$87)-ROW('List of barriers'!$G$2)+1),ROWS('List of barriers'!$G$2:$G57))),"")</f>
        <v/>
      </c>
      <c r="D59" s="314"/>
      <c r="E59" s="314"/>
      <c r="G59" s="324"/>
    </row>
    <row r="60" spans="2:7" ht="36" customHeight="1" x14ac:dyDescent="0.2">
      <c r="B60" s="323" t="str">
        <f t="array" ref="B60">IFERROR(INDEX('List of barriers'!$A$2:$A$87,SMALL(IF('List of barriers'!$F$2:$F$87="No",ROW('List of barriers'!$A$2:$A$87)-ROW('List of barriers'!$A$2)+1),ROWS('List of barriers'!$A$2:$A58))),"")</f>
        <v/>
      </c>
      <c r="C60" s="323" t="str">
        <f t="array" ref="C60">IFERROR(INDEX('List of barriers'!$G$2:$G$87,SMALL(IF('List of barriers'!$F$2:$F$87="No",ROW('List of barriers'!$G$2:$G$87)-ROW('List of barriers'!$G$2)+1),ROWS('List of barriers'!$G$2:$G58))),"")</f>
        <v/>
      </c>
      <c r="D60" s="314"/>
      <c r="E60" s="314"/>
      <c r="G60" s="324"/>
    </row>
    <row r="61" spans="2:7" ht="36" customHeight="1" x14ac:dyDescent="0.2">
      <c r="B61" s="323" t="str">
        <f t="array" ref="B61">IFERROR(INDEX('List of barriers'!$A$2:$A$87,SMALL(IF('List of barriers'!$F$2:$F$87="No",ROW('List of barriers'!$A$2:$A$87)-ROW('List of barriers'!$A$2)+1),ROWS('List of barriers'!$A$2:$A59))),"")</f>
        <v/>
      </c>
      <c r="C61" s="323" t="str">
        <f t="array" ref="C61">IFERROR(INDEX('List of barriers'!$G$2:$G$87,SMALL(IF('List of barriers'!$F$2:$F$87="No",ROW('List of barriers'!$G$2:$G$87)-ROW('List of barriers'!$G$2)+1),ROWS('List of barriers'!$G$2:$G59))),"")</f>
        <v/>
      </c>
      <c r="D61" s="314"/>
      <c r="E61" s="314"/>
      <c r="G61" s="324"/>
    </row>
    <row r="62" spans="2:7" ht="36" customHeight="1" x14ac:dyDescent="0.2">
      <c r="B62" s="323" t="str">
        <f t="array" ref="B62">IFERROR(INDEX('List of barriers'!$A$2:$A$87,SMALL(IF('List of barriers'!$F$2:$F$87="No",ROW('List of barriers'!$A$2:$A$87)-ROW('List of barriers'!$A$2)+1),ROWS('List of barriers'!$A$2:$A60))),"")</f>
        <v/>
      </c>
      <c r="C62" s="323" t="str">
        <f t="array" ref="C62">IFERROR(INDEX('List of barriers'!$G$2:$G$87,SMALL(IF('List of barriers'!$F$2:$F$87="No",ROW('List of barriers'!$G$2:$G$87)-ROW('List of barriers'!$G$2)+1),ROWS('List of barriers'!$G$2:$G60))),"")</f>
        <v/>
      </c>
      <c r="D62" s="314"/>
      <c r="E62" s="314"/>
      <c r="G62" s="324"/>
    </row>
    <row r="63" spans="2:7" ht="36" customHeight="1" x14ac:dyDescent="0.2">
      <c r="B63" s="323" t="str">
        <f t="array" ref="B63">IFERROR(INDEX('List of barriers'!$A$2:$A$87,SMALL(IF('List of barriers'!$F$2:$F$87="No",ROW('List of barriers'!$A$2:$A$87)-ROW('List of barriers'!$A$2)+1),ROWS('List of barriers'!$A$2:$A61))),"")</f>
        <v/>
      </c>
      <c r="C63" s="323" t="str">
        <f t="array" ref="C63">IFERROR(INDEX('List of barriers'!$G$2:$G$87,SMALL(IF('List of barriers'!$F$2:$F$87="No",ROW('List of barriers'!$G$2:$G$87)-ROW('List of barriers'!$G$2)+1),ROWS('List of barriers'!$G$2:$G61))),"")</f>
        <v/>
      </c>
      <c r="D63" s="314"/>
      <c r="E63" s="314"/>
      <c r="G63" s="324"/>
    </row>
    <row r="64" spans="2:7" ht="36" customHeight="1" x14ac:dyDescent="0.2">
      <c r="B64" s="323" t="str">
        <f t="array" ref="B64">IFERROR(INDEX('List of barriers'!$A$2:$A$87,SMALL(IF('List of barriers'!$F$2:$F$87="No",ROW('List of barriers'!$A$2:$A$87)-ROW('List of barriers'!$A$2)+1),ROWS('List of barriers'!$A$2:$A62))),"")</f>
        <v/>
      </c>
      <c r="C64" s="323" t="str">
        <f t="array" ref="C64">IFERROR(INDEX('List of barriers'!$G$2:$G$87,SMALL(IF('List of barriers'!$F$2:$F$87="No",ROW('List of barriers'!$G$2:$G$87)-ROW('List of barriers'!$G$2)+1),ROWS('List of barriers'!$G$2:$G62))),"")</f>
        <v/>
      </c>
      <c r="D64" s="314"/>
      <c r="E64" s="314"/>
      <c r="G64" s="324"/>
    </row>
    <row r="65" spans="2:7" ht="36" customHeight="1" x14ac:dyDescent="0.2">
      <c r="B65" s="323" t="str">
        <f t="array" ref="B65">IFERROR(INDEX('List of barriers'!$A$2:$A$87,SMALL(IF('List of barriers'!$F$2:$F$87="No",ROW('List of barriers'!$A$2:$A$87)-ROW('List of barriers'!$A$2)+1),ROWS('List of barriers'!$A$2:$A63))),"")</f>
        <v/>
      </c>
      <c r="C65" s="323" t="str">
        <f t="array" ref="C65">IFERROR(INDEX('List of barriers'!$G$2:$G$87,SMALL(IF('List of barriers'!$F$2:$F$87="No",ROW('List of barriers'!$G$2:$G$87)-ROW('List of barriers'!$G$2)+1),ROWS('List of barriers'!$G$2:$G63))),"")</f>
        <v/>
      </c>
      <c r="D65" s="314"/>
      <c r="E65" s="314"/>
      <c r="G65" s="324"/>
    </row>
    <row r="66" spans="2:7" ht="36" customHeight="1" x14ac:dyDescent="0.2">
      <c r="B66" s="323" t="str">
        <f t="array" ref="B66">IFERROR(INDEX('List of barriers'!$A$2:$A$87,SMALL(IF('List of barriers'!$F$2:$F$87="No",ROW('List of barriers'!$A$2:$A$87)-ROW('List of barriers'!$A$2)+1),ROWS('List of barriers'!$A$2:$A64))),"")</f>
        <v/>
      </c>
      <c r="C66" s="323" t="str">
        <f t="array" ref="C66">IFERROR(INDEX('List of barriers'!$G$2:$G$87,SMALL(IF('List of barriers'!$F$2:$F$87="No",ROW('List of barriers'!$G$2:$G$87)-ROW('List of barriers'!$G$2)+1),ROWS('List of barriers'!$G$2:$G64))),"")</f>
        <v/>
      </c>
      <c r="D66" s="314"/>
      <c r="E66" s="314"/>
      <c r="G66" s="324"/>
    </row>
    <row r="67" spans="2:7" ht="36" customHeight="1" x14ac:dyDescent="0.2">
      <c r="B67" s="323" t="str">
        <f t="array" ref="B67">IFERROR(INDEX('List of barriers'!$A$2:$A$87,SMALL(IF('List of barriers'!$F$2:$F$87="No",ROW('List of barriers'!$A$2:$A$87)-ROW('List of barriers'!$A$2)+1),ROWS('List of barriers'!$A$2:$A65))),"")</f>
        <v/>
      </c>
      <c r="C67" s="323" t="str">
        <f t="array" ref="C67">IFERROR(INDEX('List of barriers'!$G$2:$G$87,SMALL(IF('List of barriers'!$F$2:$F$87="No",ROW('List of barriers'!$G$2:$G$87)-ROW('List of barriers'!$G$2)+1),ROWS('List of barriers'!$G$2:$G65))),"")</f>
        <v/>
      </c>
      <c r="D67" s="314"/>
      <c r="E67" s="314"/>
      <c r="G67" s="324"/>
    </row>
    <row r="68" spans="2:7" ht="36" customHeight="1" x14ac:dyDescent="0.2">
      <c r="B68" s="323" t="str">
        <f t="array" ref="B68">IFERROR(INDEX('List of barriers'!$A$2:$A$87,SMALL(IF('List of barriers'!$F$2:$F$87="No",ROW('List of barriers'!$A$2:$A$87)-ROW('List of barriers'!$A$2)+1),ROWS('List of barriers'!$A$2:$A66))),"")</f>
        <v/>
      </c>
      <c r="C68" s="323" t="str">
        <f t="array" ref="C68">IFERROR(INDEX('List of barriers'!$G$2:$G$87,SMALL(IF('List of barriers'!$F$2:$F$87="No",ROW('List of barriers'!$G$2:$G$87)-ROW('List of barriers'!$G$2)+1),ROWS('List of barriers'!$G$2:$G66))),"")</f>
        <v/>
      </c>
      <c r="D68" s="314"/>
      <c r="E68" s="314"/>
      <c r="G68" s="324"/>
    </row>
    <row r="69" spans="2:7" ht="36" customHeight="1" x14ac:dyDescent="0.2">
      <c r="B69" s="323" t="str">
        <f t="array" ref="B69">IFERROR(INDEX('List of barriers'!$A$2:$A$87,SMALL(IF('List of barriers'!$F$2:$F$87="No",ROW('List of barriers'!$A$2:$A$87)-ROW('List of barriers'!$A$2)+1),ROWS('List of barriers'!$A$2:$A67))),"")</f>
        <v/>
      </c>
      <c r="C69" s="323" t="str">
        <f t="array" ref="C69">IFERROR(INDEX('List of barriers'!$G$2:$G$87,SMALL(IF('List of barriers'!$F$2:$F$87="No",ROW('List of barriers'!$G$2:$G$87)-ROW('List of barriers'!$G$2)+1),ROWS('List of barriers'!$G$2:$G67))),"")</f>
        <v/>
      </c>
      <c r="D69" s="314"/>
      <c r="E69" s="314"/>
      <c r="G69" s="324"/>
    </row>
    <row r="70" spans="2:7" ht="36" customHeight="1" x14ac:dyDescent="0.2">
      <c r="B70" s="323" t="str">
        <f t="array" ref="B70">IFERROR(INDEX('List of barriers'!$A$2:$A$87,SMALL(IF('List of barriers'!$F$2:$F$87="No",ROW('List of barriers'!$A$2:$A$87)-ROW('List of barriers'!$A$2)+1),ROWS('List of barriers'!$A$2:$A68))),"")</f>
        <v/>
      </c>
      <c r="C70" s="323" t="str">
        <f t="array" ref="C70">IFERROR(INDEX('List of barriers'!$G$2:$G$87,SMALL(IF('List of barriers'!$F$2:$F$87="No",ROW('List of barriers'!$G$2:$G$87)-ROW('List of barriers'!$G$2)+1),ROWS('List of barriers'!$G$2:$G68))),"")</f>
        <v/>
      </c>
      <c r="D70" s="314"/>
      <c r="E70" s="314"/>
      <c r="G70" s="324"/>
    </row>
    <row r="71" spans="2:7" ht="36" customHeight="1" x14ac:dyDescent="0.2">
      <c r="B71" s="323" t="str">
        <f t="array" ref="B71">IFERROR(INDEX('List of barriers'!$A$2:$A$87,SMALL(IF('List of barriers'!$F$2:$F$87="No",ROW('List of barriers'!$A$2:$A$87)-ROW('List of barriers'!$A$2)+1),ROWS('List of barriers'!$A$2:$A69))),"")</f>
        <v/>
      </c>
      <c r="C71" s="323" t="str">
        <f t="array" ref="C71">IFERROR(INDEX('List of barriers'!$G$2:$G$87,SMALL(IF('List of barriers'!$F$2:$F$87="No",ROW('List of barriers'!$G$2:$G$87)-ROW('List of barriers'!$G$2)+1),ROWS('List of barriers'!$G$2:$G69))),"")</f>
        <v/>
      </c>
      <c r="D71" s="314"/>
      <c r="E71" s="314"/>
      <c r="G71" s="324"/>
    </row>
    <row r="72" spans="2:7" ht="36" customHeight="1" x14ac:dyDescent="0.2">
      <c r="B72" s="323" t="str">
        <f t="array" ref="B72">IFERROR(INDEX('List of barriers'!$A$2:$A$87,SMALL(IF('List of barriers'!$F$2:$F$87="No",ROW('List of barriers'!$A$2:$A$87)-ROW('List of barriers'!$A$2)+1),ROWS('List of barriers'!$A$2:$A70))),"")</f>
        <v/>
      </c>
      <c r="C72" s="323" t="str">
        <f t="array" ref="C72">IFERROR(INDEX('List of barriers'!$G$2:$G$87,SMALL(IF('List of barriers'!$F$2:$F$87="No",ROW('List of barriers'!$G$2:$G$87)-ROW('List of barriers'!$G$2)+1),ROWS('List of barriers'!$G$2:$G70))),"")</f>
        <v/>
      </c>
      <c r="D72" s="314"/>
      <c r="E72" s="314"/>
      <c r="G72" s="324"/>
    </row>
    <row r="73" spans="2:7" ht="36" customHeight="1" x14ac:dyDescent="0.2">
      <c r="B73" s="323" t="str">
        <f t="array" ref="B73">IFERROR(INDEX('List of barriers'!$A$2:$A$87,SMALL(IF('List of barriers'!$F$2:$F$87="No",ROW('List of barriers'!$A$2:$A$87)-ROW('List of barriers'!$A$2)+1),ROWS('List of barriers'!$A$2:$A71))),"")</f>
        <v/>
      </c>
      <c r="C73" s="323" t="str">
        <f t="array" ref="C73">IFERROR(INDEX('List of barriers'!$G$2:$G$87,SMALL(IF('List of barriers'!$F$2:$F$87="No",ROW('List of barriers'!$G$2:$G$87)-ROW('List of barriers'!$G$2)+1),ROWS('List of barriers'!$G$2:$G71))),"")</f>
        <v/>
      </c>
      <c r="D73" s="314"/>
      <c r="E73" s="314"/>
      <c r="G73" s="324"/>
    </row>
    <row r="74" spans="2:7" ht="36" customHeight="1" x14ac:dyDescent="0.2">
      <c r="B74" s="323" t="str">
        <f t="array" ref="B74">IFERROR(INDEX('List of barriers'!$A$2:$A$87,SMALL(IF('List of barriers'!$F$2:$F$87="No",ROW('List of barriers'!$A$2:$A$87)-ROW('List of barriers'!$A$2)+1),ROWS('List of barriers'!$A$2:$A72))),"")</f>
        <v/>
      </c>
      <c r="C74" s="323" t="str">
        <f t="array" ref="C74">IFERROR(INDEX('List of barriers'!$G$2:$G$87,SMALL(IF('List of barriers'!$F$2:$F$87="No",ROW('List of barriers'!$G$2:$G$87)-ROW('List of barriers'!$G$2)+1),ROWS('List of barriers'!$G$2:$G72))),"")</f>
        <v/>
      </c>
      <c r="D74" s="314"/>
      <c r="E74" s="314"/>
      <c r="G74" s="324"/>
    </row>
    <row r="75" spans="2:7" ht="36" customHeight="1" x14ac:dyDescent="0.2">
      <c r="B75" s="323" t="str">
        <f t="array" ref="B75">IFERROR(INDEX('List of barriers'!$A$2:$A$87,SMALL(IF('List of barriers'!$F$2:$F$87="No",ROW('List of barriers'!$A$2:$A$87)-ROW('List of barriers'!$A$2)+1),ROWS('List of barriers'!$A$2:$A73))),"")</f>
        <v/>
      </c>
      <c r="C75" s="323" t="str">
        <f t="array" ref="C75">IFERROR(INDEX('List of barriers'!$G$2:$G$87,SMALL(IF('List of barriers'!$F$2:$F$87="No",ROW('List of barriers'!$G$2:$G$87)-ROW('List of barriers'!$G$2)+1),ROWS('List of barriers'!$G$2:$G73))),"")</f>
        <v/>
      </c>
      <c r="D75" s="314"/>
      <c r="E75" s="314"/>
      <c r="G75" s="324"/>
    </row>
    <row r="76" spans="2:7" ht="36" customHeight="1" x14ac:dyDescent="0.2">
      <c r="B76" s="323" t="str">
        <f t="array" ref="B76">IFERROR(INDEX('List of barriers'!$A$2:$A$87,SMALL(IF('List of barriers'!$F$2:$F$87="No",ROW('List of barriers'!$A$2:$A$87)-ROW('List of barriers'!$A$2)+1),ROWS('List of barriers'!$A$2:$A74))),"")</f>
        <v/>
      </c>
      <c r="C76" s="323" t="str">
        <f t="array" ref="C76">IFERROR(INDEX('List of barriers'!$G$2:$G$87,SMALL(IF('List of barriers'!$F$2:$F$87="No",ROW('List of barriers'!$G$2:$G$87)-ROW('List of barriers'!$G$2)+1),ROWS('List of barriers'!$G$2:$G74))),"")</f>
        <v/>
      </c>
      <c r="D76" s="314"/>
      <c r="E76" s="314"/>
      <c r="G76" s="324"/>
    </row>
    <row r="77" spans="2:7" ht="36" customHeight="1" x14ac:dyDescent="0.2">
      <c r="B77" s="323" t="str">
        <f t="array" ref="B77">IFERROR(INDEX('List of barriers'!$A$2:$A$87,SMALL(IF('List of barriers'!$F$2:$F$87="No",ROW('List of barriers'!$A$2:$A$87)-ROW('List of barriers'!$A$2)+1),ROWS('List of barriers'!$A$2:$A75))),"")</f>
        <v/>
      </c>
      <c r="C77" s="323" t="str">
        <f t="array" ref="C77">IFERROR(INDEX('List of barriers'!$G$2:$G$87,SMALL(IF('List of barriers'!$F$2:$F$87="No",ROW('List of barriers'!$G$2:$G$87)-ROW('List of barriers'!$G$2)+1),ROWS('List of barriers'!$G$2:$G75))),"")</f>
        <v/>
      </c>
      <c r="D77" s="314"/>
      <c r="E77" s="314"/>
      <c r="G77" s="324"/>
    </row>
    <row r="78" spans="2:7" ht="36" customHeight="1" x14ac:dyDescent="0.2">
      <c r="B78" s="323" t="str">
        <f t="array" ref="B78">IFERROR(INDEX('List of barriers'!$A$2:$A$87,SMALL(IF('List of barriers'!$F$2:$F$87="No",ROW('List of barriers'!$A$2:$A$87)-ROW('List of barriers'!$A$2)+1),ROWS('List of barriers'!$A$2:$A76))),"")</f>
        <v/>
      </c>
      <c r="C78" s="323" t="str">
        <f t="array" ref="C78">IFERROR(INDEX('List of barriers'!$G$2:$G$87,SMALL(IF('List of barriers'!$F$2:$F$87="No",ROW('List of barriers'!$G$2:$G$87)-ROW('List of barriers'!$G$2)+1),ROWS('List of barriers'!$G$2:$G76))),"")</f>
        <v/>
      </c>
      <c r="D78" s="314"/>
      <c r="E78" s="314"/>
      <c r="G78" s="324"/>
    </row>
    <row r="79" spans="2:7" ht="36" customHeight="1" x14ac:dyDescent="0.2">
      <c r="B79" s="323" t="str">
        <f t="array" ref="B79">IFERROR(INDEX('List of barriers'!$A$2:$A$87,SMALL(IF('List of barriers'!$F$2:$F$87="No",ROW('List of barriers'!$A$2:$A$87)-ROW('List of barriers'!$A$2)+1),ROWS('List of barriers'!$A$2:$A77))),"")</f>
        <v/>
      </c>
      <c r="C79" s="323" t="str">
        <f t="array" ref="C79">IFERROR(INDEX('List of barriers'!$G$2:$G$87,SMALL(IF('List of barriers'!$F$2:$F$87="No",ROW('List of barriers'!$G$2:$G$87)-ROW('List of barriers'!$G$2)+1),ROWS('List of barriers'!$G$2:$G77))),"")</f>
        <v/>
      </c>
      <c r="D79" s="319"/>
      <c r="E79" s="314"/>
      <c r="G79" s="324"/>
    </row>
    <row r="80" spans="2:7" ht="36" customHeight="1" x14ac:dyDescent="0.2">
      <c r="B80" s="323" t="str">
        <f t="array" ref="B80">IFERROR(INDEX('List of barriers'!$A$2:$A$87,SMALL(IF('List of barriers'!$F$2:$F$87="No",ROW('List of barriers'!$A$2:$A$87)-ROW('List of barriers'!$A$2)+1),ROWS('List of barriers'!$A$2:$A78))),"")</f>
        <v/>
      </c>
      <c r="C80" s="323" t="str">
        <f t="array" ref="C80">IFERROR(INDEX('List of barriers'!$G$2:$G$87,SMALL(IF('List of barriers'!$F$2:$F$87="No",ROW('List of barriers'!$G$2:$G$87)-ROW('List of barriers'!$G$2)+1),ROWS('List of barriers'!$G$2:$G78))),"")</f>
        <v/>
      </c>
      <c r="D80" s="319"/>
      <c r="E80" s="314"/>
      <c r="G80" s="324"/>
    </row>
    <row r="81" spans="1:7" ht="36" customHeight="1" x14ac:dyDescent="0.2">
      <c r="B81" s="323" t="str">
        <f t="array" ref="B81">IFERROR(INDEX('List of barriers'!$A$2:$A$87,SMALL(IF('List of barriers'!$F$2:$F$87="No",ROW('List of barriers'!$A$2:$A$87)-ROW('List of barriers'!$A$2)+1),ROWS('List of barriers'!$A$2:$A79))),"")</f>
        <v/>
      </c>
      <c r="C81" s="323" t="str">
        <f t="array" ref="C81">IFERROR(INDEX('List of barriers'!$G$2:$G$87,SMALL(IF('List of barriers'!$F$2:$F$87="No",ROW('List of barriers'!$G$2:$G$87)-ROW('List of barriers'!$G$2)+1),ROWS('List of barriers'!$G$2:$G79))),"")</f>
        <v/>
      </c>
      <c r="D81" s="319"/>
      <c r="E81" s="314"/>
      <c r="G81" s="324"/>
    </row>
    <row r="82" spans="1:7" ht="36" customHeight="1" x14ac:dyDescent="0.2">
      <c r="B82" s="323" t="str">
        <f t="array" ref="B82">IFERROR(INDEX('List of barriers'!$A$2:$A$87,SMALL(IF('List of barriers'!$F$2:$F$87="No",ROW('List of barriers'!$A$2:$A$87)-ROW('List of barriers'!$A$2)+1),ROWS('List of barriers'!$A$2:$A80))),"")</f>
        <v/>
      </c>
      <c r="C82" s="323" t="str">
        <f t="array" ref="C82">IFERROR(INDEX('List of barriers'!$G$2:$G$87,SMALL(IF('List of barriers'!$F$2:$F$87="No",ROW('List of barriers'!$G$2:$G$87)-ROW('List of barriers'!$G$2)+1),ROWS('List of barriers'!$G$2:$G80))),"")</f>
        <v/>
      </c>
      <c r="D82" s="319"/>
      <c r="E82" s="314"/>
      <c r="G82" s="324"/>
    </row>
    <row r="83" spans="1:7" ht="36" customHeight="1" x14ac:dyDescent="0.2">
      <c r="B83" s="323" t="str">
        <f t="array" ref="B83">IFERROR(INDEX('List of barriers'!$A$2:$A$87,SMALL(IF('List of barriers'!$F$2:$F$87="No",ROW('List of barriers'!$A$2:$A$87)-ROW('List of barriers'!$A$2)+1),ROWS('List of barriers'!$A$2:$A81))),"")</f>
        <v/>
      </c>
      <c r="C83" s="323" t="str">
        <f t="array" ref="C83">IFERROR(INDEX('List of barriers'!$G$2:$G$87,SMALL(IF('List of barriers'!$F$2:$F$87="No",ROW('List of barriers'!$G$2:$G$87)-ROW('List of barriers'!$G$2)+1),ROWS('List of barriers'!$G$2:$G81))),"")</f>
        <v/>
      </c>
      <c r="D83" s="319"/>
      <c r="E83" s="314"/>
      <c r="G83" s="324"/>
    </row>
    <row r="84" spans="1:7" ht="36" customHeight="1" x14ac:dyDescent="0.2">
      <c r="B84" s="323" t="str">
        <f t="array" ref="B84">IFERROR(INDEX('List of barriers'!$A$2:$A$87,SMALL(IF('List of barriers'!$F$2:$F$87="No",ROW('List of barriers'!$A$2:$A$87)-ROW('List of barriers'!$A$2)+1),ROWS('List of barriers'!$A$2:$A82))),"")</f>
        <v/>
      </c>
      <c r="C84" s="323" t="str">
        <f t="array" ref="C84">IFERROR(INDEX('List of barriers'!$G$2:$G$87,SMALL(IF('List of barriers'!$F$2:$F$87="No",ROW('List of barriers'!$G$2:$G$87)-ROW('List of barriers'!$G$2)+1),ROWS('List of barriers'!$G$2:$G82))),"")</f>
        <v/>
      </c>
      <c r="D84" s="319"/>
      <c r="E84" s="314"/>
      <c r="G84" s="324"/>
    </row>
    <row r="85" spans="1:7" ht="36" customHeight="1" x14ac:dyDescent="0.2">
      <c r="B85" s="323" t="str">
        <f t="array" ref="B85">IFERROR(INDEX('List of barriers'!$A$2:$A$87,SMALL(IF('List of barriers'!$F$2:$F$87="No",ROW('List of barriers'!$A$2:$A$87)-ROW('List of barriers'!$A$2)+1),ROWS('List of barriers'!$A$2:$A83))),"")</f>
        <v/>
      </c>
      <c r="C85" s="323" t="str">
        <f t="array" ref="C85">IFERROR(INDEX('List of barriers'!$G$2:$G$87,SMALL(IF('List of barriers'!$F$2:$F$87="No",ROW('List of barriers'!$G$2:$G$87)-ROW('List of barriers'!$G$2)+1),ROWS('List of barriers'!$G$2:$G83))),"")</f>
        <v/>
      </c>
      <c r="D85" s="319"/>
      <c r="E85" s="314"/>
      <c r="G85" s="324"/>
    </row>
    <row r="86" spans="1:7" ht="36" customHeight="1" x14ac:dyDescent="0.2">
      <c r="B86" s="323" t="str">
        <f t="array" ref="B86">IFERROR(INDEX('List of barriers'!$A$2:$A$87,SMALL(IF('List of barriers'!$F$2:$F$87="No",ROW('List of barriers'!$A$2:$A$87)-ROW('List of barriers'!$A$2)+1),ROWS('List of barriers'!$A$2:$A84))),"")</f>
        <v/>
      </c>
      <c r="C86" s="323" t="str">
        <f t="array" ref="C86">IFERROR(INDEX('List of barriers'!$G$2:$G$87,SMALL(IF('List of barriers'!$F$2:$F$87="No",ROW('List of barriers'!$G$2:$G$87)-ROW('List of barriers'!$G$2)+1),ROWS('List of barriers'!$G$2:$G84))),"")</f>
        <v/>
      </c>
      <c r="D86" s="319"/>
      <c r="E86" s="314"/>
      <c r="G86" s="324"/>
    </row>
    <row r="87" spans="1:7" ht="36" customHeight="1" x14ac:dyDescent="0.2">
      <c r="B87" s="323" t="str">
        <f t="array" ref="B87">IFERROR(INDEX('List of barriers'!$A$2:$A$87,SMALL(IF('List of barriers'!$F$2:$F$87="No",ROW('List of barriers'!$A$2:$A$87)-ROW('List of barriers'!$A$2)+1),ROWS('List of barriers'!$A$2:$A85))),"")</f>
        <v/>
      </c>
      <c r="C87" s="323" t="str">
        <f t="array" ref="C87">IFERROR(INDEX('List of barriers'!$G$2:$G$87,SMALL(IF('List of barriers'!$F$2:$F$87="No",ROW('List of barriers'!$G$2:$G$87)-ROW('List of barriers'!$G$2)+1),ROWS('List of barriers'!$G$2:$G85))),"")</f>
        <v/>
      </c>
      <c r="D87" s="319"/>
      <c r="E87" s="314"/>
      <c r="G87" s="324"/>
    </row>
    <row r="88" spans="1:7" ht="36" customHeight="1" x14ac:dyDescent="0.2">
      <c r="B88" s="323" t="str">
        <f t="array" ref="B88">IFERROR(INDEX('List of barriers'!$A$2:$A$87,SMALL(IF('List of barriers'!$F$2:$F$87="No",ROW('List of barriers'!$A$2:$A$87)-ROW('List of barriers'!$A$2)+1),ROWS('List of barriers'!$A$2:$A86))),"")</f>
        <v/>
      </c>
      <c r="C88" s="323" t="str">
        <f t="array" ref="C88">IFERROR(INDEX('List of barriers'!$G$2:$G$87,SMALL(IF('List of barriers'!$F$2:$F$87="No",ROW('List of barriers'!$G$2:$G$87)-ROW('List of barriers'!$G$2)+1),ROWS('List of barriers'!$G$2:$G86))),"")</f>
        <v/>
      </c>
      <c r="D88" s="319"/>
      <c r="E88" s="314"/>
      <c r="G88" s="324"/>
    </row>
    <row r="89" spans="1:7" ht="36" customHeight="1" x14ac:dyDescent="0.2">
      <c r="B89" s="323" t="str">
        <f t="array" ref="B89">IFERROR(INDEX('List of barriers'!$A$2:$A$87,SMALL(IF('List of barriers'!$F$2:$F$87="No",ROW('List of barriers'!$A$2:$A$87)-ROW('List of barriers'!$A$2)+1),ROWS('List of barriers'!$A$2:$A87))),"")</f>
        <v/>
      </c>
      <c r="C89" s="323" t="str">
        <f t="array" ref="C89">IFERROR(INDEX('List of barriers'!$G$2:$G$87,SMALL(IF('List of barriers'!$F$2:$F$87="No",ROW('List of barriers'!$G$2:$G$87)-ROW('List of barriers'!$G$2)+1),ROWS('List of barriers'!$G$2:$G87))),"")</f>
        <v/>
      </c>
      <c r="D89" s="319"/>
      <c r="E89" s="314"/>
      <c r="G89" s="324"/>
    </row>
    <row r="90" spans="1:7" x14ac:dyDescent="0.2">
      <c r="B90" s="320"/>
      <c r="G90" s="324"/>
    </row>
    <row r="91" spans="1:7" x14ac:dyDescent="0.2">
      <c r="B91" s="320"/>
      <c r="G91" s="324"/>
    </row>
    <row r="92" spans="1:7" x14ac:dyDescent="0.2">
      <c r="B92" s="321"/>
      <c r="G92" s="324"/>
    </row>
    <row r="93" spans="1:7" ht="21" x14ac:dyDescent="0.25">
      <c r="A93" s="721" t="s">
        <v>123</v>
      </c>
      <c r="B93" s="721"/>
      <c r="C93" s="721"/>
      <c r="D93" s="721"/>
      <c r="E93" s="721"/>
      <c r="F93" s="328"/>
      <c r="G93" s="324"/>
    </row>
  </sheetData>
  <sheetProtection sheet="1"/>
  <mergeCells count="3">
    <mergeCell ref="B1:E1"/>
    <mergeCell ref="B2:D2"/>
    <mergeCell ref="A93:E93"/>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499984740745262"/>
  </sheetPr>
  <dimension ref="A1:L69"/>
  <sheetViews>
    <sheetView zoomScale="94" zoomScaleNormal="120" workbookViewId="0">
      <selection activeCell="C13" sqref="C13"/>
    </sheetView>
  </sheetViews>
  <sheetFormatPr baseColWidth="10" defaultColWidth="0" defaultRowHeight="15" zeroHeight="1" x14ac:dyDescent="0.2"/>
  <cols>
    <col min="1" max="1" width="11" style="95" customWidth="1"/>
    <col min="2" max="2" width="51.5" style="95" customWidth="1"/>
    <col min="3" max="3" width="21.1640625" style="95" customWidth="1"/>
    <col min="4" max="4" width="24.83203125" style="231" customWidth="1"/>
    <col min="5" max="5" width="23" style="95" customWidth="1"/>
    <col min="6" max="6" width="20.5" style="95" customWidth="1"/>
    <col min="7" max="7" width="16" style="95" customWidth="1"/>
    <col min="8" max="8" width="15" style="95" customWidth="1"/>
    <col min="9" max="9" width="9.1640625" style="95" customWidth="1"/>
    <col min="10" max="10" width="3.5" style="95" customWidth="1"/>
    <col min="11" max="11" width="9.1640625" style="95" customWidth="1"/>
    <col min="12" max="12" width="3.5" style="95" customWidth="1"/>
    <col min="13" max="16384" width="9.1640625" style="95" hidden="1"/>
  </cols>
  <sheetData>
    <row r="1" spans="1:12" ht="58.5" customHeight="1" x14ac:dyDescent="0.2">
      <c r="A1" s="594" t="s">
        <v>168</v>
      </c>
      <c r="B1" s="594"/>
      <c r="C1" s="594"/>
      <c r="D1" s="594"/>
      <c r="E1" s="594"/>
      <c r="F1" s="594"/>
      <c r="G1" s="594"/>
      <c r="H1" s="388"/>
      <c r="I1" s="388"/>
      <c r="J1" s="388"/>
      <c r="K1" s="388"/>
      <c r="L1" s="595"/>
    </row>
    <row r="2" spans="1:12" ht="15" customHeight="1" x14ac:dyDescent="0.2">
      <c r="B2" s="389"/>
      <c r="C2" s="390"/>
      <c r="D2" s="390"/>
      <c r="E2" s="390"/>
      <c r="G2" s="390"/>
      <c r="H2" s="390"/>
      <c r="L2" s="596"/>
    </row>
    <row r="3" spans="1:12" ht="15" customHeight="1" x14ac:dyDescent="0.2">
      <c r="B3" s="389"/>
      <c r="C3" s="390"/>
      <c r="D3" s="390"/>
      <c r="E3" s="390"/>
      <c r="F3" s="390"/>
      <c r="G3" s="390"/>
      <c r="H3" s="390"/>
      <c r="L3" s="596"/>
    </row>
    <row r="4" spans="1:12" ht="15" customHeight="1" x14ac:dyDescent="0.2">
      <c r="B4" s="605" t="s">
        <v>570</v>
      </c>
      <c r="C4" s="605"/>
      <c r="D4" s="605"/>
      <c r="E4" s="605"/>
      <c r="F4" s="605"/>
      <c r="G4" s="391"/>
      <c r="H4" s="390"/>
      <c r="L4" s="596"/>
    </row>
    <row r="5" spans="1:12" ht="15" customHeight="1" x14ac:dyDescent="0.2">
      <c r="B5" s="605"/>
      <c r="C5" s="605"/>
      <c r="D5" s="605"/>
      <c r="E5" s="605"/>
      <c r="F5" s="605"/>
      <c r="G5" s="391"/>
      <c r="H5" s="390"/>
      <c r="L5" s="596"/>
    </row>
    <row r="6" spans="1:12" ht="114" customHeight="1" x14ac:dyDescent="0.2">
      <c r="B6" s="605"/>
      <c r="C6" s="605"/>
      <c r="D6" s="605"/>
      <c r="E6" s="605"/>
      <c r="F6" s="605"/>
      <c r="G6" s="391"/>
      <c r="L6" s="596"/>
    </row>
    <row r="7" spans="1:12" ht="25" customHeight="1" x14ac:dyDescent="0.2">
      <c r="B7" s="392" t="s">
        <v>178</v>
      </c>
      <c r="L7" s="596"/>
    </row>
    <row r="8" spans="1:12" ht="17" x14ac:dyDescent="0.2">
      <c r="B8" s="393" t="s">
        <v>90</v>
      </c>
      <c r="L8" s="596"/>
    </row>
    <row r="9" spans="1:12" s="228" customFormat="1" ht="88" customHeight="1" x14ac:dyDescent="0.2">
      <c r="B9" s="394" t="s">
        <v>32</v>
      </c>
      <c r="C9" s="394" t="s">
        <v>58</v>
      </c>
      <c r="D9" s="394" t="s">
        <v>132</v>
      </c>
      <c r="E9" s="395" t="s">
        <v>59</v>
      </c>
      <c r="F9" s="395" t="s">
        <v>138</v>
      </c>
      <c r="L9" s="596"/>
    </row>
    <row r="10" spans="1:12" ht="21" customHeight="1" x14ac:dyDescent="0.2">
      <c r="A10" s="250"/>
      <c r="B10" s="593" t="s">
        <v>568</v>
      </c>
      <c r="C10" s="593"/>
      <c r="D10" s="593"/>
      <c r="E10" s="593"/>
      <c r="F10" s="396"/>
      <c r="L10" s="596"/>
    </row>
    <row r="11" spans="1:12" s="250" customFormat="1" ht="35" customHeight="1" x14ac:dyDescent="0.2">
      <c r="B11" s="16" t="s">
        <v>566</v>
      </c>
      <c r="C11" s="382"/>
      <c r="D11" s="226"/>
      <c r="E11" s="398"/>
      <c r="F11" s="399"/>
      <c r="L11" s="596"/>
    </row>
    <row r="12" spans="1:12" s="250" customFormat="1" ht="35" customHeight="1" x14ac:dyDescent="0.2">
      <c r="B12" s="16" t="s">
        <v>33</v>
      </c>
      <c r="C12" s="382"/>
      <c r="D12" s="226"/>
      <c r="E12" s="398"/>
      <c r="F12" s="399"/>
      <c r="L12" s="596"/>
    </row>
    <row r="13" spans="1:12" s="250" customFormat="1" ht="35" customHeight="1" x14ac:dyDescent="0.2">
      <c r="B13" s="16" t="s">
        <v>34</v>
      </c>
      <c r="C13" s="382"/>
      <c r="D13" s="226"/>
      <c r="E13" s="398"/>
      <c r="F13" s="399"/>
      <c r="H13" s="230"/>
      <c r="L13" s="596"/>
    </row>
    <row r="14" spans="1:12" s="250" customFormat="1" ht="35" customHeight="1" x14ac:dyDescent="0.2">
      <c r="B14" s="16" t="s">
        <v>375</v>
      </c>
      <c r="C14" s="382"/>
      <c r="D14" s="226"/>
      <c r="E14" s="398"/>
      <c r="F14" s="399"/>
      <c r="H14" s="400"/>
      <c r="L14" s="596"/>
    </row>
    <row r="15" spans="1:12" s="250" customFormat="1" ht="35" customHeight="1" x14ac:dyDescent="0.2">
      <c r="B15" s="16" t="s">
        <v>60</v>
      </c>
      <c r="C15" s="382"/>
      <c r="D15" s="226"/>
      <c r="E15" s="398"/>
      <c r="F15" s="399"/>
      <c r="H15" s="230"/>
      <c r="L15" s="596"/>
    </row>
    <row r="16" spans="1:12" s="250" customFormat="1" ht="35" customHeight="1" x14ac:dyDescent="0.2">
      <c r="B16" s="430" t="s">
        <v>35</v>
      </c>
      <c r="C16" s="401"/>
      <c r="D16" s="402"/>
      <c r="E16" s="403"/>
      <c r="F16" s="399"/>
      <c r="L16" s="596"/>
    </row>
    <row r="17" spans="1:12" s="250" customFormat="1" ht="35" customHeight="1" x14ac:dyDescent="0.2">
      <c r="B17" s="16" t="s">
        <v>243</v>
      </c>
      <c r="C17" s="382"/>
      <c r="D17" s="226"/>
      <c r="E17" s="398"/>
      <c r="F17" s="399"/>
      <c r="L17" s="596"/>
    </row>
    <row r="18" spans="1:12" s="250" customFormat="1" ht="35" customHeight="1" x14ac:dyDescent="0.2">
      <c r="B18" s="430" t="s">
        <v>61</v>
      </c>
      <c r="C18" s="401"/>
      <c r="D18" s="402"/>
      <c r="E18" s="403"/>
      <c r="F18" s="399"/>
      <c r="H18" s="404"/>
      <c r="L18" s="596"/>
    </row>
    <row r="19" spans="1:12" s="250" customFormat="1" ht="35" customHeight="1" x14ac:dyDescent="0.2">
      <c r="B19" s="16" t="s">
        <v>62</v>
      </c>
      <c r="C19" s="382"/>
      <c r="D19" s="226"/>
      <c r="E19" s="398"/>
      <c r="F19" s="399"/>
      <c r="H19" s="230"/>
      <c r="L19" s="596"/>
    </row>
    <row r="20" spans="1:12" s="250" customFormat="1" ht="35" customHeight="1" x14ac:dyDescent="0.2">
      <c r="B20" s="430" t="s">
        <v>107</v>
      </c>
      <c r="C20" s="401"/>
      <c r="D20" s="402"/>
      <c r="E20" s="403"/>
      <c r="F20" s="399"/>
      <c r="H20" s="230"/>
      <c r="L20" s="596"/>
    </row>
    <row r="21" spans="1:12" s="250" customFormat="1" ht="35" customHeight="1" x14ac:dyDescent="0.2">
      <c r="B21" s="16" t="s">
        <v>41</v>
      </c>
      <c r="C21" s="382"/>
      <c r="D21" s="226"/>
      <c r="E21" s="398"/>
      <c r="F21" s="399"/>
      <c r="H21" s="230"/>
      <c r="L21" s="596"/>
    </row>
    <row r="22" spans="1:12" ht="24" customHeight="1" x14ac:dyDescent="0.2">
      <c r="A22" s="250"/>
      <c r="B22" s="16" t="s">
        <v>36</v>
      </c>
      <c r="C22" s="382"/>
      <c r="D22" s="226"/>
      <c r="E22" s="398"/>
      <c r="F22" s="405"/>
      <c r="L22" s="596"/>
    </row>
    <row r="23" spans="1:12" ht="29" customHeight="1" x14ac:dyDescent="0.2">
      <c r="A23" s="250"/>
      <c r="B23" s="16" t="s">
        <v>571</v>
      </c>
      <c r="C23" s="382"/>
      <c r="D23" s="226"/>
      <c r="E23" s="397"/>
      <c r="F23" s="405"/>
      <c r="L23" s="596"/>
    </row>
    <row r="24" spans="1:12" s="250" customFormat="1" ht="35" customHeight="1" x14ac:dyDescent="0.2">
      <c r="A24" s="95"/>
      <c r="B24" s="593" t="s">
        <v>569</v>
      </c>
      <c r="C24" s="593"/>
      <c r="D24" s="593"/>
      <c r="E24" s="593"/>
      <c r="F24" s="396"/>
      <c r="L24" s="596"/>
    </row>
    <row r="25" spans="1:12" s="250" customFormat="1" ht="35" customHeight="1" x14ac:dyDescent="0.2">
      <c r="B25" s="16" t="s">
        <v>37</v>
      </c>
      <c r="C25" s="382"/>
      <c r="D25" s="226"/>
      <c r="E25" s="398"/>
      <c r="F25" s="399"/>
      <c r="H25" s="230"/>
      <c r="L25" s="596"/>
    </row>
    <row r="26" spans="1:12" s="250" customFormat="1" ht="35" customHeight="1" x14ac:dyDescent="0.2">
      <c r="B26" s="430" t="s">
        <v>38</v>
      </c>
      <c r="C26" s="406"/>
      <c r="D26" s="407"/>
      <c r="E26" s="408"/>
      <c r="F26" s="399"/>
      <c r="H26" s="230"/>
      <c r="L26" s="596"/>
    </row>
    <row r="27" spans="1:12" s="250" customFormat="1" ht="35" customHeight="1" x14ac:dyDescent="0.2">
      <c r="B27" s="18" t="s">
        <v>376</v>
      </c>
      <c r="C27" s="409"/>
      <c r="D27" s="410"/>
      <c r="E27" s="411"/>
      <c r="F27" s="399"/>
      <c r="H27" s="230"/>
      <c r="L27" s="596"/>
    </row>
    <row r="28" spans="1:12" s="250" customFormat="1" ht="35" customHeight="1" x14ac:dyDescent="0.2">
      <c r="B28" s="431" t="s">
        <v>377</v>
      </c>
      <c r="C28" s="412"/>
      <c r="D28" s="413"/>
      <c r="E28" s="414"/>
      <c r="F28" s="399"/>
      <c r="H28" s="230"/>
      <c r="L28" s="596"/>
    </row>
    <row r="29" spans="1:12" s="250" customFormat="1" ht="35" customHeight="1" x14ac:dyDescent="0.2">
      <c r="B29" s="432" t="s">
        <v>46</v>
      </c>
      <c r="C29" s="412"/>
      <c r="D29" s="413"/>
      <c r="E29" s="414"/>
      <c r="F29" s="399"/>
      <c r="H29" s="230"/>
      <c r="L29" s="596"/>
    </row>
    <row r="30" spans="1:12" s="250" customFormat="1" ht="35" customHeight="1" x14ac:dyDescent="0.2">
      <c r="B30" s="179" t="s">
        <v>379</v>
      </c>
      <c r="C30" s="415"/>
      <c r="D30" s="416"/>
      <c r="E30" s="417"/>
      <c r="F30" s="418"/>
      <c r="H30" s="230"/>
      <c r="L30" s="596"/>
    </row>
    <row r="31" spans="1:12" s="250" customFormat="1" ht="35" customHeight="1" x14ac:dyDescent="0.2">
      <c r="B31" s="179" t="s">
        <v>380</v>
      </c>
      <c r="C31" s="415"/>
      <c r="D31" s="416"/>
      <c r="E31" s="417"/>
      <c r="F31" s="418"/>
      <c r="H31" s="230"/>
      <c r="L31" s="596"/>
    </row>
    <row r="32" spans="1:12" s="250" customFormat="1" ht="35" customHeight="1" x14ac:dyDescent="0.2">
      <c r="B32" s="179" t="s">
        <v>381</v>
      </c>
      <c r="C32" s="415"/>
      <c r="D32" s="416"/>
      <c r="E32" s="417"/>
      <c r="F32" s="418"/>
      <c r="H32" s="230"/>
      <c r="L32" s="596"/>
    </row>
    <row r="33" spans="2:12" s="250" customFormat="1" ht="35" customHeight="1" x14ac:dyDescent="0.2">
      <c r="B33" s="433" t="s">
        <v>42</v>
      </c>
      <c r="C33" s="419"/>
      <c r="D33" s="402"/>
      <c r="E33" s="403"/>
      <c r="F33" s="399"/>
      <c r="H33" s="230"/>
      <c r="L33" s="596"/>
    </row>
    <row r="34" spans="2:12" s="250" customFormat="1" ht="35" customHeight="1" x14ac:dyDescent="0.2">
      <c r="B34" s="434" t="s">
        <v>43</v>
      </c>
      <c r="C34" s="420"/>
      <c r="D34" s="226"/>
      <c r="E34" s="398"/>
      <c r="F34" s="399"/>
      <c r="L34" s="596"/>
    </row>
    <row r="35" spans="2:12" s="250" customFormat="1" ht="35" customHeight="1" x14ac:dyDescent="0.2">
      <c r="B35" s="434" t="s">
        <v>245</v>
      </c>
      <c r="C35" s="419"/>
      <c r="D35" s="402"/>
      <c r="E35" s="403"/>
      <c r="F35" s="399"/>
      <c r="L35" s="596"/>
    </row>
    <row r="36" spans="2:12" s="250" customFormat="1" ht="35" customHeight="1" x14ac:dyDescent="0.2">
      <c r="B36" s="435" t="s">
        <v>45</v>
      </c>
      <c r="C36" s="420"/>
      <c r="D36" s="226"/>
      <c r="E36" s="398"/>
      <c r="F36" s="399"/>
      <c r="L36" s="596"/>
    </row>
    <row r="37" spans="2:12" s="250" customFormat="1" ht="35" customHeight="1" x14ac:dyDescent="0.2">
      <c r="B37" s="179" t="s">
        <v>382</v>
      </c>
      <c r="C37" s="415"/>
      <c r="D37" s="416"/>
      <c r="E37" s="417"/>
      <c r="F37" s="418"/>
      <c r="L37" s="596"/>
    </row>
    <row r="38" spans="2:12" s="250" customFormat="1" ht="35" customHeight="1" x14ac:dyDescent="0.2">
      <c r="B38" s="436" t="s">
        <v>383</v>
      </c>
      <c r="C38" s="415"/>
      <c r="D38" s="416"/>
      <c r="E38" s="417"/>
      <c r="F38" s="418"/>
      <c r="L38" s="596"/>
    </row>
    <row r="39" spans="2:12" s="250" customFormat="1" ht="35" customHeight="1" x14ac:dyDescent="0.2">
      <c r="B39" s="437" t="s">
        <v>384</v>
      </c>
      <c r="C39" s="421"/>
      <c r="D39" s="416"/>
      <c r="E39" s="417"/>
      <c r="F39" s="418"/>
      <c r="L39" s="596"/>
    </row>
    <row r="40" spans="2:12" s="250" customFormat="1" ht="35" customHeight="1" x14ac:dyDescent="0.2">
      <c r="B40" s="437" t="s">
        <v>385</v>
      </c>
      <c r="C40" s="421"/>
      <c r="D40" s="416"/>
      <c r="E40" s="417"/>
      <c r="F40" s="418"/>
      <c r="L40" s="596"/>
    </row>
    <row r="41" spans="2:12" s="250" customFormat="1" ht="35" customHeight="1" x14ac:dyDescent="0.2">
      <c r="B41" s="437" t="s">
        <v>378</v>
      </c>
      <c r="C41" s="422"/>
      <c r="D41" s="422"/>
      <c r="E41" s="422"/>
      <c r="F41" s="422"/>
      <c r="L41" s="596"/>
    </row>
    <row r="42" spans="2:12" s="250" customFormat="1" ht="35" customHeight="1" x14ac:dyDescent="0.2">
      <c r="B42" s="438" t="s">
        <v>397</v>
      </c>
      <c r="C42" s="415"/>
      <c r="D42" s="416"/>
      <c r="E42" s="417"/>
      <c r="F42" s="418"/>
      <c r="L42" s="596"/>
    </row>
    <row r="43" spans="2:12" s="250" customFormat="1" ht="35" customHeight="1" x14ac:dyDescent="0.2">
      <c r="B43" s="430" t="s">
        <v>244</v>
      </c>
      <c r="C43" s="415"/>
      <c r="D43" s="416"/>
      <c r="E43" s="423"/>
      <c r="F43" s="399"/>
      <c r="L43" s="596"/>
    </row>
    <row r="44" spans="2:12" s="250" customFormat="1" ht="35" customHeight="1" x14ac:dyDescent="0.2">
      <c r="B44" s="16" t="s">
        <v>40</v>
      </c>
      <c r="C44" s="401"/>
      <c r="D44" s="402"/>
      <c r="E44" s="403"/>
      <c r="F44" s="399"/>
      <c r="L44" s="596"/>
    </row>
    <row r="45" spans="2:12" s="250" customFormat="1" ht="35" customHeight="1" x14ac:dyDescent="0.2">
      <c r="B45" s="16" t="s">
        <v>47</v>
      </c>
      <c r="C45" s="382"/>
      <c r="D45" s="226"/>
      <c r="E45" s="398"/>
      <c r="F45" s="399"/>
      <c r="L45" s="596"/>
    </row>
    <row r="46" spans="2:12" s="250" customFormat="1" ht="35" customHeight="1" x14ac:dyDescent="0.2">
      <c r="B46" s="430" t="s">
        <v>48</v>
      </c>
      <c r="C46" s="401"/>
      <c r="D46" s="402"/>
      <c r="E46" s="403"/>
      <c r="F46" s="424"/>
      <c r="L46" s="596"/>
    </row>
    <row r="47" spans="2:12" s="250" customFormat="1" ht="35" customHeight="1" x14ac:dyDescent="0.2">
      <c r="B47" s="437" t="s">
        <v>386</v>
      </c>
      <c r="C47" s="421"/>
      <c r="D47" s="416"/>
      <c r="E47" s="417"/>
      <c r="F47" s="418"/>
      <c r="L47" s="596"/>
    </row>
    <row r="48" spans="2:12" s="250" customFormat="1" ht="35" customHeight="1" x14ac:dyDescent="0.2">
      <c r="B48" s="438" t="s">
        <v>387</v>
      </c>
      <c r="C48" s="415"/>
      <c r="D48" s="416"/>
      <c r="E48" s="417"/>
      <c r="F48" s="418"/>
      <c r="L48" s="596"/>
    </row>
    <row r="49" spans="1:12" s="250" customFormat="1" ht="35" customHeight="1" x14ac:dyDescent="0.2">
      <c r="B49" s="438" t="s">
        <v>388</v>
      </c>
      <c r="C49" s="401"/>
      <c r="D49" s="402"/>
      <c r="E49" s="425"/>
      <c r="F49" s="426"/>
      <c r="L49" s="596"/>
    </row>
    <row r="50" spans="1:12" s="250" customFormat="1" ht="35" customHeight="1" x14ac:dyDescent="0.2">
      <c r="B50" s="397" t="s">
        <v>49</v>
      </c>
      <c r="C50" s="597"/>
      <c r="D50" s="599"/>
      <c r="E50" s="601"/>
      <c r="F50" s="603"/>
      <c r="L50" s="596"/>
    </row>
    <row r="51" spans="1:12" s="250" customFormat="1" ht="35" customHeight="1" x14ac:dyDescent="0.2">
      <c r="B51" s="427" t="s">
        <v>140</v>
      </c>
      <c r="C51" s="598"/>
      <c r="D51" s="600"/>
      <c r="E51" s="602"/>
      <c r="F51" s="604"/>
      <c r="L51" s="596"/>
    </row>
    <row r="52" spans="1:12" s="250" customFormat="1" ht="35" customHeight="1" x14ac:dyDescent="0.2">
      <c r="B52" s="397" t="s">
        <v>139</v>
      </c>
      <c r="C52" s="415"/>
      <c r="D52" s="416"/>
      <c r="E52" s="417"/>
      <c r="F52" s="418"/>
      <c r="L52" s="596"/>
    </row>
    <row r="53" spans="1:12" s="250" customFormat="1" ht="35" customHeight="1" x14ac:dyDescent="0.2">
      <c r="B53" s="397" t="s">
        <v>139</v>
      </c>
      <c r="C53" s="415"/>
      <c r="D53" s="416"/>
      <c r="E53" s="417"/>
      <c r="F53" s="418"/>
      <c r="L53" s="596"/>
    </row>
    <row r="54" spans="1:12" s="250" customFormat="1" ht="35" customHeight="1" x14ac:dyDescent="0.2">
      <c r="B54" s="397" t="s">
        <v>139</v>
      </c>
      <c r="C54" s="415"/>
      <c r="D54" s="416"/>
      <c r="E54" s="417"/>
      <c r="F54" s="418"/>
      <c r="L54" s="596"/>
    </row>
    <row r="55" spans="1:12" s="250" customFormat="1" ht="35" customHeight="1" x14ac:dyDescent="0.2">
      <c r="B55" s="397" t="s">
        <v>139</v>
      </c>
      <c r="C55" s="382"/>
      <c r="D55" s="226"/>
      <c r="E55" s="398"/>
      <c r="F55" s="399"/>
      <c r="L55" s="596"/>
    </row>
    <row r="56" spans="1:12" x14ac:dyDescent="0.2">
      <c r="L56" s="596"/>
    </row>
    <row r="57" spans="1:12" x14ac:dyDescent="0.2">
      <c r="L57" s="596"/>
    </row>
    <row r="58" spans="1:12" ht="22.5" customHeight="1" x14ac:dyDescent="0.25">
      <c r="A58" s="428" t="s">
        <v>123</v>
      </c>
      <c r="B58" s="428"/>
      <c r="C58" s="428"/>
      <c r="D58" s="428"/>
      <c r="E58" s="428"/>
      <c r="F58" s="428"/>
      <c r="G58" s="428"/>
      <c r="H58" s="428"/>
      <c r="I58" s="428"/>
      <c r="J58" s="429"/>
      <c r="K58" s="429"/>
      <c r="L58" s="596"/>
    </row>
    <row r="59" spans="1:12" x14ac:dyDescent="0.2"/>
    <row r="60" spans="1:12" x14ac:dyDescent="0.2"/>
    <row r="61" spans="1:12" x14ac:dyDescent="0.2"/>
    <row r="62" spans="1:12" x14ac:dyDescent="0.2"/>
    <row r="63" spans="1:12" x14ac:dyDescent="0.2"/>
    <row r="64" spans="1:12" x14ac:dyDescent="0.2"/>
    <row r="65" x14ac:dyDescent="0.2"/>
    <row r="66" x14ac:dyDescent="0.2"/>
    <row r="67" x14ac:dyDescent="0.2"/>
    <row r="68" x14ac:dyDescent="0.2"/>
    <row r="69" x14ac:dyDescent="0.2"/>
  </sheetData>
  <sheetProtection sheet="1"/>
  <mergeCells count="9">
    <mergeCell ref="B10:E10"/>
    <mergeCell ref="A1:G1"/>
    <mergeCell ref="B24:E24"/>
    <mergeCell ref="L1:L58"/>
    <mergeCell ref="C50:C51"/>
    <mergeCell ref="D50:D51"/>
    <mergeCell ref="E50:E51"/>
    <mergeCell ref="F50:F51"/>
    <mergeCell ref="B4:F6"/>
  </mergeCells>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8635A30-CB4F-1F49-B6E5-DBDF0199593B}">
          <x14:formula1>
            <xm:f>'List of barriers'!$I$2:$I$4</xm:f>
          </x14:formula1>
          <xm:sqref>C11:C23 C25:C47 C48:C55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35B10-1C38-FA4D-B812-671CAEA27E3F}">
  <sheetPr>
    <tabColor rgb="FF95C6D9"/>
  </sheetPr>
  <dimension ref="A1:W96"/>
  <sheetViews>
    <sheetView zoomScale="92" zoomScaleNormal="100" workbookViewId="0">
      <selection activeCell="B2" sqref="B2:G2"/>
    </sheetView>
  </sheetViews>
  <sheetFormatPr baseColWidth="10" defaultColWidth="0" defaultRowHeight="15" zeroHeight="1" x14ac:dyDescent="0.2"/>
  <cols>
    <col min="1" max="1" width="3.83203125" style="310" customWidth="1"/>
    <col min="2" max="2" width="58.83203125" style="310" customWidth="1"/>
    <col min="3" max="3" width="37.5" style="310" customWidth="1"/>
    <col min="4" max="4" width="27.83203125" style="310" customWidth="1"/>
    <col min="5" max="5" width="3.83203125" style="310" customWidth="1"/>
    <col min="6" max="6" width="58.83203125" style="310" customWidth="1"/>
    <col min="7" max="7" width="37.5" style="310" customWidth="1"/>
    <col min="8" max="8" width="27.83203125" style="310" customWidth="1"/>
    <col min="9" max="9" width="3.83203125" style="310" customWidth="1"/>
    <col min="10" max="10" width="58.83203125" style="310" customWidth="1"/>
    <col min="11" max="11" width="37.5" style="310" customWidth="1"/>
    <col min="12" max="12" width="27.83203125" style="310" customWidth="1"/>
    <col min="13" max="13" width="18" style="310" customWidth="1"/>
    <col min="14" max="14" width="3.5" style="310" customWidth="1"/>
    <col min="15" max="15" width="25.33203125" style="310" hidden="1" customWidth="1"/>
    <col min="16" max="16" width="23.5" style="310" hidden="1" customWidth="1"/>
    <col min="17" max="23" width="0" style="310" hidden="1" customWidth="1"/>
    <col min="24" max="16384" width="9.1640625" style="310" hidden="1"/>
  </cols>
  <sheetData>
    <row r="1" spans="1:23" ht="45" customHeight="1" x14ac:dyDescent="0.2">
      <c r="A1" s="324"/>
      <c r="B1" s="329" t="s">
        <v>325</v>
      </c>
      <c r="C1" s="329"/>
      <c r="D1" s="329"/>
      <c r="E1" s="324"/>
      <c r="F1" s="329"/>
      <c r="G1" s="329"/>
      <c r="H1" s="329"/>
      <c r="I1" s="324"/>
      <c r="J1" s="329"/>
      <c r="K1" s="329"/>
      <c r="L1" s="329"/>
      <c r="M1" s="327"/>
      <c r="N1" s="324"/>
    </row>
    <row r="2" spans="1:23" ht="140" customHeight="1" x14ac:dyDescent="0.2">
      <c r="B2" s="722" t="s">
        <v>331</v>
      </c>
      <c r="C2" s="722"/>
      <c r="D2" s="722"/>
      <c r="E2" s="722"/>
      <c r="F2" s="722"/>
      <c r="G2" s="722"/>
      <c r="H2" s="311"/>
      <c r="J2" s="723"/>
      <c r="K2" s="723"/>
      <c r="L2" s="723"/>
      <c r="N2" s="324"/>
      <c r="S2" s="316"/>
      <c r="T2" s="316"/>
      <c r="U2" s="316"/>
      <c r="V2" s="316"/>
      <c r="W2" s="316"/>
    </row>
    <row r="3" spans="1:23" ht="16" customHeight="1" x14ac:dyDescent="0.2">
      <c r="B3" s="330"/>
      <c r="C3" s="330"/>
      <c r="D3" s="330"/>
      <c r="F3" s="330"/>
      <c r="G3" s="330"/>
      <c r="H3" s="330"/>
      <c r="J3" s="330"/>
      <c r="K3" s="330"/>
      <c r="L3" s="330"/>
      <c r="N3" s="324"/>
      <c r="S3" s="316"/>
      <c r="T3" s="316"/>
      <c r="U3" s="316"/>
      <c r="V3" s="316"/>
      <c r="W3" s="316"/>
    </row>
    <row r="4" spans="1:23" ht="27" customHeight="1" x14ac:dyDescent="0.2">
      <c r="B4" s="724" t="s">
        <v>326</v>
      </c>
      <c r="C4" s="725"/>
      <c r="D4" s="726"/>
      <c r="F4" s="727" t="s">
        <v>327</v>
      </c>
      <c r="G4" s="728"/>
      <c r="H4" s="729"/>
      <c r="J4" s="730" t="s">
        <v>328</v>
      </c>
      <c r="K4" s="731"/>
      <c r="L4" s="731"/>
      <c r="N4" s="324"/>
      <c r="S4" s="316"/>
      <c r="T4" s="316"/>
      <c r="U4" s="316"/>
      <c r="V4" s="316"/>
      <c r="W4" s="316"/>
    </row>
    <row r="5" spans="1:23" ht="47" customHeight="1" x14ac:dyDescent="0.2">
      <c r="B5" s="322" t="s">
        <v>329</v>
      </c>
      <c r="C5" s="317" t="s">
        <v>359</v>
      </c>
      <c r="D5" s="317" t="s">
        <v>330</v>
      </c>
      <c r="F5" s="317" t="s">
        <v>329</v>
      </c>
      <c r="G5" s="317" t="s">
        <v>360</v>
      </c>
      <c r="H5" s="317" t="s">
        <v>330</v>
      </c>
      <c r="J5" s="317" t="s">
        <v>329</v>
      </c>
      <c r="K5" s="317" t="s">
        <v>360</v>
      </c>
      <c r="L5" s="317" t="s">
        <v>330</v>
      </c>
      <c r="N5" s="324"/>
      <c r="S5" s="316"/>
      <c r="T5" s="316"/>
      <c r="U5" s="316"/>
      <c r="V5" s="316"/>
      <c r="W5" s="316"/>
    </row>
    <row r="6" spans="1:23" s="315" customFormat="1" ht="67" customHeight="1" x14ac:dyDescent="0.2">
      <c r="B6" s="323" t="str">
        <f t="array" ref="B6">IFERROR(INDEX('List of barriers'!$AF$2:$AF$87,SMALL(IF('List of barriers'!$AG$2:$AG$87="High",ROW('List of barriers'!$AF$2:$AF$87)-ROW('List of barriers'!$AF$2)+1),ROWS('List of barriers'!$AF$2:$AF2))),"")</f>
        <v/>
      </c>
      <c r="C6" s="314"/>
      <c r="D6" s="314"/>
      <c r="F6" s="323" t="str">
        <f t="array" ref="F6">IFERROR(INDEX('List of barriers'!$AF$2:$AF$87,SMALL(IF('List of barriers'!$AG$2:$AG$87="MEDIUM",ROW('List of barriers'!$AF$2:$AF$87)-ROW('List of barriers'!$AF$2)+1),ROWS('List of barriers'!$AF$2:$AF2))),"")</f>
        <v/>
      </c>
      <c r="G6" s="314"/>
      <c r="H6" s="314"/>
      <c r="J6" s="323" t="str">
        <f t="array" ref="J6">IFERROR(INDEX('List of barriers'!$AF$2:$AF$87,SMALL(IF('List of barriers'!$AG$2:$AG$87="LOW",ROW('List of barriers'!$AF$2:$AF$87)-ROW('List of barriers'!$AF$2)+1),ROWS('List of barriers'!$AF$2:$AF2))),"")</f>
        <v/>
      </c>
      <c r="K6" s="314"/>
      <c r="L6" s="314"/>
      <c r="N6" s="324"/>
      <c r="S6" s="318"/>
      <c r="T6" s="316"/>
      <c r="U6" s="316"/>
      <c r="V6" s="318"/>
      <c r="W6" s="318"/>
    </row>
    <row r="7" spans="1:23" s="315" customFormat="1" ht="55" customHeight="1" x14ac:dyDescent="0.2">
      <c r="B7" s="323" t="str">
        <f t="array" ref="B7">IFERROR(INDEX('List of barriers'!$AF$2:$AF$87,SMALL(IF('List of barriers'!$AG$2:$AG$87="High",ROW('List of barriers'!$AF$2:$AF$87)-ROW('List of barriers'!$AF$2)+1),ROWS('List of barriers'!$AF$2:$AF3))),"")</f>
        <v/>
      </c>
      <c r="C7" s="314"/>
      <c r="D7" s="314"/>
      <c r="F7" s="323" t="str">
        <f t="array" ref="F7">IFERROR(INDEX('List of barriers'!$AF$2:$AF$87,SMALL(IF('List of barriers'!$AG$2:$AG$87="MEDIUM",ROW('List of barriers'!$AF$2:$AF$87)-ROW('List of barriers'!$AF$2)+1),ROWS('List of barriers'!$AF$2:$AF3))),"")</f>
        <v/>
      </c>
      <c r="G7" s="314"/>
      <c r="H7" s="314"/>
      <c r="J7" s="323" t="str">
        <f t="array" ref="J7">IFERROR(INDEX('List of barriers'!$AF$2:$AF$87,SMALL(IF('List of barriers'!$AG$2:$AG$87="LOW",ROW('List of barriers'!$AF$2:$AF$87)-ROW('List of barriers'!$AF$2)+1),ROWS('List of barriers'!$AF$2:$AF3))),"")</f>
        <v/>
      </c>
      <c r="K7" s="314"/>
      <c r="L7" s="314"/>
      <c r="N7" s="324"/>
      <c r="S7" s="318"/>
      <c r="T7" s="316"/>
      <c r="U7" s="316"/>
      <c r="V7" s="318"/>
      <c r="W7" s="318"/>
    </row>
    <row r="8" spans="1:23" s="315" customFormat="1" ht="55" customHeight="1" x14ac:dyDescent="0.2">
      <c r="B8" s="323" t="str">
        <f t="array" ref="B8">IFERROR(INDEX('List of barriers'!$AF$2:$AF$87,SMALL(IF('List of barriers'!$AG$2:$AG$87="High",ROW('List of barriers'!$AF$2:$AF$87)-ROW('List of barriers'!$AF$2)+1),ROWS('List of barriers'!$AF$2:$AF4))),"")</f>
        <v/>
      </c>
      <c r="C8" s="314"/>
      <c r="D8" s="314"/>
      <c r="F8" s="323" t="str">
        <f t="array" ref="F8">IFERROR(INDEX('List of barriers'!$AF$2:$AF$87,SMALL(IF('List of barriers'!$AG$2:$AG$87="MEDIUM",ROW('List of barriers'!$AF$2:$AF$87)-ROW('List of barriers'!$AF$2)+1),ROWS('List of barriers'!$AF$2:$AF4))),"")</f>
        <v/>
      </c>
      <c r="G8" s="314"/>
      <c r="H8" s="314"/>
      <c r="J8" s="323" t="str">
        <f t="array" ref="J8">IFERROR(INDEX('List of barriers'!$AF$2:$AF$87,SMALL(IF('List of barriers'!$AG$2:$AG$87="LOW",ROW('List of barriers'!$AF$2:$AF$87)-ROW('List of barriers'!$AF$2)+1),ROWS('List of barriers'!$AF$2:$AF4))),"")</f>
        <v/>
      </c>
      <c r="K8" s="314"/>
      <c r="L8" s="314"/>
      <c r="N8" s="324"/>
      <c r="S8" s="318"/>
      <c r="T8" s="316"/>
      <c r="U8" s="316"/>
      <c r="V8" s="318"/>
      <c r="W8" s="318"/>
    </row>
    <row r="9" spans="1:23" s="315" customFormat="1" ht="52" customHeight="1" x14ac:dyDescent="0.2">
      <c r="B9" s="323" t="str">
        <f t="array" ref="B9">IFERROR(INDEX('List of barriers'!$AF$2:$AF$87,SMALL(IF('List of barriers'!$AG$2:$AG$87="High",ROW('List of barriers'!$AF$2:$AF$87)-ROW('List of barriers'!$AF$2)+1),ROWS('List of barriers'!$AF$2:$AF5))),"")</f>
        <v/>
      </c>
      <c r="C9" s="314"/>
      <c r="D9" s="314"/>
      <c r="F9" s="323" t="str">
        <f t="array" ref="F9">IFERROR(INDEX('List of barriers'!$AF$2:$AF$87,SMALL(IF('List of barriers'!$AG$2:$AG$87="MEDIUM",ROW('List of barriers'!$AF$2:$AF$87)-ROW('List of barriers'!$AF$2)+1),ROWS('List of barriers'!$AF$2:$AF5))),"")</f>
        <v/>
      </c>
      <c r="G9" s="314"/>
      <c r="H9" s="314"/>
      <c r="J9" s="323" t="str">
        <f t="array" ref="J9">IFERROR(INDEX('List of barriers'!$AF$2:$AF$87,SMALL(IF('List of barriers'!$AG$2:$AG$87="LOW",ROW('List of barriers'!$AF$2:$AF$87)-ROW('List of barriers'!$AF$2)+1),ROWS('List of barriers'!$AF$2:$AF5))),"")</f>
        <v/>
      </c>
      <c r="K9" s="314"/>
      <c r="L9" s="314"/>
      <c r="N9" s="324"/>
      <c r="S9" s="318"/>
      <c r="T9" s="316"/>
      <c r="U9" s="316"/>
      <c r="V9" s="318"/>
      <c r="W9" s="318"/>
    </row>
    <row r="10" spans="1:23" s="315" customFormat="1" ht="36" customHeight="1" x14ac:dyDescent="0.2">
      <c r="B10" s="323" t="str">
        <f t="array" ref="B10">IFERROR(INDEX('List of barriers'!$AF$2:$AF$87,SMALL(IF('List of barriers'!$AG$2:$AG$87="High",ROW('List of barriers'!$AF$2:$AF$87)-ROW('List of barriers'!$AF$2)+1),ROWS('List of barriers'!$AF$2:$AF6))),"")</f>
        <v/>
      </c>
      <c r="C10" s="314"/>
      <c r="D10" s="314"/>
      <c r="F10" s="323" t="str">
        <f t="array" ref="F10">IFERROR(INDEX('List of barriers'!$AF$2:$AF$87,SMALL(IF('List of barriers'!$AG$2:$AG$87="MEDIUM",ROW('List of barriers'!$AF$2:$AF$87)-ROW('List of barriers'!$AF$2)+1),ROWS('List of barriers'!$AF$2:$AF6))),"")</f>
        <v/>
      </c>
      <c r="G10" s="314"/>
      <c r="H10" s="314"/>
      <c r="J10" s="323" t="str">
        <f t="array" ref="J10">IFERROR(INDEX('List of barriers'!$AF$2:$AF$87,SMALL(IF('List of barriers'!$AG$2:$AG$87="LOW",ROW('List of barriers'!$AF$2:$AF$87)-ROW('List of barriers'!$AF$2)+1),ROWS('List of barriers'!$AF$2:$AF6))),"")</f>
        <v/>
      </c>
      <c r="K10" s="314"/>
      <c r="L10" s="314"/>
      <c r="N10" s="324"/>
      <c r="S10" s="318"/>
      <c r="T10" s="318"/>
      <c r="U10" s="318"/>
      <c r="V10" s="318"/>
      <c r="W10" s="318"/>
    </row>
    <row r="11" spans="1:23" s="315" customFormat="1" ht="36" customHeight="1" x14ac:dyDescent="0.2">
      <c r="B11" s="323" t="str">
        <f t="array" ref="B11">IFERROR(INDEX('List of barriers'!$AF$2:$AF$87,SMALL(IF('List of barriers'!$AG$2:$AG$87="High",ROW('List of barriers'!$AF$2:$AF$87)-ROW('List of barriers'!$AF$2)+1),ROWS('List of barriers'!$AF$2:$AF7))),"")</f>
        <v/>
      </c>
      <c r="C11" s="314"/>
      <c r="D11" s="314"/>
      <c r="F11" s="323" t="str">
        <f t="array" ref="F11">IFERROR(INDEX('List of barriers'!$AF$2:$AF$87,SMALL(IF('List of barriers'!$AG$2:$AG$87="MEDIUM",ROW('List of barriers'!$AF$2:$AF$87)-ROW('List of barriers'!$AF$2)+1),ROWS('List of barriers'!$AF$2:$AF7))),"")</f>
        <v/>
      </c>
      <c r="G11" s="314"/>
      <c r="H11" s="314"/>
      <c r="J11" s="323" t="str">
        <f t="array" ref="J11">IFERROR(INDEX('List of barriers'!$AF$2:$AF$87,SMALL(IF('List of barriers'!$AG$2:$AG$87="LOW",ROW('List of barriers'!$AF$2:$AF$87)-ROW('List of barriers'!$AF$2)+1),ROWS('List of barriers'!$AF$2:$AF7))),"")</f>
        <v/>
      </c>
      <c r="K11" s="314"/>
      <c r="L11" s="314"/>
      <c r="N11" s="324"/>
      <c r="S11" s="318"/>
      <c r="T11" s="318"/>
      <c r="U11" s="318"/>
      <c r="V11" s="318"/>
      <c r="W11" s="318"/>
    </row>
    <row r="12" spans="1:23" s="315" customFormat="1" ht="36" customHeight="1" x14ac:dyDescent="0.2">
      <c r="B12" s="323" t="str">
        <f t="array" ref="B12">IFERROR(INDEX('List of barriers'!$AF$2:$AF$87,SMALL(IF('List of barriers'!$AG$2:$AG$87="High",ROW('List of barriers'!$AF$2:$AF$87)-ROW('List of barriers'!$AF$2)+1),ROWS('List of barriers'!$AF$2:$AF8))),"")</f>
        <v/>
      </c>
      <c r="C12" s="314"/>
      <c r="D12" s="314"/>
      <c r="F12" s="323" t="str">
        <f t="array" ref="F12">IFERROR(INDEX('List of barriers'!$AF$2:$AF$87,SMALL(IF('List of barriers'!$AG$2:$AG$87="MEDIUM",ROW('List of barriers'!$AF$2:$AF$87)-ROW('List of barriers'!$AF$2)+1),ROWS('List of barriers'!$AF$2:$AF8))),"")</f>
        <v/>
      </c>
      <c r="G12" s="314"/>
      <c r="H12" s="314"/>
      <c r="J12" s="323" t="str">
        <f t="array" ref="J12">IFERROR(INDEX('List of barriers'!$AF$2:$AF$87,SMALL(IF('List of barriers'!$AG$2:$AG$87="LOW",ROW('List of barriers'!$AF$2:$AF$87)-ROW('List of barriers'!$AF$2)+1),ROWS('List of barriers'!$AF$2:$AF8))),"")</f>
        <v/>
      </c>
      <c r="K12" s="314"/>
      <c r="L12" s="314"/>
      <c r="N12" s="324"/>
      <c r="S12" s="318"/>
      <c r="T12" s="318"/>
      <c r="U12" s="318"/>
      <c r="V12" s="318"/>
      <c r="W12" s="318"/>
    </row>
    <row r="13" spans="1:23" s="315" customFormat="1" ht="36" customHeight="1" x14ac:dyDescent="0.2">
      <c r="B13" s="323" t="str">
        <f t="array" ref="B13">IFERROR(INDEX('List of barriers'!$AF$2:$AF$87,SMALL(IF('List of barriers'!$AG$2:$AG$87="High",ROW('List of barriers'!$AF$2:$AF$87)-ROW('List of barriers'!$AF$2)+1),ROWS('List of barriers'!$AF$2:$AF9))),"")</f>
        <v/>
      </c>
      <c r="C13" s="314"/>
      <c r="D13" s="314"/>
      <c r="F13" s="323" t="str">
        <f t="array" ref="F13">IFERROR(INDEX('List of barriers'!$AF$2:$AF$87,SMALL(IF('List of barriers'!$AG$2:$AG$87="MEDIUM",ROW('List of barriers'!$AF$2:$AF$87)-ROW('List of barriers'!$AF$2)+1),ROWS('List of barriers'!$AF$2:$AF9))),"")</f>
        <v/>
      </c>
      <c r="G13" s="314"/>
      <c r="H13" s="314"/>
      <c r="J13" s="323" t="str">
        <f t="array" ref="J13">IFERROR(INDEX('List of barriers'!$AF$2:$AF$87,SMALL(IF('List of barriers'!$AG$2:$AG$87="LOW",ROW('List of barriers'!$AF$2:$AF$87)-ROW('List of barriers'!$AF$2)+1),ROWS('List of barriers'!$AF$2:$AF9))),"")</f>
        <v/>
      </c>
      <c r="K13" s="314"/>
      <c r="L13" s="314"/>
      <c r="N13" s="324"/>
      <c r="S13" s="318"/>
      <c r="T13" s="318"/>
      <c r="U13" s="318"/>
      <c r="V13" s="318"/>
      <c r="W13" s="318"/>
    </row>
    <row r="14" spans="1:23" s="315" customFormat="1" ht="36" customHeight="1" x14ac:dyDescent="0.2">
      <c r="B14" s="323" t="str">
        <f t="array" ref="B14">IFERROR(INDEX('List of barriers'!$AF$2:$AF$87,SMALL(IF('List of barriers'!$AG$2:$AG$87="High",ROW('List of barriers'!$AF$2:$AF$87)-ROW('List of barriers'!$AF$2)+1),ROWS('List of barriers'!$AF$2:$AF10))),"")</f>
        <v/>
      </c>
      <c r="C14" s="314"/>
      <c r="D14" s="314"/>
      <c r="F14" s="323" t="str">
        <f t="array" ref="F14">IFERROR(INDEX('List of barriers'!$AF$2:$AF$87,SMALL(IF('List of barriers'!$AG$2:$AG$87="MEDIUM",ROW('List of barriers'!$AF$2:$AF$87)-ROW('List of barriers'!$AF$2)+1),ROWS('List of barriers'!$AF$2:$AF10))),"")</f>
        <v/>
      </c>
      <c r="G14" s="314"/>
      <c r="H14" s="314"/>
      <c r="J14" s="323" t="str">
        <f t="array" ref="J14">IFERROR(INDEX('List of barriers'!$AF$2:$AF$87,SMALL(IF('List of barriers'!$AG$2:$AG$87="LOW",ROW('List of barriers'!$AF$2:$AF$87)-ROW('List of barriers'!$AF$2)+1),ROWS('List of barriers'!$AF$2:$AF10))),"")</f>
        <v/>
      </c>
      <c r="K14" s="314"/>
      <c r="L14" s="314"/>
      <c r="N14" s="324"/>
      <c r="S14" s="318"/>
      <c r="T14" s="318"/>
      <c r="U14" s="318"/>
      <c r="V14" s="318"/>
      <c r="W14" s="318"/>
    </row>
    <row r="15" spans="1:23" ht="36" customHeight="1" x14ac:dyDescent="0.2">
      <c r="B15" s="323" t="str">
        <f t="array" ref="B15">IFERROR(INDEX('List of barriers'!$AF$2:$AF$87,SMALL(IF('List of barriers'!$AG$2:$AG$87="High",ROW('List of barriers'!$AF$2:$AF$87)-ROW('List of barriers'!$AF$2)+1),ROWS('List of barriers'!$AF$2:$AF11))),"")</f>
        <v/>
      </c>
      <c r="C15" s="314"/>
      <c r="D15" s="314"/>
      <c r="F15" s="323" t="str">
        <f t="array" ref="F15">IFERROR(INDEX('List of barriers'!$AF$2:$AF$87,SMALL(IF('List of barriers'!$AG$2:$AG$87="MEDIUM",ROW('List of barriers'!$AF$2:$AF$87)-ROW('List of barriers'!$AF$2)+1),ROWS('List of barriers'!$AF$2:$AF11))),"")</f>
        <v/>
      </c>
      <c r="G15" s="314"/>
      <c r="H15" s="314"/>
      <c r="J15" s="323" t="str">
        <f t="array" ref="J15">IFERROR(INDEX('List of barriers'!$AF$2:$AF$87,SMALL(IF('List of barriers'!$AG$2:$AG$87="LOW",ROW('List of barriers'!$AF$2:$AF$87)-ROW('List of barriers'!$AF$2)+1),ROWS('List of barriers'!$AF$2:$AF11))),"")</f>
        <v/>
      </c>
      <c r="K15" s="314"/>
      <c r="L15" s="314"/>
      <c r="N15" s="324"/>
      <c r="S15" s="316"/>
      <c r="T15" s="316"/>
      <c r="U15" s="316"/>
      <c r="V15" s="316"/>
      <c r="W15" s="316"/>
    </row>
    <row r="16" spans="1:23" ht="36" customHeight="1" x14ac:dyDescent="0.2">
      <c r="B16" s="323" t="str">
        <f t="array" ref="B16">IFERROR(INDEX('List of barriers'!$AF$2:$AF$87,SMALL(IF('List of barriers'!$AG$2:$AG$87="High",ROW('List of barriers'!$AF$2:$AF$87)-ROW('List of barriers'!$AF$2)+1),ROWS('List of barriers'!$AF$2:$AF12))),"")</f>
        <v/>
      </c>
      <c r="C16" s="314"/>
      <c r="D16" s="314"/>
      <c r="F16" s="323" t="str">
        <f t="array" ref="F16">IFERROR(INDEX('List of barriers'!$AF$2:$AF$87,SMALL(IF('List of barriers'!$AG$2:$AG$87="MEDIUM",ROW('List of barriers'!$AF$2:$AF$87)-ROW('List of barriers'!$AF$2)+1),ROWS('List of barriers'!$AF$2:$AF12))),"")</f>
        <v/>
      </c>
      <c r="G16" s="314"/>
      <c r="H16" s="314"/>
      <c r="J16" s="323" t="str">
        <f t="array" ref="J16">IFERROR(INDEX('List of barriers'!$AF$2:$AF$87,SMALL(IF('List of barriers'!$AG$2:$AG$87="LOW",ROW('List of barriers'!$AF$2:$AF$87)-ROW('List of barriers'!$AF$2)+1),ROWS('List of barriers'!$AF$2:$AF12))),"")</f>
        <v/>
      </c>
      <c r="K16" s="314"/>
      <c r="L16" s="314"/>
      <c r="N16" s="324"/>
      <c r="S16" s="316"/>
      <c r="T16" s="316"/>
      <c r="U16" s="316"/>
      <c r="V16" s="316"/>
      <c r="W16" s="316"/>
    </row>
    <row r="17" spans="2:23" ht="36" customHeight="1" x14ac:dyDescent="0.2">
      <c r="B17" s="323" t="str">
        <f t="array" ref="B17">IFERROR(INDEX('List of barriers'!$AF$2:$AF$87,SMALL(IF('List of barriers'!$AG$2:$AG$87="High",ROW('List of barriers'!$AF$2:$AF$87)-ROW('List of barriers'!$AF$2)+1),ROWS('List of barriers'!$AF$2:$AF13))),"")</f>
        <v/>
      </c>
      <c r="C17" s="314"/>
      <c r="D17" s="314"/>
      <c r="F17" s="323" t="str">
        <f t="array" ref="F17">IFERROR(INDEX('List of barriers'!$AF$2:$AF$87,SMALL(IF('List of barriers'!$AG$2:$AG$87="MEDIUM",ROW('List of barriers'!$AF$2:$AF$87)-ROW('List of barriers'!$AF$2)+1),ROWS('List of barriers'!$AF$2:$AF13))),"")</f>
        <v/>
      </c>
      <c r="G17" s="314"/>
      <c r="H17" s="314"/>
      <c r="J17" s="323" t="str">
        <f t="array" ref="J17">IFERROR(INDEX('List of barriers'!$AF$2:$AF$87,SMALL(IF('List of barriers'!$AG$2:$AG$87="LOW",ROW('List of barriers'!$AF$2:$AF$87)-ROW('List of barriers'!$AF$2)+1),ROWS('List of barriers'!$AF$2:$AF13))),"")</f>
        <v/>
      </c>
      <c r="K17" s="314"/>
      <c r="L17" s="314"/>
      <c r="N17" s="324"/>
      <c r="S17" s="316"/>
      <c r="T17" s="316"/>
      <c r="U17" s="316"/>
      <c r="V17" s="316"/>
      <c r="W17" s="316"/>
    </row>
    <row r="18" spans="2:23" ht="36" customHeight="1" x14ac:dyDescent="0.2">
      <c r="B18" s="323" t="str">
        <f t="array" ref="B18">IFERROR(INDEX('List of barriers'!$AF$2:$AF$87,SMALL(IF('List of barriers'!$AG$2:$AG$87="High",ROW('List of barriers'!$AF$2:$AF$87)-ROW('List of barriers'!$AF$2)+1),ROWS('List of barriers'!$AF$2:$AF14))),"")</f>
        <v/>
      </c>
      <c r="C18" s="314"/>
      <c r="D18" s="314"/>
      <c r="F18" s="323" t="str">
        <f t="array" ref="F18">IFERROR(INDEX('List of barriers'!$AF$2:$AF$87,SMALL(IF('List of barriers'!$AG$2:$AG$87="MEDIUM",ROW('List of barriers'!$AF$2:$AF$87)-ROW('List of barriers'!$AF$2)+1),ROWS('List of barriers'!$AF$2:$AF14))),"")</f>
        <v/>
      </c>
      <c r="G18" s="314"/>
      <c r="H18" s="314"/>
      <c r="J18" s="323" t="str">
        <f t="array" ref="J18">IFERROR(INDEX('List of barriers'!$AF$2:$AF$87,SMALL(IF('List of barriers'!$AG$2:$AG$87="LOW",ROW('List of barriers'!$AF$2:$AF$87)-ROW('List of barriers'!$AF$2)+1),ROWS('List of barriers'!$AF$2:$AF14))),"")</f>
        <v/>
      </c>
      <c r="K18" s="314"/>
      <c r="L18" s="314"/>
      <c r="N18" s="324"/>
      <c r="S18" s="316"/>
      <c r="T18" s="316"/>
      <c r="U18" s="316"/>
      <c r="V18" s="316"/>
      <c r="W18" s="316"/>
    </row>
    <row r="19" spans="2:23" ht="36" customHeight="1" x14ac:dyDescent="0.2">
      <c r="B19" s="323" t="str">
        <f t="array" ref="B19">IFERROR(INDEX('List of barriers'!$AF$2:$AF$87,SMALL(IF('List of barriers'!$AG$2:$AG$87="High",ROW('List of barriers'!$AF$2:$AF$87)-ROW('List of barriers'!$AF$2)+1),ROWS('List of barriers'!$AF$2:$AF15))),"")</f>
        <v/>
      </c>
      <c r="C19" s="314"/>
      <c r="D19" s="314"/>
      <c r="F19" s="323" t="str">
        <f t="array" ref="F19">IFERROR(INDEX('List of barriers'!$AF$2:$AF$87,SMALL(IF('List of barriers'!$AG$2:$AG$87="MEDIUM",ROW('List of barriers'!$AF$2:$AF$87)-ROW('List of barriers'!$AF$2)+1),ROWS('List of barriers'!$AF$2:$AF15))),"")</f>
        <v/>
      </c>
      <c r="G19" s="314"/>
      <c r="H19" s="314"/>
      <c r="J19" s="323" t="str">
        <f t="array" ref="J19">IFERROR(INDEX('List of barriers'!$AF$2:$AF$87,SMALL(IF('List of barriers'!$AG$2:$AG$87="LOW",ROW('List of barriers'!$AF$2:$AF$87)-ROW('List of barriers'!$AF$2)+1),ROWS('List of barriers'!$AF$2:$AF15))),"")</f>
        <v/>
      </c>
      <c r="K19" s="314"/>
      <c r="L19" s="314"/>
      <c r="N19" s="324"/>
      <c r="S19" s="316"/>
      <c r="T19" s="316"/>
      <c r="U19" s="316"/>
      <c r="V19" s="316"/>
      <c r="W19" s="316"/>
    </row>
    <row r="20" spans="2:23" ht="36" customHeight="1" x14ac:dyDescent="0.2">
      <c r="B20" s="323" t="str">
        <f t="array" ref="B20">IFERROR(INDEX('List of barriers'!$AF$2:$AF$87,SMALL(IF('List of barriers'!$AG$2:$AG$87="High",ROW('List of barriers'!$AF$2:$AF$87)-ROW('List of barriers'!$AF$2)+1),ROWS('List of barriers'!$AF$2:$AF16))),"")</f>
        <v/>
      </c>
      <c r="C20" s="314"/>
      <c r="D20" s="314"/>
      <c r="F20" s="323" t="str">
        <f t="array" ref="F20">IFERROR(INDEX('List of barriers'!$AF$2:$AF$87,SMALL(IF('List of barriers'!$AG$2:$AG$87="MEDIUM",ROW('List of barriers'!$AF$2:$AF$87)-ROW('List of barriers'!$AF$2)+1),ROWS('List of barriers'!$AF$2:$AF16))),"")</f>
        <v/>
      </c>
      <c r="G20" s="314"/>
      <c r="H20" s="314"/>
      <c r="J20" s="323" t="str">
        <f t="array" ref="J20">IFERROR(INDEX('List of barriers'!$AF$2:$AF$87,SMALL(IF('List of barriers'!$AG$2:$AG$87="LOW",ROW('List of barriers'!$AF$2:$AF$87)-ROW('List of barriers'!$AF$2)+1),ROWS('List of barriers'!$AF$2:$AF16))),"")</f>
        <v/>
      </c>
      <c r="K20" s="314"/>
      <c r="L20" s="314"/>
      <c r="N20" s="324"/>
      <c r="S20" s="316"/>
      <c r="T20" s="316"/>
      <c r="U20" s="316"/>
      <c r="V20" s="316"/>
      <c r="W20" s="316"/>
    </row>
    <row r="21" spans="2:23" ht="36" customHeight="1" x14ac:dyDescent="0.2">
      <c r="B21" s="323" t="str">
        <f t="array" ref="B21">IFERROR(INDEX('List of barriers'!$AF$2:$AF$87,SMALL(IF('List of barriers'!$AG$2:$AG$87="High",ROW('List of barriers'!$AF$2:$AF$87)-ROW('List of barriers'!$AF$2)+1),ROWS('List of barriers'!$AF$2:$AF17))),"")</f>
        <v/>
      </c>
      <c r="C21" s="314"/>
      <c r="D21" s="314"/>
      <c r="F21" s="323" t="str">
        <f t="array" ref="F21">IFERROR(INDEX('List of barriers'!$AF$2:$AF$87,SMALL(IF('List of barriers'!$AG$2:$AG$87="MEDIUM",ROW('List of barriers'!$AF$2:$AF$87)-ROW('List of barriers'!$AF$2)+1),ROWS('List of barriers'!$AF$2:$AF17))),"")</f>
        <v/>
      </c>
      <c r="G21" s="314"/>
      <c r="H21" s="314"/>
      <c r="J21" s="323" t="str">
        <f t="array" ref="J21">IFERROR(INDEX('List of barriers'!$AF$2:$AF$87,SMALL(IF('List of barriers'!$AG$2:$AG$87="LOW",ROW('List of barriers'!$AF$2:$AF$87)-ROW('List of barriers'!$AF$2)+1),ROWS('List of barriers'!$AF$2:$AF17))),"")</f>
        <v/>
      </c>
      <c r="K21" s="314"/>
      <c r="L21" s="314"/>
      <c r="N21" s="324"/>
      <c r="S21" s="316"/>
      <c r="T21" s="316"/>
      <c r="U21" s="316"/>
      <c r="V21" s="316"/>
      <c r="W21" s="316"/>
    </row>
    <row r="22" spans="2:23" ht="36" customHeight="1" x14ac:dyDescent="0.2">
      <c r="B22" s="323" t="str">
        <f t="array" ref="B22">IFERROR(INDEX('List of barriers'!$AF$2:$AF$87,SMALL(IF('List of barriers'!$AG$2:$AG$87="High",ROW('List of barriers'!$AF$2:$AF$87)-ROW('List of barriers'!$AF$2)+1),ROWS('List of barriers'!$AF$2:$AF18))),"")</f>
        <v/>
      </c>
      <c r="C22" s="314"/>
      <c r="D22" s="314"/>
      <c r="F22" s="323" t="str">
        <f t="array" ref="F22">IFERROR(INDEX('List of barriers'!$AF$2:$AF$87,SMALL(IF('List of barriers'!$AG$2:$AG$87="MEDIUM",ROW('List of barriers'!$AF$2:$AF$87)-ROW('List of barriers'!$AF$2)+1),ROWS('List of barriers'!$AF$2:$AF18))),"")</f>
        <v/>
      </c>
      <c r="G22" s="314"/>
      <c r="H22" s="314"/>
      <c r="J22" s="323" t="str">
        <f t="array" ref="J22">IFERROR(INDEX('List of barriers'!$AF$2:$AF$87,SMALL(IF('List of barriers'!$AG$2:$AG$87="LOW",ROW('List of barriers'!$AF$2:$AF$87)-ROW('List of barriers'!$AF$2)+1),ROWS('List of barriers'!$AF$2:$AF18))),"")</f>
        <v/>
      </c>
      <c r="K22" s="314"/>
      <c r="L22" s="314"/>
      <c r="N22" s="324"/>
      <c r="S22" s="316"/>
      <c r="T22" s="316"/>
      <c r="U22" s="316"/>
      <c r="V22" s="316"/>
      <c r="W22" s="316"/>
    </row>
    <row r="23" spans="2:23" ht="36" customHeight="1" x14ac:dyDescent="0.2">
      <c r="B23" s="323" t="str">
        <f t="array" ref="B23">IFERROR(INDEX('List of barriers'!$AF$2:$AF$87,SMALL(IF('List of barriers'!$AG$2:$AG$87="High",ROW('List of barriers'!$AF$2:$AF$87)-ROW('List of barriers'!$AF$2)+1),ROWS('List of barriers'!$AF$2:$AF19))),"")</f>
        <v/>
      </c>
      <c r="C23" s="314"/>
      <c r="D23" s="314"/>
      <c r="F23" s="323" t="str">
        <f t="array" ref="F23">IFERROR(INDEX('List of barriers'!$AF$2:$AF$87,SMALL(IF('List of barriers'!$AG$2:$AG$87="MEDIUM",ROW('List of barriers'!$AF$2:$AF$87)-ROW('List of barriers'!$AF$2)+1),ROWS('List of barriers'!$AF$2:$AF19))),"")</f>
        <v/>
      </c>
      <c r="G23" s="314"/>
      <c r="H23" s="314"/>
      <c r="J23" s="323" t="str">
        <f t="array" ref="J23">IFERROR(INDEX('List of barriers'!$AF$2:$AF$87,SMALL(IF('List of barriers'!$AG$2:$AG$87="LOW",ROW('List of barriers'!$AF$2:$AF$87)-ROW('List of barriers'!$AF$2)+1),ROWS('List of barriers'!$AF$2:$AF19))),"")</f>
        <v/>
      </c>
      <c r="K23" s="314"/>
      <c r="L23" s="314"/>
      <c r="N23" s="324"/>
      <c r="S23" s="316"/>
      <c r="T23" s="316"/>
      <c r="U23" s="316"/>
      <c r="V23" s="316"/>
      <c r="W23" s="316"/>
    </row>
    <row r="24" spans="2:23" ht="36" customHeight="1" x14ac:dyDescent="0.2">
      <c r="B24" s="323" t="str">
        <f t="array" ref="B24">IFERROR(INDEX('List of barriers'!$AF$2:$AF$87,SMALL(IF('List of barriers'!$AG$2:$AG$87="High",ROW('List of barriers'!$AF$2:$AF$87)-ROW('List of barriers'!$AF$2)+1),ROWS('List of barriers'!$AF$2:$AF20))),"")</f>
        <v/>
      </c>
      <c r="C24" s="314"/>
      <c r="D24" s="314"/>
      <c r="F24" s="323" t="str">
        <f t="array" ref="F24">IFERROR(INDEX('List of barriers'!$AF$2:$AF$87,SMALL(IF('List of barriers'!$AG$2:$AG$87="MEDIUM",ROW('List of barriers'!$AF$2:$AF$87)-ROW('List of barriers'!$AF$2)+1),ROWS('List of barriers'!$AF$2:$AF20))),"")</f>
        <v/>
      </c>
      <c r="G24" s="314"/>
      <c r="H24" s="314"/>
      <c r="J24" s="323" t="str">
        <f t="array" ref="J24">IFERROR(INDEX('List of barriers'!$AF$2:$AF$87,SMALL(IF('List of barriers'!$AG$2:$AG$87="LOW",ROW('List of barriers'!$AF$2:$AF$87)-ROW('List of barriers'!$AF$2)+1),ROWS('List of barriers'!$AF$2:$AF20))),"")</f>
        <v/>
      </c>
      <c r="K24" s="314"/>
      <c r="L24" s="314"/>
      <c r="N24" s="324"/>
      <c r="S24" s="316"/>
      <c r="T24" s="316"/>
      <c r="U24" s="316"/>
      <c r="V24" s="316"/>
      <c r="W24" s="316"/>
    </row>
    <row r="25" spans="2:23" ht="36" customHeight="1" x14ac:dyDescent="0.2">
      <c r="B25" s="323" t="str">
        <f t="array" ref="B25">IFERROR(INDEX('List of barriers'!$AF$2:$AF$87,SMALL(IF('List of barriers'!$AG$2:$AG$87="High",ROW('List of barriers'!$AF$2:$AF$87)-ROW('List of barriers'!$AF$2)+1),ROWS('List of barriers'!$AF$2:$AF21))),"")</f>
        <v/>
      </c>
      <c r="C25" s="314"/>
      <c r="D25" s="314"/>
      <c r="F25" s="323" t="str">
        <f t="array" ref="F25">IFERROR(INDEX('List of barriers'!$AF$2:$AF$87,SMALL(IF('List of barriers'!$AG$2:$AG$87="MEDIUM",ROW('List of barriers'!$AF$2:$AF$87)-ROW('List of barriers'!$AF$2)+1),ROWS('List of barriers'!$AF$2:$AF21))),"")</f>
        <v/>
      </c>
      <c r="G25" s="314"/>
      <c r="H25" s="314"/>
      <c r="J25" s="323" t="str">
        <f t="array" ref="J25">IFERROR(INDEX('List of barriers'!$AF$2:$AF$87,SMALL(IF('List of barriers'!$AG$2:$AG$87="LOW",ROW('List of barriers'!$AF$2:$AF$87)-ROW('List of barriers'!$AF$2)+1),ROWS('List of barriers'!$AF$2:$AF21))),"")</f>
        <v/>
      </c>
      <c r="K25" s="314"/>
      <c r="L25" s="314"/>
      <c r="N25" s="324"/>
      <c r="S25" s="316"/>
      <c r="T25" s="316"/>
      <c r="U25" s="316"/>
      <c r="V25" s="316"/>
      <c r="W25" s="316"/>
    </row>
    <row r="26" spans="2:23" ht="36" customHeight="1" x14ac:dyDescent="0.2">
      <c r="B26" s="323" t="str">
        <f t="array" ref="B26">IFERROR(INDEX('List of barriers'!$AF$2:$AF$87,SMALL(IF('List of barriers'!$AG$2:$AG$87="High",ROW('List of barriers'!$AF$2:$AF$87)-ROW('List of barriers'!$AF$2)+1),ROWS('List of barriers'!$AF$2:$AF22))),"")</f>
        <v/>
      </c>
      <c r="C26" s="314"/>
      <c r="D26" s="314"/>
      <c r="F26" s="323" t="str">
        <f t="array" ref="F26">IFERROR(INDEX('List of barriers'!$AF$2:$AF$87,SMALL(IF('List of barriers'!$AG$2:$AG$87="MEDIUM",ROW('List of barriers'!$AF$2:$AF$87)-ROW('List of barriers'!$AF$2)+1),ROWS('List of barriers'!$AF$2:$AF22))),"")</f>
        <v/>
      </c>
      <c r="G26" s="314"/>
      <c r="H26" s="314"/>
      <c r="J26" s="323" t="str">
        <f t="array" ref="J26">IFERROR(INDEX('List of barriers'!$AF$2:$AF$87,SMALL(IF('List of barriers'!$AG$2:$AG$87="LOW",ROW('List of barriers'!$AF$2:$AF$87)-ROW('List of barriers'!$AF$2)+1),ROWS('List of barriers'!$AF$2:$AF22))),"")</f>
        <v/>
      </c>
      <c r="K26" s="314"/>
      <c r="L26" s="314"/>
      <c r="N26" s="324"/>
      <c r="S26" s="316"/>
      <c r="T26" s="316"/>
      <c r="U26" s="316"/>
      <c r="V26" s="316"/>
      <c r="W26" s="316"/>
    </row>
    <row r="27" spans="2:23" ht="36" customHeight="1" x14ac:dyDescent="0.2">
      <c r="B27" s="323" t="str">
        <f t="array" ref="B27">IFERROR(INDEX('List of barriers'!$AF$2:$AF$87,SMALL(IF('List of barriers'!$AG$2:$AG$87="High",ROW('List of barriers'!$AF$2:$AF$87)-ROW('List of barriers'!$AF$2)+1),ROWS('List of barriers'!$AF$2:$AF23))),"")</f>
        <v/>
      </c>
      <c r="C27" s="314"/>
      <c r="D27" s="314"/>
      <c r="F27" s="323" t="str">
        <f t="array" ref="F27">IFERROR(INDEX('List of barriers'!$AF$2:$AF$87,SMALL(IF('List of barriers'!$AG$2:$AG$87="MEDIUM",ROW('List of barriers'!$AF$2:$AF$87)-ROW('List of barriers'!$AF$2)+1),ROWS('List of barriers'!$AF$2:$AF23))),"")</f>
        <v/>
      </c>
      <c r="G27" s="314"/>
      <c r="H27" s="314"/>
      <c r="J27" s="323" t="str">
        <f t="array" ref="J27">IFERROR(INDEX('List of barriers'!$AF$2:$AF$87,SMALL(IF('List of barriers'!$AG$2:$AG$87="LOW",ROW('List of barriers'!$AF$2:$AF$87)-ROW('List of barriers'!$AF$2)+1),ROWS('List of barriers'!$AF$2:$AF23))),"")</f>
        <v/>
      </c>
      <c r="K27" s="314"/>
      <c r="L27" s="314"/>
      <c r="N27" s="324"/>
      <c r="S27" s="316"/>
      <c r="T27" s="316"/>
      <c r="U27" s="316"/>
      <c r="V27" s="316"/>
      <c r="W27" s="316"/>
    </row>
    <row r="28" spans="2:23" ht="36" customHeight="1" x14ac:dyDescent="0.2">
      <c r="B28" s="323" t="str">
        <f t="array" ref="B28">IFERROR(INDEX('List of barriers'!$AF$2:$AF$87,SMALL(IF('List of barriers'!$AG$2:$AG$87="High",ROW('List of barriers'!$AF$2:$AF$87)-ROW('List of barriers'!$AF$2)+1),ROWS('List of barriers'!$AF$2:$AF24))),"")</f>
        <v/>
      </c>
      <c r="C28" s="314"/>
      <c r="D28" s="314"/>
      <c r="F28" s="323" t="str">
        <f t="array" ref="F28">IFERROR(INDEX('List of barriers'!$AF$2:$AF$87,SMALL(IF('List of barriers'!$AG$2:$AG$87="MEDIUM",ROW('List of barriers'!$AF$2:$AF$87)-ROW('List of barriers'!$AF$2)+1),ROWS('List of barriers'!$AF$2:$AF24))),"")</f>
        <v/>
      </c>
      <c r="G28" s="314"/>
      <c r="H28" s="314"/>
      <c r="J28" s="323" t="str">
        <f t="array" ref="J28">IFERROR(INDEX('List of barriers'!$AF$2:$AF$87,SMALL(IF('List of barriers'!$AG$2:$AG$87="LOW",ROW('List of barriers'!$AF$2:$AF$87)-ROW('List of barriers'!$AF$2)+1),ROWS('List of barriers'!$AF$2:$AF24))),"")</f>
        <v/>
      </c>
      <c r="K28" s="314"/>
      <c r="L28" s="314"/>
      <c r="N28" s="324"/>
      <c r="S28" s="316"/>
      <c r="T28" s="316"/>
      <c r="U28" s="316"/>
      <c r="V28" s="316"/>
      <c r="W28" s="316"/>
    </row>
    <row r="29" spans="2:23" ht="36" customHeight="1" x14ac:dyDescent="0.2">
      <c r="B29" s="323" t="str">
        <f t="array" ref="B29">IFERROR(INDEX('List of barriers'!$AF$2:$AF$87,SMALL(IF('List of barriers'!$AG$2:$AG$87="High",ROW('List of barriers'!$AF$2:$AF$87)-ROW('List of barriers'!$AF$2)+1),ROWS('List of barriers'!$AF$2:$AF25))),"")</f>
        <v/>
      </c>
      <c r="C29" s="314"/>
      <c r="D29" s="314"/>
      <c r="F29" s="323" t="str">
        <f t="array" ref="F29">IFERROR(INDEX('List of barriers'!$AF$2:$AF$87,SMALL(IF('List of barriers'!$AG$2:$AG$87="MEDIUM",ROW('List of barriers'!$AF$2:$AF$87)-ROW('List of barriers'!$AF$2)+1),ROWS('List of barriers'!$AF$2:$AF25))),"")</f>
        <v/>
      </c>
      <c r="G29" s="314"/>
      <c r="H29" s="314"/>
      <c r="J29" s="323" t="str">
        <f t="array" ref="J29">IFERROR(INDEX('List of barriers'!$AF$2:$AF$87,SMALL(IF('List of barriers'!$AG$2:$AG$87="LOW",ROW('List of barriers'!$AF$2:$AF$87)-ROW('List of barriers'!$AF$2)+1),ROWS('List of barriers'!$AF$2:$AF25))),"")</f>
        <v/>
      </c>
      <c r="K29" s="314"/>
      <c r="L29" s="314"/>
      <c r="N29" s="324"/>
      <c r="S29" s="316"/>
      <c r="T29" s="316"/>
      <c r="U29" s="316"/>
      <c r="V29" s="316"/>
      <c r="W29" s="316"/>
    </row>
    <row r="30" spans="2:23" ht="36" customHeight="1" x14ac:dyDescent="0.2">
      <c r="B30" s="323" t="str">
        <f t="array" ref="B30">IFERROR(INDEX('List of barriers'!$AF$2:$AF$87,SMALL(IF('List of barriers'!$AG$2:$AG$87="High",ROW('List of barriers'!$AF$2:$AF$87)-ROW('List of barriers'!$AF$2)+1),ROWS('List of barriers'!$AF$2:$AF26))),"")</f>
        <v/>
      </c>
      <c r="C30" s="314"/>
      <c r="D30" s="314"/>
      <c r="F30" s="323" t="str">
        <f t="array" ref="F30">IFERROR(INDEX('List of barriers'!$AF$2:$AF$87,SMALL(IF('List of barriers'!$AG$2:$AG$87="MEDIUM",ROW('List of barriers'!$AF$2:$AF$87)-ROW('List of barriers'!$AF$2)+1),ROWS('List of barriers'!$AF$2:$AF26))),"")</f>
        <v/>
      </c>
      <c r="G30" s="314"/>
      <c r="H30" s="314"/>
      <c r="J30" s="323" t="str">
        <f t="array" ref="J30">IFERROR(INDEX('List of barriers'!$AF$2:$AF$87,SMALL(IF('List of barriers'!$AG$2:$AG$87="LOW",ROW('List of barriers'!$AF$2:$AF$87)-ROW('List of barriers'!$AF$2)+1),ROWS('List of barriers'!$AF$2:$AF26))),"")</f>
        <v/>
      </c>
      <c r="K30" s="314"/>
      <c r="L30" s="314"/>
      <c r="N30" s="324"/>
      <c r="S30" s="316"/>
      <c r="T30" s="316"/>
      <c r="U30" s="316"/>
      <c r="V30" s="316"/>
      <c r="W30" s="316"/>
    </row>
    <row r="31" spans="2:23" ht="36" customHeight="1" x14ac:dyDescent="0.2">
      <c r="B31" s="323" t="str">
        <f t="array" ref="B31">IFERROR(INDEX('List of barriers'!$AF$2:$AF$87,SMALL(IF('List of barriers'!$AG$2:$AG$87="High",ROW('List of barriers'!$AF$2:$AF$87)-ROW('List of barriers'!$AF$2)+1),ROWS('List of barriers'!$AF$2:$AF27))),"")</f>
        <v/>
      </c>
      <c r="C31" s="314"/>
      <c r="D31" s="314"/>
      <c r="F31" s="323" t="str">
        <f t="array" ref="F31">IFERROR(INDEX('List of barriers'!$AF$2:$AF$87,SMALL(IF('List of barriers'!$AG$2:$AG$87="MEDIUM",ROW('List of barriers'!$AF$2:$AF$87)-ROW('List of barriers'!$AF$2)+1),ROWS('List of barriers'!$AF$2:$AF27))),"")</f>
        <v/>
      </c>
      <c r="G31" s="314"/>
      <c r="H31" s="314"/>
      <c r="J31" s="323" t="str">
        <f t="array" ref="J31">IFERROR(INDEX('List of barriers'!$AF$2:$AF$87,SMALL(IF('List of barriers'!$AG$2:$AG$87="LOW",ROW('List of barriers'!$AF$2:$AF$87)-ROW('List of barriers'!$AF$2)+1),ROWS('List of barriers'!$AF$2:$AF27))),"")</f>
        <v/>
      </c>
      <c r="K31" s="314"/>
      <c r="L31" s="314"/>
      <c r="N31" s="324"/>
    </row>
    <row r="32" spans="2:23" ht="36" customHeight="1" x14ac:dyDescent="0.2">
      <c r="B32" s="323" t="str">
        <f t="array" ref="B32">IFERROR(INDEX('List of barriers'!$AF$2:$AF$87,SMALL(IF('List of barriers'!$AG$2:$AG$87="High",ROW('List of barriers'!$AF$2:$AF$87)-ROW('List of barriers'!$AF$2)+1),ROWS('List of barriers'!$AF$2:$AF28))),"")</f>
        <v/>
      </c>
      <c r="C32" s="314"/>
      <c r="D32" s="314"/>
      <c r="F32" s="323" t="str">
        <f t="array" ref="F32">IFERROR(INDEX('List of barriers'!$AF$2:$AF$87,SMALL(IF('List of barriers'!$AG$2:$AG$87="MEDIUM",ROW('List of barriers'!$AF$2:$AF$87)-ROW('List of barriers'!$AF$2)+1),ROWS('List of barriers'!$AF$2:$AF28))),"")</f>
        <v/>
      </c>
      <c r="G32" s="314"/>
      <c r="H32" s="314"/>
      <c r="J32" s="323" t="str">
        <f t="array" ref="J32">IFERROR(INDEX('List of barriers'!$AF$2:$AF$87,SMALL(IF('List of barriers'!$AG$2:$AG$87="LOW",ROW('List of barriers'!$AF$2:$AF$87)-ROW('List of barriers'!$AF$2)+1),ROWS('List of barriers'!$AF$2:$AF28))),"")</f>
        <v/>
      </c>
      <c r="K32" s="314"/>
      <c r="L32" s="314"/>
      <c r="N32" s="324"/>
    </row>
    <row r="33" spans="2:14" ht="36" customHeight="1" x14ac:dyDescent="0.2">
      <c r="B33" s="323" t="str">
        <f t="array" ref="B33">IFERROR(INDEX('List of barriers'!$AF$2:$AF$87,SMALL(IF('List of barriers'!$AG$2:$AG$87="High",ROW('List of barriers'!$AF$2:$AF$87)-ROW('List of barriers'!$AF$2)+1),ROWS('List of barriers'!$AF$2:$AF29))),"")</f>
        <v/>
      </c>
      <c r="C33" s="314"/>
      <c r="D33" s="314"/>
      <c r="F33" s="323" t="str">
        <f t="array" ref="F33">IFERROR(INDEX('List of barriers'!$AF$2:$AF$87,SMALL(IF('List of barriers'!$AG$2:$AG$87="MEDIUM",ROW('List of barriers'!$AF$2:$AF$87)-ROW('List of barriers'!$AF$2)+1),ROWS('List of barriers'!$AF$2:$AF29))),"")</f>
        <v/>
      </c>
      <c r="G33" s="314"/>
      <c r="H33" s="314"/>
      <c r="J33" s="323" t="str">
        <f t="array" ref="J33">IFERROR(INDEX('List of barriers'!$AF$2:$AF$87,SMALL(IF('List of barriers'!$AG$2:$AG$87="LOW",ROW('List of barriers'!$AF$2:$AF$87)-ROW('List of barriers'!$AF$2)+1),ROWS('List of barriers'!$AF$2:$AF29))),"")</f>
        <v/>
      </c>
      <c r="K33" s="314"/>
      <c r="L33" s="314"/>
      <c r="N33" s="324"/>
    </row>
    <row r="34" spans="2:14" ht="36" customHeight="1" x14ac:dyDescent="0.2">
      <c r="B34" s="323" t="str">
        <f t="array" ref="B34">IFERROR(INDEX('List of barriers'!$AF$2:$AF$87,SMALL(IF('List of barriers'!$AG$2:$AG$87="High",ROW('List of barriers'!$AF$2:$AF$87)-ROW('List of barriers'!$AF$2)+1),ROWS('List of barriers'!$AF$2:$AF30))),"")</f>
        <v/>
      </c>
      <c r="C34" s="314"/>
      <c r="D34" s="314"/>
      <c r="F34" s="323" t="str">
        <f t="array" ref="F34">IFERROR(INDEX('List of barriers'!$AF$2:$AF$87,SMALL(IF('List of barriers'!$AG$2:$AG$87="MEDIUM",ROW('List of barriers'!$AF$2:$AF$87)-ROW('List of barriers'!$AF$2)+1),ROWS('List of barriers'!$AF$2:$AF30))),"")</f>
        <v/>
      </c>
      <c r="G34" s="314"/>
      <c r="H34" s="314"/>
      <c r="J34" s="323" t="str">
        <f t="array" ref="J34">IFERROR(INDEX('List of barriers'!$AF$2:$AF$87,SMALL(IF('List of barriers'!$AG$2:$AG$87="LOW",ROW('List of barriers'!$AF$2:$AF$87)-ROW('List of barriers'!$AF$2)+1),ROWS('List of barriers'!$AF$2:$AF30))),"")</f>
        <v/>
      </c>
      <c r="K34" s="314"/>
      <c r="L34" s="314"/>
      <c r="N34" s="324"/>
    </row>
    <row r="35" spans="2:14" ht="36" customHeight="1" x14ac:dyDescent="0.2">
      <c r="B35" s="323" t="str">
        <f t="array" ref="B35">IFERROR(INDEX('List of barriers'!$AF$2:$AF$87,SMALL(IF('List of barriers'!$AG$2:$AG$87="High",ROW('List of barriers'!$AF$2:$AF$87)-ROW('List of barriers'!$AF$2)+1),ROWS('List of barriers'!$AF$2:$AF31))),"")</f>
        <v/>
      </c>
      <c r="C35" s="314"/>
      <c r="D35" s="314"/>
      <c r="F35" s="323" t="str">
        <f t="array" ref="F35">IFERROR(INDEX('List of barriers'!$AF$2:$AF$87,SMALL(IF('List of barriers'!$AG$2:$AG$87="MEDIUM",ROW('List of barriers'!$AF$2:$AF$87)-ROW('List of barriers'!$AF$2)+1),ROWS('List of barriers'!$AF$2:$AF31))),"")</f>
        <v/>
      </c>
      <c r="G35" s="314"/>
      <c r="H35" s="314"/>
      <c r="J35" s="323" t="str">
        <f t="array" ref="J35">IFERROR(INDEX('List of barriers'!$AF$2:$AF$87,SMALL(IF('List of barriers'!$AG$2:$AG$87="LOW",ROW('List of barriers'!$AF$2:$AF$87)-ROW('List of barriers'!$AF$2)+1),ROWS('List of barriers'!$AF$2:$AF31))),"")</f>
        <v/>
      </c>
      <c r="K35" s="314"/>
      <c r="L35" s="314"/>
      <c r="N35" s="324"/>
    </row>
    <row r="36" spans="2:14" ht="36" customHeight="1" x14ac:dyDescent="0.2">
      <c r="B36" s="323" t="str">
        <f t="array" ref="B36">IFERROR(INDEX('List of barriers'!$AF$2:$AF$87,SMALL(IF('List of barriers'!$AG$2:$AG$87="High",ROW('List of barriers'!$AF$2:$AF$87)-ROW('List of barriers'!$AF$2)+1),ROWS('List of barriers'!$AF$2:$AF32))),"")</f>
        <v/>
      </c>
      <c r="C36" s="314"/>
      <c r="D36" s="314"/>
      <c r="F36" s="323" t="str">
        <f t="array" ref="F36">IFERROR(INDEX('List of barriers'!$AF$2:$AF$87,SMALL(IF('List of barriers'!$AG$2:$AG$87="MEDIUM",ROW('List of barriers'!$AF$2:$AF$87)-ROW('List of barriers'!$AF$2)+1),ROWS('List of barriers'!$AF$2:$AF32))),"")</f>
        <v/>
      </c>
      <c r="G36" s="314"/>
      <c r="H36" s="314"/>
      <c r="J36" s="323" t="str">
        <f t="array" ref="J36">IFERROR(INDEX('List of barriers'!$AF$2:$AF$87,SMALL(IF('List of barriers'!$AG$2:$AG$87="LOW",ROW('List of barriers'!$AF$2:$AF$87)-ROW('List of barriers'!$AF$2)+1),ROWS('List of barriers'!$AF$2:$AF32))),"")</f>
        <v/>
      </c>
      <c r="K36" s="314"/>
      <c r="L36" s="314"/>
      <c r="N36" s="324"/>
    </row>
    <row r="37" spans="2:14" ht="36" customHeight="1" x14ac:dyDescent="0.2">
      <c r="B37" s="323" t="str">
        <f t="array" ref="B37">IFERROR(INDEX('List of barriers'!$AF$2:$AF$87,SMALL(IF('List of barriers'!$AG$2:$AG$87="High",ROW('List of barriers'!$AF$2:$AF$87)-ROW('List of barriers'!$AF$2)+1),ROWS('List of barriers'!$AF$2:$AF33))),"")</f>
        <v/>
      </c>
      <c r="C37" s="314"/>
      <c r="D37" s="314"/>
      <c r="F37" s="323" t="str">
        <f t="array" ref="F37">IFERROR(INDEX('List of barriers'!$AF$2:$AF$87,SMALL(IF('List of barriers'!$AG$2:$AG$87="MEDIUM",ROW('List of barriers'!$AF$2:$AF$87)-ROW('List of barriers'!$AF$2)+1),ROWS('List of barriers'!$AF$2:$AF33))),"")</f>
        <v/>
      </c>
      <c r="G37" s="314"/>
      <c r="H37" s="314"/>
      <c r="J37" s="323" t="str">
        <f t="array" ref="J37">IFERROR(INDEX('List of barriers'!$AF$2:$AF$87,SMALL(IF('List of barriers'!$AG$2:$AG$87="LOW",ROW('List of barriers'!$AF$2:$AF$87)-ROW('List of barriers'!$AF$2)+1),ROWS('List of barriers'!$AF$2:$AF33))),"")</f>
        <v/>
      </c>
      <c r="K37" s="314"/>
      <c r="L37" s="314"/>
      <c r="N37" s="324"/>
    </row>
    <row r="38" spans="2:14" ht="36" customHeight="1" x14ac:dyDescent="0.2">
      <c r="B38" s="323" t="str">
        <f t="array" ref="B38">IFERROR(INDEX('List of barriers'!$AF$2:$AF$87,SMALL(IF('List of barriers'!$AG$2:$AG$87="High",ROW('List of barriers'!$AF$2:$AF$87)-ROW('List of barriers'!$AF$2)+1),ROWS('List of barriers'!$AF$2:$AF34))),"")</f>
        <v/>
      </c>
      <c r="C38" s="314"/>
      <c r="D38" s="314"/>
      <c r="F38" s="323" t="str">
        <f t="array" ref="F38">IFERROR(INDEX('List of barriers'!$AF$2:$AF$87,SMALL(IF('List of barriers'!$AG$2:$AG$87="MEDIUM",ROW('List of barriers'!$AF$2:$AF$87)-ROW('List of barriers'!$AF$2)+1),ROWS('List of barriers'!$AF$2:$AF34))),"")</f>
        <v/>
      </c>
      <c r="G38" s="314"/>
      <c r="H38" s="314"/>
      <c r="J38" s="323" t="str">
        <f t="array" ref="J38">IFERROR(INDEX('List of barriers'!$AF$2:$AF$87,SMALL(IF('List of barriers'!$AG$2:$AG$87="LOW",ROW('List of barriers'!$AF$2:$AF$87)-ROW('List of barriers'!$AF$2)+1),ROWS('List of barriers'!$AF$2:$AF34))),"")</f>
        <v/>
      </c>
      <c r="K38" s="314"/>
      <c r="L38" s="314"/>
      <c r="N38" s="324"/>
    </row>
    <row r="39" spans="2:14" ht="36" customHeight="1" x14ac:dyDescent="0.2">
      <c r="B39" s="323" t="str">
        <f t="array" ref="B39">IFERROR(INDEX('List of barriers'!$AF$2:$AF$87,SMALL(IF('List of barriers'!$AG$2:$AG$87="High",ROW('List of barriers'!$AF$2:$AF$87)-ROW('List of barriers'!$AF$2)+1),ROWS('List of barriers'!$AF$2:$AF35))),"")</f>
        <v/>
      </c>
      <c r="C39" s="314"/>
      <c r="D39" s="314"/>
      <c r="F39" s="323" t="str">
        <f t="array" ref="F39">IFERROR(INDEX('List of barriers'!$AF$2:$AF$87,SMALL(IF('List of barriers'!$AG$2:$AG$87="MEDIUM",ROW('List of barriers'!$AF$2:$AF$87)-ROW('List of barriers'!$AF$2)+1),ROWS('List of barriers'!$AF$2:$AF35))),"")</f>
        <v/>
      </c>
      <c r="G39" s="314"/>
      <c r="H39" s="314"/>
      <c r="J39" s="323" t="str">
        <f t="array" ref="J39">IFERROR(INDEX('List of barriers'!$AF$2:$AF$87,SMALL(IF('List of barriers'!$AG$2:$AG$87="LOW",ROW('List of barriers'!$AF$2:$AF$87)-ROW('List of barriers'!$AF$2)+1),ROWS('List of barriers'!$AF$2:$AF35))),"")</f>
        <v/>
      </c>
      <c r="K39" s="314"/>
      <c r="L39" s="314"/>
      <c r="N39" s="324"/>
    </row>
    <row r="40" spans="2:14" ht="36" customHeight="1" x14ac:dyDescent="0.2">
      <c r="B40" s="323" t="str">
        <f t="array" ref="B40">IFERROR(INDEX('List of barriers'!$AF$2:$AF$87,SMALL(IF('List of barriers'!$AG$2:$AG$87="High",ROW('List of barriers'!$AF$2:$AF$87)-ROW('List of barriers'!$AF$2)+1),ROWS('List of barriers'!$AF$2:$AF36))),"")</f>
        <v/>
      </c>
      <c r="C40" s="314"/>
      <c r="D40" s="314"/>
      <c r="F40" s="323" t="str">
        <f t="array" ref="F40">IFERROR(INDEX('List of barriers'!$AF$2:$AF$87,SMALL(IF('List of barriers'!$AG$2:$AG$87="MEDIUM",ROW('List of barriers'!$AF$2:$AF$87)-ROW('List of barriers'!$AF$2)+1),ROWS('List of barriers'!$AF$2:$AF36))),"")</f>
        <v/>
      </c>
      <c r="G40" s="314"/>
      <c r="H40" s="314"/>
      <c r="J40" s="323" t="str">
        <f t="array" ref="J40">IFERROR(INDEX('List of barriers'!$AF$2:$AF$87,SMALL(IF('List of barriers'!$AG$2:$AG$87="LOW",ROW('List of barriers'!$AF$2:$AF$87)-ROW('List of barriers'!$AF$2)+1),ROWS('List of barriers'!$AF$2:$AF36))),"")</f>
        <v/>
      </c>
      <c r="K40" s="314"/>
      <c r="L40" s="314"/>
      <c r="N40" s="324"/>
    </row>
    <row r="41" spans="2:14" ht="36" customHeight="1" x14ac:dyDescent="0.2">
      <c r="B41" s="323" t="str">
        <f t="array" ref="B41">IFERROR(INDEX('List of barriers'!$AF$2:$AF$87,SMALL(IF('List of barriers'!$AG$2:$AG$87="High",ROW('List of barriers'!$AF$2:$AF$87)-ROW('List of barriers'!$AF$2)+1),ROWS('List of barriers'!$AF$2:$AF37))),"")</f>
        <v/>
      </c>
      <c r="C41" s="314"/>
      <c r="D41" s="314"/>
      <c r="F41" s="323" t="str">
        <f t="array" ref="F41">IFERROR(INDEX('List of barriers'!$AF$2:$AF$87,SMALL(IF('List of barriers'!$AG$2:$AG$87="MEDIUM",ROW('List of barriers'!$AF$2:$AF$87)-ROW('List of barriers'!$AF$2)+1),ROWS('List of barriers'!$AF$2:$AF37))),"")</f>
        <v/>
      </c>
      <c r="G41" s="314"/>
      <c r="H41" s="314"/>
      <c r="J41" s="323" t="str">
        <f t="array" ref="J41">IFERROR(INDEX('List of barriers'!$AF$2:$AF$87,SMALL(IF('List of barriers'!$AG$2:$AG$87="LOW",ROW('List of barriers'!$AF$2:$AF$87)-ROW('List of barriers'!$AF$2)+1),ROWS('List of barriers'!$AF$2:$AF37))),"")</f>
        <v/>
      </c>
      <c r="K41" s="314"/>
      <c r="L41" s="314"/>
      <c r="N41" s="324"/>
    </row>
    <row r="42" spans="2:14" ht="36" customHeight="1" x14ac:dyDescent="0.2">
      <c r="B42" s="323" t="str">
        <f t="array" ref="B42">IFERROR(INDEX('List of barriers'!$AF$2:$AF$87,SMALL(IF('List of barriers'!$AG$2:$AG$87="High",ROW('List of barriers'!$AF$2:$AF$87)-ROW('List of barriers'!$AF$2)+1),ROWS('List of barriers'!$AF$2:$AF38))),"")</f>
        <v/>
      </c>
      <c r="C42" s="314"/>
      <c r="D42" s="314"/>
      <c r="F42" s="323" t="str">
        <f t="array" ref="F42">IFERROR(INDEX('List of barriers'!$AF$2:$AF$87,SMALL(IF('List of barriers'!$AG$2:$AG$87="MEDIUM",ROW('List of barriers'!$AF$2:$AF$87)-ROW('List of barriers'!$AF$2)+1),ROWS('List of barriers'!$AF$2:$AF38))),"")</f>
        <v/>
      </c>
      <c r="G42" s="314"/>
      <c r="H42" s="314"/>
      <c r="J42" s="323" t="str">
        <f t="array" ref="J42">IFERROR(INDEX('List of barriers'!$AF$2:$AF$87,SMALL(IF('List of barriers'!$AG$2:$AG$87="LOW",ROW('List of barriers'!$AF$2:$AF$87)-ROW('List of barriers'!$AF$2)+1),ROWS('List of barriers'!$AF$2:$AF38))),"")</f>
        <v/>
      </c>
      <c r="K42" s="314"/>
      <c r="L42" s="314"/>
      <c r="N42" s="324"/>
    </row>
    <row r="43" spans="2:14" ht="36" customHeight="1" x14ac:dyDescent="0.2">
      <c r="B43" s="323" t="str">
        <f t="array" ref="B43">IFERROR(INDEX('List of barriers'!$AF$2:$AF$87,SMALL(IF('List of barriers'!$AG$2:$AG$87="High",ROW('List of barriers'!$AF$2:$AF$87)-ROW('List of barriers'!$AF$2)+1),ROWS('List of barriers'!$AF$2:$AF39))),"")</f>
        <v/>
      </c>
      <c r="C43" s="314"/>
      <c r="D43" s="314"/>
      <c r="F43" s="323" t="str">
        <f t="array" ref="F43">IFERROR(INDEX('List of barriers'!$AF$2:$AF$87,SMALL(IF('List of barriers'!$AG$2:$AG$87="MEDIUM",ROW('List of barriers'!$AF$2:$AF$87)-ROW('List of barriers'!$AF$2)+1),ROWS('List of barriers'!$AF$2:$AF39))),"")</f>
        <v/>
      </c>
      <c r="G43" s="314"/>
      <c r="H43" s="314"/>
      <c r="J43" s="323" t="str">
        <f t="array" ref="J43">IFERROR(INDEX('List of barriers'!$AF$2:$AF$87,SMALL(IF('List of barriers'!$AG$2:$AG$87="LOW",ROW('List of barriers'!$AF$2:$AF$87)-ROW('List of barriers'!$AF$2)+1),ROWS('List of barriers'!$AF$2:$AF39))),"")</f>
        <v/>
      </c>
      <c r="K43" s="314"/>
      <c r="L43" s="314"/>
      <c r="N43" s="324"/>
    </row>
    <row r="44" spans="2:14" ht="36" customHeight="1" x14ac:dyDescent="0.2">
      <c r="B44" s="323" t="str">
        <f t="array" ref="B44">IFERROR(INDEX('List of barriers'!$AF$2:$AF$87,SMALL(IF('List of barriers'!$AG$2:$AG$87="High",ROW('List of barriers'!$AF$2:$AF$87)-ROW('List of barriers'!$AF$2)+1),ROWS('List of barriers'!$AF$2:$AF40))),"")</f>
        <v/>
      </c>
      <c r="C44" s="314"/>
      <c r="D44" s="314"/>
      <c r="F44" s="323" t="str">
        <f t="array" ref="F44">IFERROR(INDEX('List of barriers'!$AF$2:$AF$87,SMALL(IF('List of barriers'!$AG$2:$AG$87="MEDIUM",ROW('List of barriers'!$AF$2:$AF$87)-ROW('List of barriers'!$AF$2)+1),ROWS('List of barriers'!$AF$2:$AF40))),"")</f>
        <v/>
      </c>
      <c r="G44" s="314"/>
      <c r="H44" s="314"/>
      <c r="J44" s="323" t="str">
        <f t="array" ref="J44">IFERROR(INDEX('List of barriers'!$AF$2:$AF$87,SMALL(IF('List of barriers'!$AG$2:$AG$87="LOW",ROW('List of barriers'!$AF$2:$AF$87)-ROW('List of barriers'!$AF$2)+1),ROWS('List of barriers'!$AF$2:$AF40))),"")</f>
        <v/>
      </c>
      <c r="K44" s="314"/>
      <c r="L44" s="314"/>
      <c r="N44" s="324"/>
    </row>
    <row r="45" spans="2:14" ht="36" customHeight="1" x14ac:dyDescent="0.2">
      <c r="B45" s="323" t="str">
        <f t="array" ref="B45">IFERROR(INDEX('List of barriers'!$AF$2:$AF$87,SMALL(IF('List of barriers'!$AG$2:$AG$87="High",ROW('List of barriers'!$AF$2:$AF$87)-ROW('List of barriers'!$AF$2)+1),ROWS('List of barriers'!$AF$2:$AF41))),"")</f>
        <v/>
      </c>
      <c r="C45" s="314"/>
      <c r="D45" s="314"/>
      <c r="F45" s="323" t="str">
        <f t="array" ref="F45">IFERROR(INDEX('List of barriers'!$AF$2:$AF$87,SMALL(IF('List of barriers'!$AG$2:$AG$87="MEDIUM",ROW('List of barriers'!$AF$2:$AF$87)-ROW('List of barriers'!$AF$2)+1),ROWS('List of barriers'!$AF$2:$AF41))),"")</f>
        <v/>
      </c>
      <c r="G45" s="314"/>
      <c r="H45" s="314"/>
      <c r="J45" s="323" t="str">
        <f t="array" ref="J45">IFERROR(INDEX('List of barriers'!$AF$2:$AF$87,SMALL(IF('List of barriers'!$AG$2:$AG$87="LOW",ROW('List of barriers'!$AF$2:$AF$87)-ROW('List of barriers'!$AF$2)+1),ROWS('List of barriers'!$AF$2:$AF41))),"")</f>
        <v/>
      </c>
      <c r="K45" s="314"/>
      <c r="L45" s="314"/>
      <c r="N45" s="324"/>
    </row>
    <row r="46" spans="2:14" ht="36" customHeight="1" x14ac:dyDescent="0.2">
      <c r="B46" s="323" t="str">
        <f t="array" ref="B46">IFERROR(INDEX('List of barriers'!$AF$2:$AF$87,SMALL(IF('List of barriers'!$AG$2:$AG$87="High",ROW('List of barriers'!$AF$2:$AF$87)-ROW('List of barriers'!$AF$2)+1),ROWS('List of barriers'!$AF$2:$AF42))),"")</f>
        <v/>
      </c>
      <c r="C46" s="314"/>
      <c r="D46" s="314"/>
      <c r="F46" s="323" t="str">
        <f t="array" ref="F46">IFERROR(INDEX('List of barriers'!$AF$2:$AF$87,SMALL(IF('List of barriers'!$AG$2:$AG$87="MEDIUM",ROW('List of barriers'!$AF$2:$AF$87)-ROW('List of barriers'!$AF$2)+1),ROWS('List of barriers'!$AF$2:$AF42))),"")</f>
        <v/>
      </c>
      <c r="G46" s="314"/>
      <c r="H46" s="314"/>
      <c r="J46" s="323" t="str">
        <f t="array" ref="J46">IFERROR(INDEX('List of barriers'!$AF$2:$AF$87,SMALL(IF('List of barriers'!$AG$2:$AG$87="LOW",ROW('List of barriers'!$AF$2:$AF$87)-ROW('List of barriers'!$AF$2)+1),ROWS('List of barriers'!$AF$2:$AF42))),"")</f>
        <v/>
      </c>
      <c r="K46" s="314"/>
      <c r="L46" s="314"/>
      <c r="N46" s="324"/>
    </row>
    <row r="47" spans="2:14" ht="36" customHeight="1" x14ac:dyDescent="0.2">
      <c r="B47" s="323" t="str">
        <f t="array" ref="B47">IFERROR(INDEX('List of barriers'!$AF$2:$AF$87,SMALL(IF('List of barriers'!$AG$2:$AG$87="High",ROW('List of barriers'!$AF$2:$AF$87)-ROW('List of barriers'!$AF$2)+1),ROWS('List of barriers'!$AF$2:$AF43))),"")</f>
        <v/>
      </c>
      <c r="C47" s="314"/>
      <c r="D47" s="314"/>
      <c r="F47" s="323" t="str">
        <f t="array" ref="F47">IFERROR(INDEX('List of barriers'!$AF$2:$AF$87,SMALL(IF('List of barriers'!$AG$2:$AG$87="MEDIUM",ROW('List of barriers'!$AF$2:$AF$87)-ROW('List of barriers'!$AF$2)+1),ROWS('List of barriers'!$AF$2:$AF43))),"")</f>
        <v/>
      </c>
      <c r="G47" s="314"/>
      <c r="H47" s="314"/>
      <c r="J47" s="323" t="str">
        <f t="array" ref="J47">IFERROR(INDEX('List of barriers'!$AF$2:$AF$87,SMALL(IF('List of barriers'!$AG$2:$AG$87="LOW",ROW('List of barriers'!$AF$2:$AF$87)-ROW('List of barriers'!$AF$2)+1),ROWS('List of barriers'!$AF$2:$AF43))),"")</f>
        <v/>
      </c>
      <c r="K47" s="314"/>
      <c r="L47" s="314"/>
      <c r="N47" s="324"/>
    </row>
    <row r="48" spans="2:14" ht="36" customHeight="1" x14ac:dyDescent="0.2">
      <c r="B48" s="323" t="str">
        <f t="array" ref="B48">IFERROR(INDEX('List of barriers'!$AF$2:$AF$87,SMALL(IF('List of barriers'!$AG$2:$AG$87="High",ROW('List of barriers'!$AF$2:$AF$87)-ROW('List of barriers'!$AF$2)+1),ROWS('List of barriers'!$AF$2:$AF44))),"")</f>
        <v/>
      </c>
      <c r="C48" s="314"/>
      <c r="D48" s="314"/>
      <c r="F48" s="323" t="str">
        <f t="array" ref="F48">IFERROR(INDEX('List of barriers'!$AF$2:$AF$87,SMALL(IF('List of barriers'!$AG$2:$AG$87="MEDIUM",ROW('List of barriers'!$AF$2:$AF$87)-ROW('List of barriers'!$AF$2)+1),ROWS('List of barriers'!$AF$2:$AF44))),"")</f>
        <v/>
      </c>
      <c r="G48" s="314"/>
      <c r="H48" s="314"/>
      <c r="J48" s="323" t="str">
        <f t="array" ref="J48">IFERROR(INDEX('List of barriers'!$AF$2:$AF$87,SMALL(IF('List of barriers'!$AG$2:$AG$87="LOW",ROW('List of barriers'!$AF$2:$AF$87)-ROW('List of barriers'!$AF$2)+1),ROWS('List of barriers'!$AF$2:$AF44))),"")</f>
        <v/>
      </c>
      <c r="K48" s="314"/>
      <c r="L48" s="314"/>
      <c r="N48" s="324"/>
    </row>
    <row r="49" spans="2:14" ht="36" customHeight="1" x14ac:dyDescent="0.2">
      <c r="B49" s="323" t="str">
        <f t="array" ref="B49">IFERROR(INDEX('List of barriers'!$AF$2:$AF$87,SMALL(IF('List of barriers'!$AG$2:$AG$87="High",ROW('List of barriers'!$AF$2:$AF$87)-ROW('List of barriers'!$AF$2)+1),ROWS('List of barriers'!$AF$2:$AF45))),"")</f>
        <v/>
      </c>
      <c r="C49" s="314"/>
      <c r="D49" s="314"/>
      <c r="F49" s="323" t="str">
        <f t="array" ref="F49">IFERROR(INDEX('List of barriers'!$AF$2:$AF$87,SMALL(IF('List of barriers'!$AG$2:$AG$87="MEDIUM",ROW('List of barriers'!$AF$2:$AF$87)-ROW('List of barriers'!$AF$2)+1),ROWS('List of barriers'!$AF$2:$AF45))),"")</f>
        <v/>
      </c>
      <c r="G49" s="314"/>
      <c r="H49" s="314"/>
      <c r="J49" s="323" t="str">
        <f t="array" ref="J49">IFERROR(INDEX('List of barriers'!$AF$2:$AF$87,SMALL(IF('List of barriers'!$AG$2:$AG$87="LOW",ROW('List of barriers'!$AF$2:$AF$87)-ROW('List of barriers'!$AF$2)+1),ROWS('List of barriers'!$AF$2:$AF45))),"")</f>
        <v/>
      </c>
      <c r="K49" s="314"/>
      <c r="L49" s="314"/>
      <c r="N49" s="324"/>
    </row>
    <row r="50" spans="2:14" ht="36" customHeight="1" x14ac:dyDescent="0.2">
      <c r="B50" s="323" t="str">
        <f t="array" ref="B50">IFERROR(INDEX('List of barriers'!$AF$2:$AF$87,SMALL(IF('List of barriers'!$AG$2:$AG$87="High",ROW('List of barriers'!$AF$2:$AF$87)-ROW('List of barriers'!$AF$2)+1),ROWS('List of barriers'!$AF$2:$AF46))),"")</f>
        <v/>
      </c>
      <c r="C50" s="314"/>
      <c r="D50" s="314"/>
      <c r="F50" s="323" t="str">
        <f t="array" ref="F50">IFERROR(INDEX('List of barriers'!$AF$2:$AF$87,SMALL(IF('List of barriers'!$AG$2:$AG$87="MEDIUM",ROW('List of barriers'!$AF$2:$AF$87)-ROW('List of barriers'!$AF$2)+1),ROWS('List of barriers'!$AF$2:$AF46))),"")</f>
        <v/>
      </c>
      <c r="G50" s="314"/>
      <c r="H50" s="314"/>
      <c r="J50" s="323" t="str">
        <f t="array" ref="J50">IFERROR(INDEX('List of barriers'!$AF$2:$AF$87,SMALL(IF('List of barriers'!$AG$2:$AG$87="LOW",ROW('List of barriers'!$AF$2:$AF$87)-ROW('List of barriers'!$AF$2)+1),ROWS('List of barriers'!$AF$2:$AF46))),"")</f>
        <v/>
      </c>
      <c r="K50" s="314"/>
      <c r="L50" s="314"/>
      <c r="N50" s="324"/>
    </row>
    <row r="51" spans="2:14" ht="36" customHeight="1" x14ac:dyDescent="0.2">
      <c r="B51" s="323" t="str">
        <f t="array" ref="B51">IFERROR(INDEX('List of barriers'!$AF$2:$AF$87,SMALL(IF('List of barriers'!$AG$2:$AG$87="High",ROW('List of barriers'!$AF$2:$AF$87)-ROW('List of barriers'!$AF$2)+1),ROWS('List of barriers'!$AF$2:$AF47))),"")</f>
        <v/>
      </c>
      <c r="C51" s="314"/>
      <c r="D51" s="314"/>
      <c r="F51" s="323" t="str">
        <f t="array" ref="F51">IFERROR(INDEX('List of barriers'!$AF$2:$AF$87,SMALL(IF('List of barriers'!$AG$2:$AG$87="MEDIUM",ROW('List of barriers'!$AF$2:$AF$87)-ROW('List of barriers'!$AF$2)+1),ROWS('List of barriers'!$AF$2:$AF47))),"")</f>
        <v/>
      </c>
      <c r="G51" s="314"/>
      <c r="H51" s="314"/>
      <c r="J51" s="323" t="str">
        <f t="array" ref="J51">IFERROR(INDEX('List of barriers'!$AF$2:$AF$87,SMALL(IF('List of barriers'!$AG$2:$AG$87="LOW",ROW('List of barriers'!$AF$2:$AF$87)-ROW('List of barriers'!$AF$2)+1),ROWS('List of barriers'!$AF$2:$AF47))),"")</f>
        <v/>
      </c>
      <c r="K51" s="314"/>
      <c r="L51" s="314"/>
      <c r="N51" s="324"/>
    </row>
    <row r="52" spans="2:14" ht="36" customHeight="1" x14ac:dyDescent="0.2">
      <c r="B52" s="323" t="str">
        <f t="array" ref="B52">IFERROR(INDEX('List of barriers'!$AF$2:$AF$87,SMALL(IF('List of barriers'!$AG$2:$AG$87="High",ROW('List of barriers'!$AF$2:$AF$87)-ROW('List of barriers'!$AF$2)+1),ROWS('List of barriers'!$AF$2:$AF48))),"")</f>
        <v/>
      </c>
      <c r="C52" s="314"/>
      <c r="D52" s="314"/>
      <c r="F52" s="323" t="str">
        <f t="array" ref="F52">IFERROR(INDEX('List of barriers'!$AF$2:$AF$87,SMALL(IF('List of barriers'!$AG$2:$AG$87="MEDIUM",ROW('List of barriers'!$AF$2:$AF$87)-ROW('List of barriers'!$AF$2)+1),ROWS('List of barriers'!$AF$2:$AF48))),"")</f>
        <v/>
      </c>
      <c r="G52" s="314"/>
      <c r="H52" s="314"/>
      <c r="J52" s="323" t="str">
        <f t="array" ref="J52">IFERROR(INDEX('List of barriers'!$AF$2:$AF$87,SMALL(IF('List of barriers'!$AG$2:$AG$87="LOW",ROW('List of barriers'!$AF$2:$AF$87)-ROW('List of barriers'!$AF$2)+1),ROWS('List of barriers'!$AF$2:$AF48))),"")</f>
        <v/>
      </c>
      <c r="K52" s="314"/>
      <c r="L52" s="314"/>
      <c r="N52" s="324"/>
    </row>
    <row r="53" spans="2:14" ht="36" customHeight="1" x14ac:dyDescent="0.2">
      <c r="B53" s="323" t="str">
        <f t="array" ref="B53">IFERROR(INDEX('List of barriers'!$AF$2:$AF$87,SMALL(IF('List of barriers'!$AG$2:$AG$87="High",ROW('List of barriers'!$AF$2:$AF$87)-ROW('List of barriers'!$AF$2)+1),ROWS('List of barriers'!$AF$2:$AF49))),"")</f>
        <v/>
      </c>
      <c r="C53" s="314"/>
      <c r="D53" s="314"/>
      <c r="F53" s="323" t="str">
        <f t="array" ref="F53">IFERROR(INDEX('List of barriers'!$AF$2:$AF$87,SMALL(IF('List of barriers'!$AG$2:$AG$87="MEDIUM",ROW('List of barriers'!$AF$2:$AF$87)-ROW('List of barriers'!$AF$2)+1),ROWS('List of barriers'!$AF$2:$AF49))),"")</f>
        <v/>
      </c>
      <c r="G53" s="314"/>
      <c r="H53" s="314"/>
      <c r="J53" s="323" t="str">
        <f t="array" ref="J53">IFERROR(INDEX('List of barriers'!$AF$2:$AF$87,SMALL(IF('List of barriers'!$AG$2:$AG$87="LOW",ROW('List of barriers'!$AF$2:$AF$87)-ROW('List of barriers'!$AF$2)+1),ROWS('List of barriers'!$AF$2:$AF49))),"")</f>
        <v/>
      </c>
      <c r="K53" s="314"/>
      <c r="L53" s="314"/>
      <c r="N53" s="324"/>
    </row>
    <row r="54" spans="2:14" ht="36" customHeight="1" x14ac:dyDescent="0.2">
      <c r="B54" s="323" t="str">
        <f t="array" ref="B54">IFERROR(INDEX('List of barriers'!$AF$2:$AF$87,SMALL(IF('List of barriers'!$AG$2:$AG$87="High",ROW('List of barriers'!$AF$2:$AF$87)-ROW('List of barriers'!$AF$2)+1),ROWS('List of barriers'!$AF$2:$AF50))),"")</f>
        <v/>
      </c>
      <c r="C54" s="314"/>
      <c r="D54" s="314"/>
      <c r="F54" s="323" t="str">
        <f t="array" ref="F54">IFERROR(INDEX('List of barriers'!$AF$2:$AF$87,SMALL(IF('List of barriers'!$AG$2:$AG$87="MEDIUM",ROW('List of barriers'!$AF$2:$AF$87)-ROW('List of barriers'!$AF$2)+1),ROWS('List of barriers'!$AF$2:$AF50))),"")</f>
        <v/>
      </c>
      <c r="G54" s="314"/>
      <c r="H54" s="314"/>
      <c r="J54" s="323" t="str">
        <f t="array" ref="J54">IFERROR(INDEX('List of barriers'!$AF$2:$AF$87,SMALL(IF('List of barriers'!$AG$2:$AG$87="LOW",ROW('List of barriers'!$AF$2:$AF$87)-ROW('List of barriers'!$AF$2)+1),ROWS('List of barriers'!$AF$2:$AF50))),"")</f>
        <v/>
      </c>
      <c r="K54" s="314"/>
      <c r="L54" s="314"/>
      <c r="N54" s="324"/>
    </row>
    <row r="55" spans="2:14" ht="36" customHeight="1" x14ac:dyDescent="0.2">
      <c r="B55" s="323" t="str">
        <f t="array" ref="B55">IFERROR(INDEX('List of barriers'!$AF$2:$AF$87,SMALL(IF('List of barriers'!$AG$2:$AG$87="High",ROW('List of barriers'!$AF$2:$AF$87)-ROW('List of barriers'!$AF$2)+1),ROWS('List of barriers'!$AF$2:$AF51))),"")</f>
        <v/>
      </c>
      <c r="C55" s="314"/>
      <c r="D55" s="314"/>
      <c r="F55" s="323" t="str">
        <f t="array" ref="F55">IFERROR(INDEX('List of barriers'!$AF$2:$AF$87,SMALL(IF('List of barriers'!$AG$2:$AG$87="MEDIUM",ROW('List of barriers'!$AF$2:$AF$87)-ROW('List of barriers'!$AF$2)+1),ROWS('List of barriers'!$AF$2:$AF51))),"")</f>
        <v/>
      </c>
      <c r="G55" s="314"/>
      <c r="H55" s="314"/>
      <c r="J55" s="323" t="str">
        <f t="array" ref="J55">IFERROR(INDEX('List of barriers'!$AF$2:$AF$87,SMALL(IF('List of barriers'!$AG$2:$AG$87="LOW",ROW('List of barriers'!$AF$2:$AF$87)-ROW('List of barriers'!$AF$2)+1),ROWS('List of barriers'!$AF$2:$AF51))),"")</f>
        <v/>
      </c>
      <c r="K55" s="314"/>
      <c r="L55" s="314"/>
      <c r="N55" s="324"/>
    </row>
    <row r="56" spans="2:14" ht="36" customHeight="1" x14ac:dyDescent="0.2">
      <c r="B56" s="323" t="str">
        <f t="array" ref="B56">IFERROR(INDEX('List of barriers'!$AF$2:$AF$87,SMALL(IF('List of barriers'!$AG$2:$AG$87="High",ROW('List of barriers'!$AF$2:$AF$87)-ROW('List of barriers'!$AF$2)+1),ROWS('List of barriers'!$AF$2:$AF52))),"")</f>
        <v/>
      </c>
      <c r="C56" s="314"/>
      <c r="D56" s="314"/>
      <c r="F56" s="323" t="str">
        <f t="array" ref="F56">IFERROR(INDEX('List of barriers'!$AF$2:$AF$87,SMALL(IF('List of barriers'!$AG$2:$AG$87="MEDIUM",ROW('List of barriers'!$AF$2:$AF$87)-ROW('List of barriers'!$AF$2)+1),ROWS('List of barriers'!$AF$2:$AF52))),"")</f>
        <v/>
      </c>
      <c r="G56" s="314"/>
      <c r="H56" s="314"/>
      <c r="J56" s="323" t="str">
        <f t="array" ref="J56">IFERROR(INDEX('List of barriers'!$AF$2:$AF$87,SMALL(IF('List of barriers'!$AG$2:$AG$87="LOW",ROW('List of barriers'!$AF$2:$AF$87)-ROW('List of barriers'!$AF$2)+1),ROWS('List of barriers'!$AF$2:$AF52))),"")</f>
        <v/>
      </c>
      <c r="K56" s="314"/>
      <c r="L56" s="314"/>
      <c r="N56" s="324"/>
    </row>
    <row r="57" spans="2:14" ht="36" customHeight="1" x14ac:dyDescent="0.2">
      <c r="B57" s="323" t="str">
        <f t="array" ref="B57">IFERROR(INDEX('List of barriers'!$AF$2:$AF$87,SMALL(IF('List of barriers'!$AG$2:$AG$87="High",ROW('List of barriers'!$AF$2:$AF$87)-ROW('List of barriers'!$AF$2)+1),ROWS('List of barriers'!$AF$2:$AF53))),"")</f>
        <v/>
      </c>
      <c r="C57" s="314"/>
      <c r="D57" s="314"/>
      <c r="F57" s="323" t="str">
        <f t="array" ref="F57">IFERROR(INDEX('List of barriers'!$AF$2:$AF$87,SMALL(IF('List of barriers'!$AG$2:$AG$87="MEDIUM",ROW('List of barriers'!$AF$2:$AF$87)-ROW('List of barriers'!$AF$2)+1),ROWS('List of barriers'!$AF$2:$AF53))),"")</f>
        <v/>
      </c>
      <c r="G57" s="314"/>
      <c r="H57" s="314"/>
      <c r="J57" s="323" t="str">
        <f t="array" ref="J57">IFERROR(INDEX('List of barriers'!$AF$2:$AF$87,SMALL(IF('List of barriers'!$AG$2:$AG$87="LOW",ROW('List of barriers'!$AF$2:$AF$87)-ROW('List of barriers'!$AF$2)+1),ROWS('List of barriers'!$AF$2:$AF53))),"")</f>
        <v/>
      </c>
      <c r="K57" s="314"/>
      <c r="L57" s="314"/>
      <c r="N57" s="324"/>
    </row>
    <row r="58" spans="2:14" ht="36" customHeight="1" x14ac:dyDescent="0.2">
      <c r="B58" s="323" t="str">
        <f t="array" ref="B58">IFERROR(INDEX('List of barriers'!$AF$2:$AF$87,SMALL(IF('List of barriers'!$AG$2:$AG$87="High",ROW('List of barriers'!$AF$2:$AF$87)-ROW('List of barriers'!$AF$2)+1),ROWS('List of barriers'!$AF$2:$AF54))),"")</f>
        <v/>
      </c>
      <c r="C58" s="314"/>
      <c r="D58" s="314"/>
      <c r="F58" s="323" t="str">
        <f t="array" ref="F58">IFERROR(INDEX('List of barriers'!$AF$2:$AF$87,SMALL(IF('List of barriers'!$AG$2:$AG$87="MEDIUM",ROW('List of barriers'!$AF$2:$AF$87)-ROW('List of barriers'!$AF$2)+1),ROWS('List of barriers'!$AF$2:$AF54))),"")</f>
        <v/>
      </c>
      <c r="G58" s="314"/>
      <c r="H58" s="314"/>
      <c r="J58" s="323" t="str">
        <f t="array" ref="J58">IFERROR(INDEX('List of barriers'!$AF$2:$AF$87,SMALL(IF('List of barriers'!$AG$2:$AG$87="LOW",ROW('List of barriers'!$AF$2:$AF$87)-ROW('List of barriers'!$AF$2)+1),ROWS('List of barriers'!$AF$2:$AF54))),"")</f>
        <v/>
      </c>
      <c r="K58" s="314"/>
      <c r="L58" s="314"/>
      <c r="N58" s="324"/>
    </row>
    <row r="59" spans="2:14" ht="36" customHeight="1" x14ac:dyDescent="0.2">
      <c r="B59" s="323" t="str">
        <f t="array" ref="B59">IFERROR(INDEX('List of barriers'!$AF$2:$AF$87,SMALL(IF('List of barriers'!$AG$2:$AG$87="High",ROW('List of barriers'!$AF$2:$AF$87)-ROW('List of barriers'!$AF$2)+1),ROWS('List of barriers'!$AF$2:$AF55))),"")</f>
        <v/>
      </c>
      <c r="C59" s="314"/>
      <c r="D59" s="314"/>
      <c r="F59" s="323" t="str">
        <f t="array" ref="F59">IFERROR(INDEX('List of barriers'!$AF$2:$AF$87,SMALL(IF('List of barriers'!$AG$2:$AG$87="MEDIUM",ROW('List of barriers'!$AF$2:$AF$87)-ROW('List of barriers'!$AF$2)+1),ROWS('List of barriers'!$AF$2:$AF55))),"")</f>
        <v/>
      </c>
      <c r="G59" s="314"/>
      <c r="H59" s="314"/>
      <c r="J59" s="323" t="str">
        <f t="array" ref="J59">IFERROR(INDEX('List of barriers'!$AF$2:$AF$87,SMALL(IF('List of barriers'!$AG$2:$AG$87="LOW",ROW('List of barriers'!$AF$2:$AF$87)-ROW('List of barriers'!$AF$2)+1),ROWS('List of barriers'!$AF$2:$AF55))),"")</f>
        <v/>
      </c>
      <c r="K59" s="314"/>
      <c r="L59" s="314"/>
      <c r="N59" s="324"/>
    </row>
    <row r="60" spans="2:14" ht="36" customHeight="1" x14ac:dyDescent="0.2">
      <c r="B60" s="323" t="str">
        <f t="array" ref="B60">IFERROR(INDEX('List of barriers'!$AF$2:$AF$87,SMALL(IF('List of barriers'!$AG$2:$AG$87="High",ROW('List of barriers'!$AF$2:$AF$87)-ROW('List of barriers'!$AF$2)+1),ROWS('List of barriers'!$AF$2:$AF56))),"")</f>
        <v/>
      </c>
      <c r="C60" s="314"/>
      <c r="D60" s="314"/>
      <c r="F60" s="323" t="str">
        <f t="array" ref="F60">IFERROR(INDEX('List of barriers'!$AF$2:$AF$87,SMALL(IF('List of barriers'!$AG$2:$AG$87="MEDIUM",ROW('List of barriers'!$AF$2:$AF$87)-ROW('List of barriers'!$AF$2)+1),ROWS('List of barriers'!$AF$2:$AF56))),"")</f>
        <v/>
      </c>
      <c r="G60" s="314"/>
      <c r="H60" s="314"/>
      <c r="J60" s="323" t="str">
        <f t="array" ref="J60">IFERROR(INDEX('List of barriers'!$AF$2:$AF$87,SMALL(IF('List of barriers'!$AG$2:$AG$87="LOW",ROW('List of barriers'!$AF$2:$AF$87)-ROW('List of barriers'!$AF$2)+1),ROWS('List of barriers'!$AF$2:$AF56))),"")</f>
        <v/>
      </c>
      <c r="K60" s="314"/>
      <c r="L60" s="314"/>
      <c r="N60" s="324"/>
    </row>
    <row r="61" spans="2:14" ht="36" customHeight="1" x14ac:dyDescent="0.2">
      <c r="B61" s="323" t="str">
        <f t="array" ref="B61">IFERROR(INDEX('List of barriers'!$AF$2:$AF$87,SMALL(IF('List of barriers'!$AG$2:$AG$87="High",ROW('List of barriers'!$AF$2:$AF$87)-ROW('List of barriers'!$AF$2)+1),ROWS('List of barriers'!$AF$2:$AF57))),"")</f>
        <v/>
      </c>
      <c r="C61" s="314"/>
      <c r="D61" s="314"/>
      <c r="F61" s="323" t="str">
        <f t="array" ref="F61">IFERROR(INDEX('List of barriers'!$AF$2:$AF$87,SMALL(IF('List of barriers'!$AG$2:$AG$87="MEDIUM",ROW('List of barriers'!$AF$2:$AF$87)-ROW('List of barriers'!$AF$2)+1),ROWS('List of barriers'!$AF$2:$AF57))),"")</f>
        <v/>
      </c>
      <c r="G61" s="314"/>
      <c r="H61" s="314"/>
      <c r="J61" s="323" t="str">
        <f t="array" ref="J61">IFERROR(INDEX('List of barriers'!$AF$2:$AF$87,SMALL(IF('List of barriers'!$AG$2:$AG$87="LOW",ROW('List of barriers'!$AF$2:$AF$87)-ROW('List of barriers'!$AF$2)+1),ROWS('List of barriers'!$AF$2:$AF57))),"")</f>
        <v/>
      </c>
      <c r="K61" s="314"/>
      <c r="L61" s="314"/>
      <c r="N61" s="324"/>
    </row>
    <row r="62" spans="2:14" ht="36" customHeight="1" x14ac:dyDescent="0.2">
      <c r="B62" s="323" t="str">
        <f t="array" ref="B62">IFERROR(INDEX('List of barriers'!$AF$2:$AF$87,SMALL(IF('List of barriers'!$AG$2:$AG$87="High",ROW('List of barriers'!$AF$2:$AF$87)-ROW('List of barriers'!$AF$2)+1),ROWS('List of barriers'!$AF$2:$AF58))),"")</f>
        <v/>
      </c>
      <c r="C62" s="314"/>
      <c r="D62" s="314"/>
      <c r="F62" s="323" t="str">
        <f t="array" ref="F62">IFERROR(INDEX('List of barriers'!$AF$2:$AF$87,SMALL(IF('List of barriers'!$AG$2:$AG$87="MEDIUM",ROW('List of barriers'!$AF$2:$AF$87)-ROW('List of barriers'!$AF$2)+1),ROWS('List of barriers'!$AF$2:$AF58))),"")</f>
        <v/>
      </c>
      <c r="G62" s="314"/>
      <c r="H62" s="314"/>
      <c r="J62" s="323" t="str">
        <f t="array" ref="J62">IFERROR(INDEX('List of barriers'!$AF$2:$AF$87,SMALL(IF('List of barriers'!$AG$2:$AG$87="LOW",ROW('List of barriers'!$AF$2:$AF$87)-ROW('List of barriers'!$AF$2)+1),ROWS('List of barriers'!$AF$2:$AF58))),"")</f>
        <v/>
      </c>
      <c r="K62" s="314"/>
      <c r="L62" s="314"/>
      <c r="N62" s="324"/>
    </row>
    <row r="63" spans="2:14" ht="36" customHeight="1" x14ac:dyDescent="0.2">
      <c r="B63" s="323" t="str">
        <f t="array" ref="B63">IFERROR(INDEX('List of barriers'!$AF$2:$AF$87,SMALL(IF('List of barriers'!$AG$2:$AG$87="High",ROW('List of barriers'!$AF$2:$AF$87)-ROW('List of barriers'!$AF$2)+1),ROWS('List of barriers'!$AF$2:$AF59))),"")</f>
        <v/>
      </c>
      <c r="C63" s="314"/>
      <c r="D63" s="314"/>
      <c r="F63" s="323" t="str">
        <f t="array" ref="F63">IFERROR(INDEX('List of barriers'!$AF$2:$AF$87,SMALL(IF('List of barriers'!$AG$2:$AG$87="MEDIUM",ROW('List of barriers'!$AF$2:$AF$87)-ROW('List of barriers'!$AF$2)+1),ROWS('List of barriers'!$AF$2:$AF59))),"")</f>
        <v/>
      </c>
      <c r="G63" s="314"/>
      <c r="H63" s="314"/>
      <c r="J63" s="323" t="str">
        <f t="array" ref="J63">IFERROR(INDEX('List of barriers'!$AF$2:$AF$87,SMALL(IF('List of barriers'!$AG$2:$AG$87="LOW",ROW('List of barriers'!$AF$2:$AF$87)-ROW('List of barriers'!$AF$2)+1),ROWS('List of barriers'!$AF$2:$AF59))),"")</f>
        <v/>
      </c>
      <c r="K63" s="314"/>
      <c r="L63" s="314"/>
      <c r="N63" s="324"/>
    </row>
    <row r="64" spans="2:14" ht="36" customHeight="1" x14ac:dyDescent="0.2">
      <c r="B64" s="323" t="str">
        <f t="array" ref="B64">IFERROR(INDEX('List of barriers'!$AF$2:$AF$87,SMALL(IF('List of barriers'!$AG$2:$AG$87="High",ROW('List of barriers'!$AF$2:$AF$87)-ROW('List of barriers'!$AF$2)+1),ROWS('List of barriers'!$AF$2:$AF60))),"")</f>
        <v/>
      </c>
      <c r="C64" s="314"/>
      <c r="D64" s="314"/>
      <c r="F64" s="323" t="str">
        <f t="array" ref="F64">IFERROR(INDEX('List of barriers'!$AF$2:$AF$87,SMALL(IF('List of barriers'!$AG$2:$AG$87="MEDIUM",ROW('List of barriers'!$AF$2:$AF$87)-ROW('List of barriers'!$AF$2)+1),ROWS('List of barriers'!$AF$2:$AF60))),"")</f>
        <v/>
      </c>
      <c r="G64" s="314"/>
      <c r="H64" s="314"/>
      <c r="J64" s="323" t="str">
        <f t="array" ref="J64">IFERROR(INDEX('List of barriers'!$AF$2:$AF$87,SMALL(IF('List of barriers'!$AG$2:$AG$87="LOW",ROW('List of barriers'!$AF$2:$AF$87)-ROW('List of barriers'!$AF$2)+1),ROWS('List of barriers'!$AF$2:$AF60))),"")</f>
        <v/>
      </c>
      <c r="K64" s="314"/>
      <c r="L64" s="314"/>
      <c r="N64" s="324"/>
    </row>
    <row r="65" spans="2:14" ht="36" customHeight="1" x14ac:dyDescent="0.2">
      <c r="B65" s="323" t="str">
        <f t="array" ref="B65">IFERROR(INDEX('List of barriers'!$AF$2:$AF$87,SMALL(IF('List of barriers'!$AG$2:$AG$87="High",ROW('List of barriers'!$AF$2:$AF$87)-ROW('List of barriers'!$AF$2)+1),ROWS('List of barriers'!$AF$2:$AF61))),"")</f>
        <v/>
      </c>
      <c r="C65" s="314"/>
      <c r="D65" s="314"/>
      <c r="F65" s="323" t="str">
        <f t="array" ref="F65">IFERROR(INDEX('List of barriers'!$AF$2:$AF$87,SMALL(IF('List of barriers'!$AG$2:$AG$87="MEDIUM",ROW('List of barriers'!$AF$2:$AF$87)-ROW('List of barriers'!$AF$2)+1),ROWS('List of barriers'!$AF$2:$AF61))),"")</f>
        <v/>
      </c>
      <c r="G65" s="314"/>
      <c r="H65" s="314"/>
      <c r="J65" s="323" t="str">
        <f t="array" ref="J65">IFERROR(INDEX('List of barriers'!$AF$2:$AF$87,SMALL(IF('List of barriers'!$AG$2:$AG$87="LOW",ROW('List of barriers'!$AF$2:$AF$87)-ROW('List of barriers'!$AF$2)+1),ROWS('List of barriers'!$AF$2:$AF61))),"")</f>
        <v/>
      </c>
      <c r="K65" s="314"/>
      <c r="L65" s="314"/>
      <c r="N65" s="324"/>
    </row>
    <row r="66" spans="2:14" ht="36" customHeight="1" x14ac:dyDescent="0.2">
      <c r="B66" s="323" t="str">
        <f t="array" ref="B66">IFERROR(INDEX('List of barriers'!$AF$2:$AF$87,SMALL(IF('List of barriers'!$AG$2:$AG$87="High",ROW('List of barriers'!$AF$2:$AF$87)-ROW('List of barriers'!$AF$2)+1),ROWS('List of barriers'!$AF$2:$AF62))),"")</f>
        <v/>
      </c>
      <c r="C66" s="314"/>
      <c r="D66" s="314"/>
      <c r="F66" s="323" t="str">
        <f t="array" ref="F66">IFERROR(INDEX('List of barriers'!$AF$2:$AF$87,SMALL(IF('List of barriers'!$AG$2:$AG$87="MEDIUM",ROW('List of barriers'!$AF$2:$AF$87)-ROW('List of barriers'!$AF$2)+1),ROWS('List of barriers'!$AF$2:$AF62))),"")</f>
        <v/>
      </c>
      <c r="G66" s="314"/>
      <c r="H66" s="314"/>
      <c r="J66" s="323" t="str">
        <f t="array" ref="J66">IFERROR(INDEX('List of barriers'!$AF$2:$AF$87,SMALL(IF('List of barriers'!$AG$2:$AG$87="LOW",ROW('List of barriers'!$AF$2:$AF$87)-ROW('List of barriers'!$AF$2)+1),ROWS('List of barriers'!$AF$2:$AF62))),"")</f>
        <v/>
      </c>
      <c r="K66" s="314"/>
      <c r="L66" s="314"/>
      <c r="N66" s="324"/>
    </row>
    <row r="67" spans="2:14" ht="36" customHeight="1" x14ac:dyDescent="0.2">
      <c r="B67" s="323" t="str">
        <f t="array" ref="B67">IFERROR(INDEX('List of barriers'!$AF$2:$AF$87,SMALL(IF('List of barriers'!$AG$2:$AG$87="High",ROW('List of barriers'!$AF$2:$AF$87)-ROW('List of barriers'!$AF$2)+1),ROWS('List of barriers'!$AF$2:$AF63))),"")</f>
        <v/>
      </c>
      <c r="C67" s="314"/>
      <c r="D67" s="314"/>
      <c r="F67" s="323" t="str">
        <f t="array" ref="F67">IFERROR(INDEX('List of barriers'!$AF$2:$AF$87,SMALL(IF('List of barriers'!$AG$2:$AG$87="MEDIUM",ROW('List of barriers'!$AF$2:$AF$87)-ROW('List of barriers'!$AF$2)+1),ROWS('List of barriers'!$AF$2:$AF63))),"")</f>
        <v/>
      </c>
      <c r="G67" s="314"/>
      <c r="H67" s="314"/>
      <c r="J67" s="323" t="str">
        <f t="array" ref="J67">IFERROR(INDEX('List of barriers'!$AF$2:$AF$87,SMALL(IF('List of barriers'!$AG$2:$AG$87="LOW",ROW('List of barriers'!$AF$2:$AF$87)-ROW('List of barriers'!$AF$2)+1),ROWS('List of barriers'!$AF$2:$AF63))),"")</f>
        <v/>
      </c>
      <c r="K67" s="314"/>
      <c r="L67" s="314"/>
      <c r="N67" s="324"/>
    </row>
    <row r="68" spans="2:14" ht="36" customHeight="1" x14ac:dyDescent="0.2">
      <c r="B68" s="323" t="str">
        <f t="array" ref="B68">IFERROR(INDEX('List of barriers'!$AF$2:$AF$87,SMALL(IF('List of barriers'!$AG$2:$AG$87="High",ROW('List of barriers'!$AF$2:$AF$87)-ROW('List of barriers'!$AF$2)+1),ROWS('List of barriers'!$AF$2:$AF64))),"")</f>
        <v/>
      </c>
      <c r="C68" s="314"/>
      <c r="D68" s="314"/>
      <c r="F68" s="323" t="str">
        <f t="array" ref="F68">IFERROR(INDEX('List of barriers'!$AF$2:$AF$87,SMALL(IF('List of barriers'!$AG$2:$AG$87="MEDIUM",ROW('List of barriers'!$AF$2:$AF$87)-ROW('List of barriers'!$AF$2)+1),ROWS('List of barriers'!$AF$2:$AF64))),"")</f>
        <v/>
      </c>
      <c r="G68" s="314"/>
      <c r="H68" s="314"/>
      <c r="J68" s="323" t="str">
        <f t="array" ref="J68">IFERROR(INDEX('List of barriers'!$AF$2:$AF$87,SMALL(IF('List of barriers'!$AG$2:$AG$87="LOW",ROW('List of barriers'!$AF$2:$AF$87)-ROW('List of barriers'!$AF$2)+1),ROWS('List of barriers'!$AF$2:$AF64))),"")</f>
        <v/>
      </c>
      <c r="K68" s="314"/>
      <c r="L68" s="314"/>
      <c r="N68" s="324"/>
    </row>
    <row r="69" spans="2:14" ht="36" customHeight="1" x14ac:dyDescent="0.2">
      <c r="B69" s="323" t="str">
        <f t="array" ref="B69">IFERROR(INDEX('List of barriers'!$AF$2:$AF$87,SMALL(IF('List of barriers'!$AG$2:$AG$87="High",ROW('List of barriers'!$AF$2:$AF$87)-ROW('List of barriers'!$AF$2)+1),ROWS('List of barriers'!$AF$2:$AF65))),"")</f>
        <v/>
      </c>
      <c r="C69" s="314"/>
      <c r="D69" s="314"/>
      <c r="F69" s="323" t="str">
        <f t="array" ref="F69">IFERROR(INDEX('List of barriers'!$AF$2:$AF$87,SMALL(IF('List of barriers'!$AG$2:$AG$87="MEDIUM",ROW('List of barriers'!$AF$2:$AF$87)-ROW('List of barriers'!$AF$2)+1),ROWS('List of barriers'!$AF$2:$AF65))),"")</f>
        <v/>
      </c>
      <c r="G69" s="314"/>
      <c r="H69" s="314"/>
      <c r="J69" s="323" t="str">
        <f t="array" ref="J69">IFERROR(INDEX('List of barriers'!$AF$2:$AF$87,SMALL(IF('List of barriers'!$AG$2:$AG$87="LOW",ROW('List of barriers'!$AF$2:$AF$87)-ROW('List of barriers'!$AF$2)+1),ROWS('List of barriers'!$AF$2:$AF65))),"")</f>
        <v/>
      </c>
      <c r="K69" s="314"/>
      <c r="L69" s="314"/>
      <c r="N69" s="324"/>
    </row>
    <row r="70" spans="2:14" ht="36" customHeight="1" x14ac:dyDescent="0.2">
      <c r="B70" s="323" t="str">
        <f t="array" ref="B70">IFERROR(INDEX('List of barriers'!$AF$2:$AF$87,SMALL(IF('List of barriers'!$AG$2:$AG$87="High",ROW('List of barriers'!$AF$2:$AF$87)-ROW('List of barriers'!$AF$2)+1),ROWS('List of barriers'!$AF$2:$AF66))),"")</f>
        <v/>
      </c>
      <c r="C70" s="314"/>
      <c r="D70" s="314"/>
      <c r="F70" s="323" t="str">
        <f t="array" ref="F70">IFERROR(INDEX('List of barriers'!$AF$2:$AF$87,SMALL(IF('List of barriers'!$AG$2:$AG$87="MEDIUM",ROW('List of barriers'!$AF$2:$AF$87)-ROW('List of barriers'!$AF$2)+1),ROWS('List of barriers'!$AF$2:$AF66))),"")</f>
        <v/>
      </c>
      <c r="G70" s="314"/>
      <c r="H70" s="314"/>
      <c r="J70" s="323" t="str">
        <f t="array" ref="J70">IFERROR(INDEX('List of barriers'!$AF$2:$AF$87,SMALL(IF('List of barriers'!$AG$2:$AG$87="LOW",ROW('List of barriers'!$AF$2:$AF$87)-ROW('List of barriers'!$AF$2)+1),ROWS('List of barriers'!$AF$2:$AF66))),"")</f>
        <v/>
      </c>
      <c r="K70" s="314"/>
      <c r="L70" s="314"/>
      <c r="N70" s="324"/>
    </row>
    <row r="71" spans="2:14" ht="36" customHeight="1" x14ac:dyDescent="0.2">
      <c r="B71" s="323" t="str">
        <f t="array" ref="B71">IFERROR(INDEX('List of barriers'!$AF$2:$AF$87,SMALL(IF('List of barriers'!$AG$2:$AG$87="High",ROW('List of barriers'!$AF$2:$AF$87)-ROW('List of barriers'!$AF$2)+1),ROWS('List of barriers'!$AF$2:$AF67))),"")</f>
        <v/>
      </c>
      <c r="C71" s="314"/>
      <c r="D71" s="314"/>
      <c r="F71" s="323" t="str">
        <f t="array" ref="F71">IFERROR(INDEX('List of barriers'!$AF$2:$AF$87,SMALL(IF('List of barriers'!$AG$2:$AG$87="MEDIUM",ROW('List of barriers'!$AF$2:$AF$87)-ROW('List of barriers'!$AF$2)+1),ROWS('List of barriers'!$AF$2:$AF67))),"")</f>
        <v/>
      </c>
      <c r="G71" s="314"/>
      <c r="H71" s="314"/>
      <c r="J71" s="323" t="str">
        <f t="array" ref="J71">IFERROR(INDEX('List of barriers'!$AF$2:$AF$87,SMALL(IF('List of barriers'!$AG$2:$AG$87="LOW",ROW('List of barriers'!$AF$2:$AF$87)-ROW('List of barriers'!$AF$2)+1),ROWS('List of barriers'!$AF$2:$AF67))),"")</f>
        <v/>
      </c>
      <c r="K71" s="314"/>
      <c r="L71" s="314"/>
      <c r="N71" s="324"/>
    </row>
    <row r="72" spans="2:14" ht="36" customHeight="1" x14ac:dyDescent="0.2">
      <c r="B72" s="323" t="str">
        <f t="array" ref="B72">IFERROR(INDEX('List of barriers'!$AF$2:$AF$87,SMALL(IF('List of barriers'!$AG$2:$AG$87="High",ROW('List of barriers'!$AF$2:$AF$87)-ROW('List of barriers'!$AF$2)+1),ROWS('List of barriers'!$AF$2:$AF68))),"")</f>
        <v/>
      </c>
      <c r="C72" s="314"/>
      <c r="D72" s="314"/>
      <c r="F72" s="323" t="str">
        <f t="array" ref="F72">IFERROR(INDEX('List of barriers'!$AF$2:$AF$87,SMALL(IF('List of barriers'!$AG$2:$AG$87="MEDIUM",ROW('List of barriers'!$AF$2:$AF$87)-ROW('List of barriers'!$AF$2)+1),ROWS('List of barriers'!$AF$2:$AF68))),"")</f>
        <v/>
      </c>
      <c r="G72" s="314"/>
      <c r="H72" s="314"/>
      <c r="J72" s="323" t="str">
        <f t="array" ref="J72">IFERROR(INDEX('List of barriers'!$AF$2:$AF$87,SMALL(IF('List of barriers'!$AG$2:$AG$87="LOW",ROW('List of barriers'!$AF$2:$AF$87)-ROW('List of barriers'!$AF$2)+1),ROWS('List of barriers'!$AF$2:$AF68))),"")</f>
        <v/>
      </c>
      <c r="K72" s="314"/>
      <c r="L72" s="314"/>
      <c r="N72" s="324"/>
    </row>
    <row r="73" spans="2:14" ht="36" customHeight="1" x14ac:dyDescent="0.2">
      <c r="B73" s="323" t="str">
        <f t="array" ref="B73">IFERROR(INDEX('List of barriers'!$AF$2:$AF$87,SMALL(IF('List of barriers'!$AG$2:$AG$87="High",ROW('List of barriers'!$AF$2:$AF$87)-ROW('List of barriers'!$AF$2)+1),ROWS('List of barriers'!$AF$2:$AF69))),"")</f>
        <v/>
      </c>
      <c r="C73" s="314"/>
      <c r="D73" s="314"/>
      <c r="F73" s="323" t="str">
        <f t="array" ref="F73">IFERROR(INDEX('List of barriers'!$AF$2:$AF$87,SMALL(IF('List of barriers'!$AG$2:$AG$87="MEDIUM",ROW('List of barriers'!$AF$2:$AF$87)-ROW('List of barriers'!$AF$2)+1),ROWS('List of barriers'!$AF$2:$AF69))),"")</f>
        <v/>
      </c>
      <c r="G73" s="314"/>
      <c r="H73" s="314"/>
      <c r="J73" s="323" t="str">
        <f t="array" ref="J73">IFERROR(INDEX('List of barriers'!$AF$2:$AF$87,SMALL(IF('List of barriers'!$AG$2:$AG$87="LOW",ROW('List of barriers'!$AF$2:$AF$87)-ROW('List of barriers'!$AF$2)+1),ROWS('List of barriers'!$AF$2:$AF69))),"")</f>
        <v/>
      </c>
      <c r="K73" s="314"/>
      <c r="L73" s="314"/>
      <c r="N73" s="324"/>
    </row>
    <row r="74" spans="2:14" ht="36" customHeight="1" x14ac:dyDescent="0.2">
      <c r="B74" s="323" t="str">
        <f t="array" ref="B74">IFERROR(INDEX('List of barriers'!$AF$2:$AF$87,SMALL(IF('List of barriers'!$AG$2:$AG$87="High",ROW('List of barriers'!$AF$2:$AF$87)-ROW('List of barriers'!$AF$2)+1),ROWS('List of barriers'!$AF$2:$AF70))),"")</f>
        <v/>
      </c>
      <c r="C74" s="314"/>
      <c r="D74" s="314"/>
      <c r="F74" s="323" t="str">
        <f t="array" ref="F74">IFERROR(INDEX('List of barriers'!$AF$2:$AF$87,SMALL(IF('List of barriers'!$AG$2:$AG$87="MEDIUM",ROW('List of barriers'!$AF$2:$AF$87)-ROW('List of barriers'!$AF$2)+1),ROWS('List of barriers'!$AF$2:$AF70))),"")</f>
        <v/>
      </c>
      <c r="G74" s="314"/>
      <c r="H74" s="314"/>
      <c r="J74" s="323" t="str">
        <f t="array" ref="J74">IFERROR(INDEX('List of barriers'!$AF$2:$AF$87,SMALL(IF('List of barriers'!$AG$2:$AG$87="LOW",ROW('List of barriers'!$AF$2:$AF$87)-ROW('List of barriers'!$AF$2)+1),ROWS('List of barriers'!$AF$2:$AF70))),"")</f>
        <v/>
      </c>
      <c r="K74" s="314"/>
      <c r="L74" s="314"/>
      <c r="N74" s="324"/>
    </row>
    <row r="75" spans="2:14" ht="36" customHeight="1" x14ac:dyDescent="0.2">
      <c r="B75" s="323" t="str">
        <f t="array" ref="B75">IFERROR(INDEX('List of barriers'!$AF$2:$AF$87,SMALL(IF('List of barriers'!$AG$2:$AG$87="High",ROW('List of barriers'!$AF$2:$AF$87)-ROW('List of barriers'!$AF$2)+1),ROWS('List of barriers'!$AF$2:$AF71))),"")</f>
        <v/>
      </c>
      <c r="C75" s="314"/>
      <c r="D75" s="314"/>
      <c r="F75" s="323" t="str">
        <f t="array" ref="F75">IFERROR(INDEX('List of barriers'!$AF$2:$AF$87,SMALL(IF('List of barriers'!$AG$2:$AG$87="MEDIUM",ROW('List of barriers'!$AF$2:$AF$87)-ROW('List of barriers'!$AF$2)+1),ROWS('List of barriers'!$AF$2:$AF71))),"")</f>
        <v/>
      </c>
      <c r="G75" s="314"/>
      <c r="H75" s="314"/>
      <c r="J75" s="323" t="str">
        <f t="array" ref="J75">IFERROR(INDEX('List of barriers'!$AF$2:$AF$87,SMALL(IF('List of barriers'!$AG$2:$AG$87="LOW",ROW('List of barriers'!$AF$2:$AF$87)-ROW('List of barriers'!$AF$2)+1),ROWS('List of barriers'!$AF$2:$AF71))),"")</f>
        <v/>
      </c>
      <c r="K75" s="314"/>
      <c r="L75" s="314"/>
      <c r="N75" s="324"/>
    </row>
    <row r="76" spans="2:14" ht="36" customHeight="1" x14ac:dyDescent="0.2">
      <c r="B76" s="323" t="str">
        <f t="array" ref="B76">IFERROR(INDEX('List of barriers'!$AF$2:$AF$87,SMALL(IF('List of barriers'!$AG$2:$AG$87="High",ROW('List of barriers'!$AF$2:$AF$87)-ROW('List of barriers'!$AF$2)+1),ROWS('List of barriers'!$AF$2:$AF72))),"")</f>
        <v/>
      </c>
      <c r="C76" s="314"/>
      <c r="D76" s="314"/>
      <c r="F76" s="323" t="str">
        <f t="array" ref="F76">IFERROR(INDEX('List of barriers'!$AF$2:$AF$87,SMALL(IF('List of barriers'!$AG$2:$AG$87="MEDIUM",ROW('List of barriers'!$AF$2:$AF$87)-ROW('List of barriers'!$AF$2)+1),ROWS('List of barriers'!$AF$2:$AF72))),"")</f>
        <v/>
      </c>
      <c r="G76" s="314"/>
      <c r="H76" s="314"/>
      <c r="J76" s="323" t="str">
        <f t="array" ref="J76">IFERROR(INDEX('List of barriers'!$AF$2:$AF$87,SMALL(IF('List of barriers'!$AG$2:$AG$87="LOW",ROW('List of barriers'!$AF$2:$AF$87)-ROW('List of barriers'!$AF$2)+1),ROWS('List of barriers'!$AF$2:$AF72))),"")</f>
        <v/>
      </c>
      <c r="K76" s="314"/>
      <c r="L76" s="314"/>
      <c r="N76" s="324"/>
    </row>
    <row r="77" spans="2:14" ht="36" customHeight="1" x14ac:dyDescent="0.2">
      <c r="B77" s="323" t="str">
        <f t="array" ref="B77">IFERROR(INDEX('List of barriers'!$AF$2:$AF$87,SMALL(IF('List of barriers'!$AG$2:$AG$87="High",ROW('List of barriers'!$AF$2:$AF$87)-ROW('List of barriers'!$AF$2)+1),ROWS('List of barriers'!$AF$2:$AF73))),"")</f>
        <v/>
      </c>
      <c r="C77" s="314"/>
      <c r="D77" s="314"/>
      <c r="F77" s="323" t="str">
        <f t="array" ref="F77">IFERROR(INDEX('List of barriers'!$AF$2:$AF$87,SMALL(IF('List of barriers'!$AG$2:$AG$87="MEDIUM",ROW('List of barriers'!$AF$2:$AF$87)-ROW('List of barriers'!$AF$2)+1),ROWS('List of barriers'!$AF$2:$AF73))),"")</f>
        <v/>
      </c>
      <c r="G77" s="314"/>
      <c r="H77" s="314"/>
      <c r="J77" s="323" t="str">
        <f t="array" ref="J77">IFERROR(INDEX('List of barriers'!$AF$2:$AF$87,SMALL(IF('List of barriers'!$AG$2:$AG$87="LOW",ROW('List of barriers'!$AF$2:$AF$87)-ROW('List of barriers'!$AF$2)+1),ROWS('List of barriers'!$AF$2:$AF73))),"")</f>
        <v/>
      </c>
      <c r="K77" s="314"/>
      <c r="L77" s="314"/>
      <c r="N77" s="324"/>
    </row>
    <row r="78" spans="2:14" ht="36" customHeight="1" x14ac:dyDescent="0.2">
      <c r="B78" s="323" t="str">
        <f t="array" ref="B78">IFERROR(INDEX('List of barriers'!$AF$2:$AF$87,SMALL(IF('List of barriers'!$AG$2:$AG$87="High",ROW('List of barriers'!$AF$2:$AF$87)-ROW('List of barriers'!$AF$2)+1),ROWS('List of barriers'!$AF$2:$AF74))),"")</f>
        <v/>
      </c>
      <c r="C78" s="314"/>
      <c r="D78" s="314"/>
      <c r="F78" s="323" t="str">
        <f t="array" ref="F78">IFERROR(INDEX('List of barriers'!$AF$2:$AF$87,SMALL(IF('List of barriers'!$AG$2:$AG$87="MEDIUM",ROW('List of barriers'!$AF$2:$AF$87)-ROW('List of barriers'!$AF$2)+1),ROWS('List of barriers'!$AF$2:$AF74))),"")</f>
        <v/>
      </c>
      <c r="G78" s="314"/>
      <c r="H78" s="314"/>
      <c r="J78" s="323" t="str">
        <f t="array" ref="J78">IFERROR(INDEX('List of barriers'!$AF$2:$AF$87,SMALL(IF('List of barriers'!$AG$2:$AG$87="LOW",ROW('List of barriers'!$AF$2:$AF$87)-ROW('List of barriers'!$AF$2)+1),ROWS('List of barriers'!$AF$2:$AF74))),"")</f>
        <v/>
      </c>
      <c r="K78" s="314"/>
      <c r="L78" s="314"/>
      <c r="N78" s="324"/>
    </row>
    <row r="79" spans="2:14" ht="36" customHeight="1" x14ac:dyDescent="0.2">
      <c r="B79" s="323" t="str">
        <f t="array" ref="B79">IFERROR(INDEX('List of barriers'!$AF$2:$AF$87,SMALL(IF('List of barriers'!$AG$2:$AG$87="High",ROW('List of barriers'!$AF$2:$AF$87)-ROW('List of barriers'!$AF$2)+1),ROWS('List of barriers'!$AF$2:$AF75))),"")</f>
        <v/>
      </c>
      <c r="C79" s="314"/>
      <c r="D79" s="314"/>
      <c r="F79" s="323" t="str">
        <f t="array" ref="F79">IFERROR(INDEX('List of barriers'!$AF$2:$AF$87,SMALL(IF('List of barriers'!$AG$2:$AG$87="MEDIUM",ROW('List of barriers'!$AF$2:$AF$87)-ROW('List of barriers'!$AF$2)+1),ROWS('List of barriers'!$AF$2:$AF75))),"")</f>
        <v/>
      </c>
      <c r="G79" s="314"/>
      <c r="H79" s="314"/>
      <c r="J79" s="323" t="str">
        <f t="array" ref="J79">IFERROR(INDEX('List of barriers'!$AF$2:$AF$87,SMALL(IF('List of barriers'!$AG$2:$AG$87="LOW",ROW('List of barriers'!$AF$2:$AF$87)-ROW('List of barriers'!$AF$2)+1),ROWS('List of barriers'!$AF$2:$AF75))),"")</f>
        <v/>
      </c>
      <c r="K79" s="314"/>
      <c r="L79" s="314"/>
      <c r="N79" s="324"/>
    </row>
    <row r="80" spans="2:14" ht="36" customHeight="1" x14ac:dyDescent="0.2">
      <c r="B80" s="323" t="str">
        <f t="array" ref="B80">IFERROR(INDEX('List of barriers'!$AF$2:$AF$87,SMALL(IF('List of barriers'!$AG$2:$AG$87="High",ROW('List of barriers'!$AF$2:$AF$87)-ROW('List of barriers'!$AF$2)+1),ROWS('List of barriers'!$AF$2:$AF76))),"")</f>
        <v/>
      </c>
      <c r="C80" s="314"/>
      <c r="D80" s="314"/>
      <c r="F80" s="323" t="str">
        <f t="array" ref="F80">IFERROR(INDEX('List of barriers'!$AF$2:$AF$87,SMALL(IF('List of barriers'!$AG$2:$AG$87="MEDIUM",ROW('List of barriers'!$AF$2:$AF$87)-ROW('List of barriers'!$AF$2)+1),ROWS('List of barriers'!$AF$2:$AF76))),"")</f>
        <v/>
      </c>
      <c r="G80" s="314"/>
      <c r="H80" s="314"/>
      <c r="J80" s="323" t="str">
        <f t="array" ref="J80">IFERROR(INDEX('List of barriers'!$AF$2:$AF$87,SMALL(IF('List of barriers'!$AG$2:$AG$87="LOW",ROW('List of barriers'!$AF$2:$AF$87)-ROW('List of barriers'!$AF$2)+1),ROWS('List of barriers'!$AF$2:$AF76))),"")</f>
        <v/>
      </c>
      <c r="K80" s="314"/>
      <c r="L80" s="314"/>
      <c r="N80" s="324"/>
    </row>
    <row r="81" spans="1:14" ht="36" customHeight="1" x14ac:dyDescent="0.2">
      <c r="B81" s="323" t="str">
        <f t="array" ref="B81">IFERROR(INDEX('List of barriers'!$AF$2:$AF$87,SMALL(IF('List of barriers'!$AG$2:$AG$87="High",ROW('List of barriers'!$AF$2:$AF$87)-ROW('List of barriers'!$AF$2)+1),ROWS('List of barriers'!$AF$2:$AF77))),"")</f>
        <v/>
      </c>
      <c r="C81" s="319"/>
      <c r="D81" s="319"/>
      <c r="F81" s="323" t="str">
        <f t="array" ref="F81">IFERROR(INDEX('List of barriers'!$AF$2:$AF$87,SMALL(IF('List of barriers'!$AG$2:$AG$87="MEDIUM",ROW('List of barriers'!$AF$2:$AF$87)-ROW('List of barriers'!$AF$2)+1),ROWS('List of barriers'!$AF$2:$AF77))),"")</f>
        <v/>
      </c>
      <c r="G81" s="314"/>
      <c r="H81" s="314"/>
      <c r="J81" s="323" t="str">
        <f t="array" ref="J81">IFERROR(INDEX('List of barriers'!$AF$2:$AF$87,SMALL(IF('List of barriers'!$AG$2:$AG$87="LOW",ROW('List of barriers'!$AF$2:$AF$87)-ROW('List of barriers'!$AF$2)+1),ROWS('List of barriers'!$AF$2:$AF77))),"")</f>
        <v/>
      </c>
      <c r="K81" s="314"/>
      <c r="L81" s="314"/>
      <c r="N81" s="324"/>
    </row>
    <row r="82" spans="1:14" ht="36" customHeight="1" x14ac:dyDescent="0.2">
      <c r="B82" s="323" t="str">
        <f t="array" ref="B82">IFERROR(INDEX('List of barriers'!$AF$2:$AF$87,SMALL(IF('List of barriers'!$AG$2:$AG$87="High",ROW('List of barriers'!$AF$2:$AF$87)-ROW('List of barriers'!$AF$2)+1),ROWS('List of barriers'!$AF$2:$AF78))),"")</f>
        <v/>
      </c>
      <c r="C82" s="319"/>
      <c r="D82" s="319"/>
      <c r="F82" s="323" t="str">
        <f t="array" ref="F82">IFERROR(INDEX('List of barriers'!$AF$2:$AF$87,SMALL(IF('List of barriers'!$AG$2:$AG$87="MEDIUM",ROW('List of barriers'!$AF$2:$AF$87)-ROW('List of barriers'!$AF$2)+1),ROWS('List of barriers'!$AF$2:$AF78))),"")</f>
        <v/>
      </c>
      <c r="G82" s="314"/>
      <c r="H82" s="314"/>
      <c r="J82" s="323" t="str">
        <f t="array" ref="J82">IFERROR(INDEX('List of barriers'!$AF$2:$AF$87,SMALL(IF('List of barriers'!$AG$2:$AG$87="LOW",ROW('List of barriers'!$AF$2:$AF$87)-ROW('List of barriers'!$AF$2)+1),ROWS('List of barriers'!$AF$2:$AF78))),"")</f>
        <v/>
      </c>
      <c r="K82" s="314"/>
      <c r="L82" s="314"/>
      <c r="N82" s="324"/>
    </row>
    <row r="83" spans="1:14" ht="36" customHeight="1" x14ac:dyDescent="0.2">
      <c r="B83" s="323" t="str">
        <f t="array" ref="B83">IFERROR(INDEX('List of barriers'!$AF$2:$AF$87,SMALL(IF('List of barriers'!$AG$2:$AG$87="High",ROW('List of barriers'!$AF$2:$AF$87)-ROW('List of barriers'!$AF$2)+1),ROWS('List of barriers'!$AF$2:$AF79))),"")</f>
        <v/>
      </c>
      <c r="C83" s="319"/>
      <c r="D83" s="319"/>
      <c r="F83" s="323" t="str">
        <f t="array" ref="F83">IFERROR(INDEX('List of barriers'!$AF$2:$AF$87,SMALL(IF('List of barriers'!$AG$2:$AG$87="MEDIUM",ROW('List of barriers'!$AF$2:$AF$87)-ROW('List of barriers'!$AF$2)+1),ROWS('List of barriers'!$AF$2:$AF79))),"")</f>
        <v/>
      </c>
      <c r="G83" s="314"/>
      <c r="H83" s="314"/>
      <c r="J83" s="323" t="str">
        <f t="array" ref="J83">IFERROR(INDEX('List of barriers'!$AF$2:$AF$87,SMALL(IF('List of barriers'!$AG$2:$AG$87="LOW",ROW('List of barriers'!$AF$2:$AF$87)-ROW('List of barriers'!$AF$2)+1),ROWS('List of barriers'!$AF$2:$AF79))),"")</f>
        <v/>
      </c>
      <c r="K83" s="314"/>
      <c r="L83" s="314"/>
      <c r="N83" s="324"/>
    </row>
    <row r="84" spans="1:14" ht="36" customHeight="1" x14ac:dyDescent="0.2">
      <c r="B84" s="323" t="str">
        <f t="array" ref="B84">IFERROR(INDEX('List of barriers'!$AF$2:$AF$87,SMALL(IF('List of barriers'!$AG$2:$AG$87="High",ROW('List of barriers'!$AF$2:$AF$87)-ROW('List of barriers'!$AF$2)+1),ROWS('List of barriers'!$AF$2:$AF80))),"")</f>
        <v/>
      </c>
      <c r="C84" s="319"/>
      <c r="D84" s="319"/>
      <c r="F84" s="323" t="str">
        <f t="array" ref="F84">IFERROR(INDEX('List of barriers'!$AF$2:$AF$87,SMALL(IF('List of barriers'!$AG$2:$AG$87="MEDIUM",ROW('List of barriers'!$AF$2:$AF$87)-ROW('List of barriers'!$AF$2)+1),ROWS('List of barriers'!$AF$2:$AF80))),"")</f>
        <v/>
      </c>
      <c r="G84" s="314"/>
      <c r="H84" s="314"/>
      <c r="J84" s="323" t="str">
        <f t="array" ref="J84">IFERROR(INDEX('List of barriers'!$AF$2:$AF$87,SMALL(IF('List of barriers'!$AG$2:$AG$87="LOW",ROW('List of barriers'!$AF$2:$AF$87)-ROW('List of barriers'!$AF$2)+1),ROWS('List of barriers'!$AF$2:$AF80))),"")</f>
        <v/>
      </c>
      <c r="K84" s="314"/>
      <c r="L84" s="314"/>
      <c r="N84" s="324"/>
    </row>
    <row r="85" spans="1:14" ht="36" customHeight="1" x14ac:dyDescent="0.2">
      <c r="B85" s="323" t="str">
        <f t="array" ref="B85">IFERROR(INDEX('List of barriers'!$AF$2:$AF$87,SMALL(IF('List of barriers'!$AG$2:$AG$87="High",ROW('List of barriers'!$AF$2:$AF$87)-ROW('List of barriers'!$AF$2)+1),ROWS('List of barriers'!$AF$2:$AF81))),"")</f>
        <v/>
      </c>
      <c r="C85" s="319"/>
      <c r="D85" s="319"/>
      <c r="F85" s="323" t="str">
        <f t="array" ref="F85">IFERROR(INDEX('List of barriers'!$AF$2:$AF$87,SMALL(IF('List of barriers'!$AG$2:$AG$87="MEDIUM",ROW('List of barriers'!$AF$2:$AF$87)-ROW('List of barriers'!$AF$2)+1),ROWS('List of barriers'!$AF$2:$AF81))),"")</f>
        <v/>
      </c>
      <c r="G85" s="314"/>
      <c r="H85" s="314"/>
      <c r="J85" s="323" t="str">
        <f t="array" ref="J85">IFERROR(INDEX('List of barriers'!$AF$2:$AF$87,SMALL(IF('List of barriers'!$AG$2:$AG$87="LOW",ROW('List of barriers'!$AF$2:$AF$87)-ROW('List of barriers'!$AF$2)+1),ROWS('List of barriers'!$AF$2:$AF81))),"")</f>
        <v/>
      </c>
      <c r="K85" s="314"/>
      <c r="L85" s="314"/>
      <c r="N85" s="324"/>
    </row>
    <row r="86" spans="1:14" ht="36" customHeight="1" x14ac:dyDescent="0.2">
      <c r="B86" s="323" t="str">
        <f t="array" ref="B86">IFERROR(INDEX('List of barriers'!$AF$2:$AF$87,SMALL(IF('List of barriers'!$AG$2:$AG$87="High",ROW('List of barriers'!$AF$2:$AF$87)-ROW('List of barriers'!$AF$2)+1),ROWS('List of barriers'!$AF$2:$AF82))),"")</f>
        <v/>
      </c>
      <c r="C86" s="319"/>
      <c r="D86" s="319"/>
      <c r="F86" s="323" t="str">
        <f t="array" ref="F86">IFERROR(INDEX('List of barriers'!$AF$2:$AF$87,SMALL(IF('List of barriers'!$AG$2:$AG$87="MEDIUM",ROW('List of barriers'!$AF$2:$AF$87)-ROW('List of barriers'!$AF$2)+1),ROWS('List of barriers'!$AF$2:$AF82))),"")</f>
        <v/>
      </c>
      <c r="G86" s="314"/>
      <c r="H86" s="314"/>
      <c r="J86" s="323" t="str">
        <f t="array" ref="J86">IFERROR(INDEX('List of barriers'!$AF$2:$AF$87,SMALL(IF('List of barriers'!$AG$2:$AG$87="LOW",ROW('List of barriers'!$AF$2:$AF$87)-ROW('List of barriers'!$AF$2)+1),ROWS('List of barriers'!$AF$2:$AF82))),"")</f>
        <v/>
      </c>
      <c r="K86" s="314"/>
      <c r="L86" s="314"/>
      <c r="N86" s="324"/>
    </row>
    <row r="87" spans="1:14" ht="36" customHeight="1" x14ac:dyDescent="0.2">
      <c r="B87" s="323" t="str">
        <f t="array" ref="B87">IFERROR(INDEX('List of barriers'!$AF$2:$AF$87,SMALL(IF('List of barriers'!$AG$2:$AG$87="High",ROW('List of barriers'!$AF$2:$AF$87)-ROW('List of barriers'!$AF$2)+1),ROWS('List of barriers'!$AF$2:$AF83))),"")</f>
        <v/>
      </c>
      <c r="C87" s="319"/>
      <c r="D87" s="319"/>
      <c r="F87" s="323" t="str">
        <f t="array" ref="F87">IFERROR(INDEX('List of barriers'!$AF$2:$AF$87,SMALL(IF('List of barriers'!$AG$2:$AG$87="MEDIUM",ROW('List of barriers'!$AF$2:$AF$87)-ROW('List of barriers'!$AF$2)+1),ROWS('List of barriers'!$AF$2:$AF83))),"")</f>
        <v/>
      </c>
      <c r="G87" s="314"/>
      <c r="H87" s="314"/>
      <c r="J87" s="323" t="str">
        <f t="array" ref="J87">IFERROR(INDEX('List of barriers'!$AF$2:$AF$87,SMALL(IF('List of barriers'!$AG$2:$AG$87="LOW",ROW('List of barriers'!$AF$2:$AF$87)-ROW('List of barriers'!$AF$2)+1),ROWS('List of barriers'!$AF$2:$AF83))),"")</f>
        <v/>
      </c>
      <c r="K87" s="314"/>
      <c r="L87" s="314"/>
      <c r="N87" s="324"/>
    </row>
    <row r="88" spans="1:14" ht="36" customHeight="1" x14ac:dyDescent="0.2">
      <c r="B88" s="323" t="str">
        <f t="array" ref="B88">IFERROR(INDEX('List of barriers'!$AF$2:$AF$87,SMALL(IF('List of barriers'!$AG$2:$AG$87="High",ROW('List of barriers'!$AF$2:$AF$87)-ROW('List of barriers'!$AF$2)+1),ROWS('List of barriers'!$AF$2:$AF84))),"")</f>
        <v/>
      </c>
      <c r="C88" s="319"/>
      <c r="D88" s="319"/>
      <c r="F88" s="323" t="str">
        <f t="array" ref="F88">IFERROR(INDEX('List of barriers'!$AF$2:$AF$87,SMALL(IF('List of barriers'!$AG$2:$AG$87="MEDIUM",ROW('List of barriers'!$AF$2:$AF$87)-ROW('List of barriers'!$AF$2)+1),ROWS('List of barriers'!$AF$2:$AF84))),"")</f>
        <v/>
      </c>
      <c r="G88" s="314"/>
      <c r="H88" s="314"/>
      <c r="J88" s="323" t="str">
        <f t="array" ref="J88">IFERROR(INDEX('List of barriers'!$AF$2:$AF$87,SMALL(IF('List of barriers'!$AG$2:$AG$87="LOW",ROW('List of barriers'!$AF$2:$AF$87)-ROW('List of barriers'!$AF$2)+1),ROWS('List of barriers'!$AF$2:$AF84))),"")</f>
        <v/>
      </c>
      <c r="K88" s="314"/>
      <c r="L88" s="314"/>
      <c r="N88" s="324"/>
    </row>
    <row r="89" spans="1:14" ht="36" customHeight="1" x14ac:dyDescent="0.2">
      <c r="B89" s="323" t="str">
        <f t="array" ref="B89">IFERROR(INDEX('List of barriers'!$AF$2:$AF$87,SMALL(IF('List of barriers'!$AG$2:$AG$87="High",ROW('List of barriers'!$AF$2:$AF$87)-ROW('List of barriers'!$AF$2)+1),ROWS('List of barriers'!$AF$2:$AF85))),"")</f>
        <v/>
      </c>
      <c r="C89" s="319"/>
      <c r="D89" s="319"/>
      <c r="F89" s="323" t="str">
        <f t="array" ref="F89">IFERROR(INDEX('List of barriers'!$AF$2:$AF$87,SMALL(IF('List of barriers'!$AG$2:$AG$87="MEDIUM",ROW('List of barriers'!$AF$2:$AF$87)-ROW('List of barriers'!$AF$2)+1),ROWS('List of barriers'!$AF$2:$AF85))),"")</f>
        <v/>
      </c>
      <c r="G89" s="314"/>
      <c r="H89" s="314"/>
      <c r="J89" s="323" t="str">
        <f t="array" ref="J89">IFERROR(INDEX('List of barriers'!$AF$2:$AF$87,SMALL(IF('List of barriers'!$AG$2:$AG$87="LOW",ROW('List of barriers'!$AF$2:$AF$87)-ROW('List of barriers'!$AF$2)+1),ROWS('List of barriers'!$AF$2:$AF85))),"")</f>
        <v/>
      </c>
      <c r="K89" s="314"/>
      <c r="L89" s="314"/>
      <c r="N89" s="324"/>
    </row>
    <row r="90" spans="1:14" ht="36" customHeight="1" x14ac:dyDescent="0.2">
      <c r="B90" s="323" t="str">
        <f t="array" ref="B90">IFERROR(INDEX('List of barriers'!$AF$2:$AF$87,SMALL(IF('List of barriers'!$AG$2:$AG$87="High",ROW('List of barriers'!$AF$2:$AF$87)-ROW('List of barriers'!$AF$2)+1),ROWS('List of barriers'!$AF$2:$AF86))),"")</f>
        <v/>
      </c>
      <c r="C90" s="319"/>
      <c r="D90" s="319"/>
      <c r="F90" s="323" t="str">
        <f t="array" ref="F90">IFERROR(INDEX('List of barriers'!$AF$2:$AF$87,SMALL(IF('List of barriers'!$AG$2:$AG$87="MEDIUM",ROW('List of barriers'!$AF$2:$AF$87)-ROW('List of barriers'!$AF$2)+1),ROWS('List of barriers'!$AF$2:$AF86))),"")</f>
        <v/>
      </c>
      <c r="G90" s="314"/>
      <c r="H90" s="314"/>
      <c r="J90" s="323" t="str">
        <f t="array" ref="J90">IFERROR(INDEX('List of barriers'!$AF$2:$AF$87,SMALL(IF('List of barriers'!$AG$2:$AG$87="LOW",ROW('List of barriers'!$AF$2:$AF$87)-ROW('List of barriers'!$AF$2)+1),ROWS('List of barriers'!$AF$2:$AF86))),"")</f>
        <v/>
      </c>
      <c r="K90" s="314"/>
      <c r="L90" s="314"/>
      <c r="N90" s="324"/>
    </row>
    <row r="91" spans="1:14" ht="36" customHeight="1" x14ac:dyDescent="0.2">
      <c r="B91" s="323" t="str">
        <f t="array" ref="B91">IFERROR(INDEX('List of barriers'!$AF$2:$AF$87,SMALL(IF('List of barriers'!$AG$2:$AG$87="High",ROW('List of barriers'!$AF$2:$AF$87)-ROW('List of barriers'!$AF$2)+1),ROWS('List of barriers'!$AF$2:$AF87))),"")</f>
        <v/>
      </c>
      <c r="C91" s="319"/>
      <c r="D91" s="319"/>
      <c r="F91" s="323" t="str">
        <f t="array" ref="F91">IFERROR(INDEX('List of barriers'!$AF$2:$AF$87,SMALL(IF('List of barriers'!$AG$2:$AG$87="MEDIUM",ROW('List of barriers'!$AF$2:$AF$87)-ROW('List of barriers'!$AF$2)+1),ROWS('List of barriers'!$AF$2:$AF87))),"")</f>
        <v/>
      </c>
      <c r="G91" s="314"/>
      <c r="H91" s="314"/>
      <c r="J91" s="323" t="str">
        <f t="array" ref="J91">IFERROR(INDEX('List of barriers'!$AF$2:$AF$87,SMALL(IF('List of barriers'!$AG$2:$AG$87="LOW",ROW('List of barriers'!$AF$2:$AF$87)-ROW('List of barriers'!$AF$2)+1),ROWS('List of barriers'!$AF$2:$AF87))),"")</f>
        <v/>
      </c>
      <c r="K91" s="314"/>
      <c r="L91" s="314"/>
      <c r="N91" s="324"/>
    </row>
    <row r="92" spans="1:14" ht="17" customHeight="1" x14ac:dyDescent="0.2">
      <c r="B92" s="320"/>
      <c r="F92" s="320"/>
      <c r="J92" s="320"/>
      <c r="N92" s="324"/>
    </row>
    <row r="93" spans="1:14" ht="17" customHeight="1" x14ac:dyDescent="0.2">
      <c r="B93" s="320"/>
      <c r="F93" s="320"/>
      <c r="J93" s="320"/>
      <c r="N93" s="324"/>
    </row>
    <row r="94" spans="1:14" ht="17" customHeight="1" x14ac:dyDescent="0.2">
      <c r="B94" s="320"/>
      <c r="F94" s="320"/>
      <c r="J94" s="320"/>
      <c r="N94" s="324"/>
    </row>
    <row r="95" spans="1:14" ht="17" customHeight="1" x14ac:dyDescent="0.2">
      <c r="B95" s="320"/>
      <c r="F95" s="320"/>
      <c r="J95" s="320"/>
      <c r="N95" s="324"/>
    </row>
    <row r="96" spans="1:14" ht="21" x14ac:dyDescent="0.25">
      <c r="A96" s="721" t="s">
        <v>123</v>
      </c>
      <c r="B96" s="721"/>
      <c r="C96" s="721"/>
      <c r="D96" s="721"/>
      <c r="E96" s="721" t="s">
        <v>123</v>
      </c>
      <c r="F96" s="721"/>
      <c r="G96" s="721"/>
      <c r="H96" s="721"/>
      <c r="I96" s="721" t="s">
        <v>123</v>
      </c>
      <c r="J96" s="721"/>
      <c r="K96" s="721"/>
      <c r="L96" s="721"/>
      <c r="M96" s="328"/>
      <c r="N96" s="324"/>
    </row>
  </sheetData>
  <sheetProtection sheet="1"/>
  <mergeCells count="8">
    <mergeCell ref="A96:D96"/>
    <mergeCell ref="E96:H96"/>
    <mergeCell ref="I96:L96"/>
    <mergeCell ref="B2:G2"/>
    <mergeCell ref="J2:L2"/>
    <mergeCell ref="B4:D4"/>
    <mergeCell ref="F4:H4"/>
    <mergeCell ref="J4:L4"/>
  </mergeCells>
  <conditionalFormatting sqref="B5:B95">
    <cfRule type="containsText" dxfId="24" priority="9" operator="containsText" text="low">
      <formula>NOT(ISERROR(SEARCH("low",B5)))</formula>
    </cfRule>
    <cfRule type="containsText" dxfId="23" priority="10" operator="containsText" text="Medium">
      <formula>NOT(ISERROR(SEARCH("Medium",B5)))</formula>
    </cfRule>
    <cfRule type="containsText" dxfId="22" priority="11" operator="containsText" text="Medium">
      <formula>NOT(ISERROR(SEARCH("Medium",B5)))</formula>
    </cfRule>
    <cfRule type="containsText" dxfId="21" priority="12" operator="containsText" text="High">
      <formula>NOT(ISERROR(SEARCH("High",B5)))</formula>
    </cfRule>
  </conditionalFormatting>
  <conditionalFormatting sqref="F5:F91">
    <cfRule type="containsText" dxfId="20" priority="5" operator="containsText" text="low">
      <formula>NOT(ISERROR(SEARCH("low",F5)))</formula>
    </cfRule>
    <cfRule type="containsText" dxfId="19" priority="6" operator="containsText" text="Medium">
      <formula>NOT(ISERROR(SEARCH("Medium",F5)))</formula>
    </cfRule>
    <cfRule type="containsText" dxfId="18" priority="7" operator="containsText" text="Medium">
      <formula>NOT(ISERROR(SEARCH("Medium",F5)))</formula>
    </cfRule>
    <cfRule type="containsText" dxfId="17" priority="8" operator="containsText" text="High">
      <formula>NOT(ISERROR(SEARCH("High",F5)))</formula>
    </cfRule>
  </conditionalFormatting>
  <conditionalFormatting sqref="J5:J91">
    <cfRule type="containsText" dxfId="16" priority="1" operator="containsText" text="low">
      <formula>NOT(ISERROR(SEARCH("low",J5)))</formula>
    </cfRule>
    <cfRule type="containsText" dxfId="15" priority="2" operator="containsText" text="Medium">
      <formula>NOT(ISERROR(SEARCH("Medium",J5)))</formula>
    </cfRule>
    <cfRule type="containsText" dxfId="14" priority="3" operator="containsText" text="Medium">
      <formula>NOT(ISERROR(SEARCH("Medium",J5)))</formula>
    </cfRule>
    <cfRule type="containsText" dxfId="13" priority="4" operator="containsText" text="High">
      <formula>NOT(ISERROR(SEARCH("High",J5)))</formula>
    </cfRule>
  </conditionalFormatting>
  <pageMargins left="0.7" right="0.7" top="0.75" bottom="0.75" header="0.3" footer="0.3"/>
  <pageSetup orientation="portrait" horizontalDpi="90" verticalDpi="9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7427F-80CE-7846-8ABA-884EFB29E713}">
  <sheetPr>
    <tabColor rgb="FF95C6D9"/>
  </sheetPr>
  <dimension ref="A1:AF96"/>
  <sheetViews>
    <sheetView zoomScale="75" zoomScaleNormal="120" workbookViewId="0">
      <selection activeCell="P6" sqref="P6:P91"/>
    </sheetView>
  </sheetViews>
  <sheetFormatPr baseColWidth="10" defaultColWidth="0" defaultRowHeight="15" customHeight="1" zeroHeight="1" x14ac:dyDescent="0.2"/>
  <cols>
    <col min="1" max="1" width="3.83203125" style="310" customWidth="1"/>
    <col min="2" max="2" width="58.83203125" style="310" customWidth="1"/>
    <col min="3" max="7" width="37.83203125" style="310" customWidth="1"/>
    <col min="8" max="8" width="3.83203125" style="310" customWidth="1"/>
    <col min="9" max="9" width="58.83203125" style="310" customWidth="1"/>
    <col min="10" max="14" width="37.83203125" style="310" customWidth="1"/>
    <col min="15" max="15" width="3.83203125" style="310" customWidth="1"/>
    <col min="16" max="16" width="58.83203125" style="310" customWidth="1"/>
    <col min="17" max="21" width="37.83203125" style="310" customWidth="1"/>
    <col min="22" max="22" width="18" style="310" customWidth="1"/>
    <col min="23" max="23" width="3.5" style="310" customWidth="1"/>
    <col min="24" max="24" width="25.33203125" style="310" hidden="1" customWidth="1"/>
    <col min="25" max="25" width="23.5" style="310" hidden="1" customWidth="1"/>
    <col min="26" max="32" width="0" style="310" hidden="1" customWidth="1"/>
    <col min="33" max="16384" width="9.1640625" style="310" hidden="1"/>
  </cols>
  <sheetData>
    <row r="1" spans="1:32" ht="45" customHeight="1" x14ac:dyDescent="0.2">
      <c r="A1" s="324"/>
      <c r="B1" s="329" t="s">
        <v>473</v>
      </c>
      <c r="C1" s="329"/>
      <c r="D1" s="329"/>
      <c r="E1" s="329"/>
      <c r="F1" s="329"/>
      <c r="G1" s="329"/>
      <c r="H1" s="324"/>
      <c r="I1" s="329"/>
      <c r="J1" s="329"/>
      <c r="K1" s="329"/>
      <c r="L1" s="329"/>
      <c r="M1" s="329"/>
      <c r="N1" s="329"/>
      <c r="O1" s="324"/>
      <c r="P1" s="329"/>
      <c r="Q1" s="329"/>
      <c r="R1" s="329"/>
      <c r="S1" s="329"/>
      <c r="T1" s="329"/>
      <c r="U1" s="329"/>
      <c r="V1" s="327"/>
      <c r="W1" s="324"/>
    </row>
    <row r="2" spans="1:32" ht="140" customHeight="1" x14ac:dyDescent="0.2">
      <c r="B2" s="722" t="s">
        <v>476</v>
      </c>
      <c r="C2" s="722"/>
      <c r="D2" s="722"/>
      <c r="E2" s="722"/>
      <c r="F2" s="722"/>
      <c r="G2" s="722"/>
      <c r="H2" s="446"/>
      <c r="I2" s="446"/>
      <c r="J2" s="446"/>
      <c r="K2" s="446"/>
      <c r="L2" s="446"/>
      <c r="M2" s="446"/>
      <c r="N2" s="311"/>
      <c r="P2" s="723"/>
      <c r="Q2" s="723"/>
      <c r="R2" s="723"/>
      <c r="S2" s="723"/>
      <c r="T2" s="723"/>
      <c r="U2" s="723"/>
      <c r="W2" s="324"/>
      <c r="AB2" s="316"/>
      <c r="AC2" s="316"/>
      <c r="AD2" s="316"/>
      <c r="AE2" s="316"/>
      <c r="AF2" s="316"/>
    </row>
    <row r="3" spans="1:32" ht="16" customHeight="1" x14ac:dyDescent="0.2">
      <c r="B3" s="330"/>
      <c r="C3" s="330"/>
      <c r="D3" s="330"/>
      <c r="E3" s="443"/>
      <c r="F3" s="443"/>
      <c r="G3" s="443"/>
      <c r="I3" s="330"/>
      <c r="J3" s="330"/>
      <c r="K3" s="330"/>
      <c r="L3" s="330"/>
      <c r="M3" s="330"/>
      <c r="N3" s="330"/>
      <c r="P3" s="330"/>
      <c r="Q3" s="330"/>
      <c r="R3" s="330"/>
      <c r="S3" s="330"/>
      <c r="T3" s="330"/>
      <c r="U3" s="330"/>
      <c r="W3" s="324"/>
      <c r="AB3" s="316"/>
      <c r="AC3" s="316"/>
      <c r="AD3" s="316"/>
      <c r="AE3" s="316"/>
      <c r="AF3" s="316"/>
    </row>
    <row r="4" spans="1:32" ht="27" customHeight="1" x14ac:dyDescent="0.2">
      <c r="B4" s="724" t="s">
        <v>326</v>
      </c>
      <c r="C4" s="725"/>
      <c r="D4" s="726"/>
      <c r="E4" s="444"/>
      <c r="F4" s="444"/>
      <c r="G4" s="444"/>
      <c r="I4" s="727" t="s">
        <v>327</v>
      </c>
      <c r="J4" s="732"/>
      <c r="K4" s="732"/>
      <c r="L4" s="732"/>
      <c r="M4" s="728"/>
      <c r="N4" s="729"/>
      <c r="P4" s="730" t="s">
        <v>328</v>
      </c>
      <c r="Q4" s="730"/>
      <c r="R4" s="730"/>
      <c r="S4" s="730"/>
      <c r="T4" s="731"/>
      <c r="U4" s="731"/>
      <c r="W4" s="324"/>
      <c r="AB4" s="316"/>
      <c r="AC4" s="316"/>
      <c r="AD4" s="316"/>
      <c r="AE4" s="316"/>
      <c r="AF4" s="316"/>
    </row>
    <row r="5" spans="1:32" ht="66" customHeight="1" x14ac:dyDescent="0.2">
      <c r="B5" s="322" t="s">
        <v>329</v>
      </c>
      <c r="C5" s="317" t="s">
        <v>477</v>
      </c>
      <c r="D5" s="317" t="s">
        <v>478</v>
      </c>
      <c r="E5" s="317" t="s">
        <v>474</v>
      </c>
      <c r="F5" s="317" t="s">
        <v>475</v>
      </c>
      <c r="G5" s="317" t="s">
        <v>479</v>
      </c>
      <c r="I5" s="317" t="s">
        <v>329</v>
      </c>
      <c r="J5" s="317" t="s">
        <v>477</v>
      </c>
      <c r="K5" s="317" t="s">
        <v>478</v>
      </c>
      <c r="L5" s="317" t="s">
        <v>474</v>
      </c>
      <c r="M5" s="317" t="s">
        <v>475</v>
      </c>
      <c r="N5" s="317" t="s">
        <v>479</v>
      </c>
      <c r="P5" s="317" t="s">
        <v>329</v>
      </c>
      <c r="Q5" s="317" t="s">
        <v>477</v>
      </c>
      <c r="R5" s="317" t="s">
        <v>478</v>
      </c>
      <c r="S5" s="317" t="s">
        <v>474</v>
      </c>
      <c r="T5" s="317" t="s">
        <v>475</v>
      </c>
      <c r="U5" s="317" t="s">
        <v>479</v>
      </c>
      <c r="W5" s="324"/>
      <c r="AB5" s="316"/>
      <c r="AC5" s="316"/>
      <c r="AD5" s="316"/>
      <c r="AE5" s="316"/>
      <c r="AF5" s="316"/>
    </row>
    <row r="6" spans="1:32" s="315" customFormat="1" ht="67" customHeight="1" x14ac:dyDescent="0.2">
      <c r="B6" s="323" t="str">
        <f t="array" ref="B6">IFERROR(INDEX('List of barriers'!$AF$2:$AF$87,SMALL(IF('List of barriers'!$AG$2:$AG$87="High",ROW('List of barriers'!$AF$2:$AF$87)-ROW('List of barriers'!$AF$2)+1),ROWS('List of barriers'!$AF$2:$AF2))),"")</f>
        <v/>
      </c>
      <c r="C6" s="314"/>
      <c r="D6" s="314"/>
      <c r="E6" s="314"/>
      <c r="F6" s="314"/>
      <c r="G6" s="314"/>
      <c r="I6" s="323" t="str">
        <f t="array" ref="I6">IFERROR(INDEX('List of barriers'!$AF$2:$AF$87,SMALL(IF('List of barriers'!$AG$2:$AG$87="Medium",ROW('List of barriers'!$AF$2:$AF$87)-ROW('List of barriers'!$AF$2)+1),ROWS('List of barriers'!$AF$2:$AF2))),"")</f>
        <v/>
      </c>
      <c r="J6" s="445"/>
      <c r="K6" s="445"/>
      <c r="L6" s="445"/>
      <c r="M6" s="314"/>
      <c r="N6" s="314"/>
      <c r="P6" s="323" t="str">
        <f t="array" ref="P6">IFERROR(INDEX('List of barriers'!$AF$2:$AF$87,SMALL(IF('List of barriers'!$AG$2:$AG$87="LOW",ROW('List of barriers'!$AF$2:$AF$87)-ROW('List of barriers'!$AF$2)+1),ROWS('List of barriers'!$AF$2:$AF2))),"")</f>
        <v/>
      </c>
      <c r="Q6" s="445"/>
      <c r="R6" s="445"/>
      <c r="S6" s="445"/>
      <c r="T6" s="314"/>
      <c r="U6" s="314"/>
      <c r="W6" s="324"/>
      <c r="AB6" s="318"/>
      <c r="AC6" s="316"/>
      <c r="AD6" s="316"/>
      <c r="AE6" s="318"/>
      <c r="AF6" s="318"/>
    </row>
    <row r="7" spans="1:32" s="315" customFormat="1" ht="55" customHeight="1" x14ac:dyDescent="0.2">
      <c r="B7" s="323" t="str">
        <f t="array" ref="B7">IFERROR(INDEX('List of barriers'!$AF$2:$AF$87,SMALL(IF('List of barriers'!$AG$2:$AG$87="High",ROW('List of barriers'!$AF$2:$AF$87)-ROW('List of barriers'!$AF$2)+1),ROWS('List of barriers'!$AF$2:$AF3))),"")</f>
        <v/>
      </c>
      <c r="C7" s="314"/>
      <c r="D7" s="314"/>
      <c r="E7" s="314"/>
      <c r="F7" s="314"/>
      <c r="G7" s="314"/>
      <c r="I7" s="323" t="str">
        <f t="array" ref="I7">IFERROR(INDEX('List of barriers'!$AF$2:$AF$87,SMALL(IF('List of barriers'!$AG$2:$AG$87="Medium",ROW('List of barriers'!$AF$2:$AF$87)-ROW('List of barriers'!$AF$2)+1),ROWS('List of barriers'!$AF$2:$AF3))),"")</f>
        <v/>
      </c>
      <c r="J7" s="445"/>
      <c r="K7" s="445"/>
      <c r="L7" s="445"/>
      <c r="M7" s="314"/>
      <c r="N7" s="314"/>
      <c r="P7" s="323" t="str">
        <f t="array" ref="P7">IFERROR(INDEX('List of barriers'!$AF$2:$AF$87,SMALL(IF('List of barriers'!$AG$2:$AG$87="LOW",ROW('List of barriers'!$AF$2:$AF$87)-ROW('List of barriers'!$AF$2)+1),ROWS('List of barriers'!$AF$2:$AF3))),"")</f>
        <v/>
      </c>
      <c r="Q7" s="445"/>
      <c r="R7" s="445"/>
      <c r="S7" s="445"/>
      <c r="T7" s="314"/>
      <c r="U7" s="314"/>
      <c r="W7" s="324"/>
      <c r="AB7" s="318"/>
      <c r="AC7" s="316"/>
      <c r="AD7" s="316"/>
      <c r="AE7" s="318"/>
      <c r="AF7" s="318"/>
    </row>
    <row r="8" spans="1:32" s="315" customFormat="1" ht="55" customHeight="1" x14ac:dyDescent="0.2">
      <c r="B8" s="323" t="str">
        <f t="array" ref="B8">IFERROR(INDEX('List of barriers'!$AF$2:$AF$87,SMALL(IF('List of barriers'!$AG$2:$AG$87="High",ROW('List of barriers'!$AF$2:$AF$87)-ROW('List of barriers'!$AF$2)+1),ROWS('List of barriers'!$AF$2:$AF4))),"")</f>
        <v/>
      </c>
      <c r="C8" s="314"/>
      <c r="D8" s="314"/>
      <c r="E8" s="314"/>
      <c r="F8" s="314"/>
      <c r="G8" s="314"/>
      <c r="I8" s="323" t="str">
        <f t="array" ref="I8">IFERROR(INDEX('List of barriers'!$AF$2:$AF$87,SMALL(IF('List of barriers'!$AG$2:$AG$87="Medium",ROW('List of barriers'!$AF$2:$AF$87)-ROW('List of barriers'!$AF$2)+1),ROWS('List of barriers'!$AF$2:$AF4))),"")</f>
        <v/>
      </c>
      <c r="J8" s="445"/>
      <c r="K8" s="445"/>
      <c r="L8" s="445"/>
      <c r="M8" s="314"/>
      <c r="N8" s="314"/>
      <c r="P8" s="323" t="str">
        <f t="array" ref="P8">IFERROR(INDEX('List of barriers'!$AF$2:$AF$87,SMALL(IF('List of barriers'!$AG$2:$AG$87="LOW",ROW('List of barriers'!$AF$2:$AF$87)-ROW('List of barriers'!$AF$2)+1),ROWS('List of barriers'!$AF$2:$AF4))),"")</f>
        <v/>
      </c>
      <c r="Q8" s="445"/>
      <c r="R8" s="445"/>
      <c r="S8" s="445"/>
      <c r="T8" s="314"/>
      <c r="U8" s="314"/>
      <c r="W8" s="324"/>
      <c r="AB8" s="318"/>
      <c r="AC8" s="316"/>
      <c r="AD8" s="316"/>
      <c r="AE8" s="318"/>
      <c r="AF8" s="318"/>
    </row>
    <row r="9" spans="1:32" s="315" customFormat="1" ht="52" customHeight="1" x14ac:dyDescent="0.2">
      <c r="B9" s="323" t="str">
        <f t="array" ref="B9">IFERROR(INDEX('List of barriers'!$AF$2:$AF$87,SMALL(IF('List of barriers'!$AG$2:$AG$87="High",ROW('List of barriers'!$AF$2:$AF$87)-ROW('List of barriers'!$AF$2)+1),ROWS('List of barriers'!$AF$2:$AF5))),"")</f>
        <v/>
      </c>
      <c r="C9" s="314"/>
      <c r="D9" s="314"/>
      <c r="E9" s="314"/>
      <c r="F9" s="314"/>
      <c r="G9" s="314"/>
      <c r="I9" s="323" t="str">
        <f t="array" ref="I9">IFERROR(INDEX('List of barriers'!$AF$2:$AF$87,SMALL(IF('List of barriers'!$AG$2:$AG$87="Medium",ROW('List of barriers'!$AF$2:$AF$87)-ROW('List of barriers'!$AF$2)+1),ROWS('List of barriers'!$AF$2:$AF5))),"")</f>
        <v/>
      </c>
      <c r="J9" s="445"/>
      <c r="K9" s="445"/>
      <c r="L9" s="445"/>
      <c r="M9" s="314"/>
      <c r="N9" s="314"/>
      <c r="P9" s="323" t="str">
        <f t="array" ref="P9">IFERROR(INDEX('List of barriers'!$AF$2:$AF$87,SMALL(IF('List of barriers'!$AG$2:$AG$87="LOW",ROW('List of barriers'!$AF$2:$AF$87)-ROW('List of barriers'!$AF$2)+1),ROWS('List of barriers'!$AF$2:$AF5))),"")</f>
        <v/>
      </c>
      <c r="Q9" s="445"/>
      <c r="R9" s="445"/>
      <c r="S9" s="445"/>
      <c r="T9" s="314"/>
      <c r="U9" s="314"/>
      <c r="W9" s="324"/>
      <c r="AB9" s="318"/>
      <c r="AC9" s="316"/>
      <c r="AD9" s="316"/>
      <c r="AE9" s="318"/>
      <c r="AF9" s="318"/>
    </row>
    <row r="10" spans="1:32" s="315" customFormat="1" ht="36" customHeight="1" x14ac:dyDescent="0.2">
      <c r="B10" s="323" t="str">
        <f t="array" ref="B10">IFERROR(INDEX('List of barriers'!$AF$2:$AF$87,SMALL(IF('List of barriers'!$AG$2:$AG$87="High",ROW('List of barriers'!$AF$2:$AF$87)-ROW('List of barriers'!$AF$2)+1),ROWS('List of barriers'!$AF$2:$AF6))),"")</f>
        <v/>
      </c>
      <c r="C10" s="314"/>
      <c r="D10" s="314"/>
      <c r="E10" s="314"/>
      <c r="F10" s="314"/>
      <c r="G10" s="314"/>
      <c r="I10" s="323" t="str">
        <f t="array" ref="I10">IFERROR(INDEX('List of barriers'!$AF$2:$AF$87,SMALL(IF('List of barriers'!$AG$2:$AG$87="Medium",ROW('List of barriers'!$AF$2:$AF$87)-ROW('List of barriers'!$AF$2)+1),ROWS('List of barriers'!$AF$2:$AF6))),"")</f>
        <v/>
      </c>
      <c r="J10" s="445"/>
      <c r="K10" s="445"/>
      <c r="L10" s="445"/>
      <c r="M10" s="314"/>
      <c r="N10" s="314"/>
      <c r="P10" s="323" t="str">
        <f t="array" ref="P10">IFERROR(INDEX('List of barriers'!$AF$2:$AF$87,SMALL(IF('List of barriers'!$AG$2:$AG$87="LOW",ROW('List of barriers'!$AF$2:$AF$87)-ROW('List of barriers'!$AF$2)+1),ROWS('List of barriers'!$AF$2:$AF6))),"")</f>
        <v/>
      </c>
      <c r="Q10" s="445"/>
      <c r="R10" s="445"/>
      <c r="S10" s="445"/>
      <c r="T10" s="314"/>
      <c r="U10" s="314"/>
      <c r="W10" s="324"/>
      <c r="AB10" s="318"/>
      <c r="AC10" s="318"/>
      <c r="AD10" s="318"/>
      <c r="AE10" s="318"/>
      <c r="AF10" s="318"/>
    </row>
    <row r="11" spans="1:32" s="315" customFormat="1" ht="36" customHeight="1" x14ac:dyDescent="0.2">
      <c r="B11" s="323" t="str">
        <f t="array" ref="B11">IFERROR(INDEX('List of barriers'!$AF$2:$AF$87,SMALL(IF('List of barriers'!$AG$2:$AG$87="High",ROW('List of barriers'!$AF$2:$AF$87)-ROW('List of barriers'!$AF$2)+1),ROWS('List of barriers'!$AF$2:$AF7))),"")</f>
        <v/>
      </c>
      <c r="C11" s="314"/>
      <c r="D11" s="314"/>
      <c r="E11" s="314"/>
      <c r="F11" s="314"/>
      <c r="G11" s="314"/>
      <c r="I11" s="323" t="str">
        <f t="array" ref="I11">IFERROR(INDEX('List of barriers'!$AF$2:$AF$87,SMALL(IF('List of barriers'!$AG$2:$AG$87="Medium",ROW('List of barriers'!$AF$2:$AF$87)-ROW('List of barriers'!$AF$2)+1),ROWS('List of barriers'!$AF$2:$AF7))),"")</f>
        <v/>
      </c>
      <c r="J11" s="445"/>
      <c r="K11" s="445"/>
      <c r="L11" s="445"/>
      <c r="M11" s="314"/>
      <c r="N11" s="314"/>
      <c r="P11" s="323" t="str">
        <f t="array" ref="P11">IFERROR(INDEX('List of barriers'!$AF$2:$AF$87,SMALL(IF('List of barriers'!$AG$2:$AG$87="LOW",ROW('List of barriers'!$AF$2:$AF$87)-ROW('List of barriers'!$AF$2)+1),ROWS('List of barriers'!$AF$2:$AF7))),"")</f>
        <v/>
      </c>
      <c r="Q11" s="445"/>
      <c r="R11" s="445"/>
      <c r="S11" s="445"/>
      <c r="T11" s="314"/>
      <c r="U11" s="314"/>
      <c r="W11" s="324"/>
      <c r="AB11" s="318"/>
      <c r="AC11" s="318"/>
      <c r="AD11" s="318"/>
      <c r="AE11" s="318"/>
      <c r="AF11" s="318"/>
    </row>
    <row r="12" spans="1:32" s="315" customFormat="1" ht="36" customHeight="1" x14ac:dyDescent="0.2">
      <c r="B12" s="323" t="str">
        <f t="array" ref="B12">IFERROR(INDEX('List of barriers'!$AF$2:$AF$87,SMALL(IF('List of barriers'!$AG$2:$AG$87="High",ROW('List of barriers'!$AF$2:$AF$87)-ROW('List of barriers'!$AF$2)+1),ROWS('List of barriers'!$AF$2:$AF8))),"")</f>
        <v/>
      </c>
      <c r="C12" s="314"/>
      <c r="D12" s="314"/>
      <c r="E12" s="314"/>
      <c r="F12" s="314"/>
      <c r="G12" s="314"/>
      <c r="I12" s="323" t="str">
        <f t="array" ref="I12">IFERROR(INDEX('List of barriers'!$AF$2:$AF$87,SMALL(IF('List of barriers'!$AG$2:$AG$87="Medium",ROW('List of barriers'!$AF$2:$AF$87)-ROW('List of barriers'!$AF$2)+1),ROWS('List of barriers'!$AF$2:$AF8))),"")</f>
        <v/>
      </c>
      <c r="J12" s="445"/>
      <c r="K12" s="445"/>
      <c r="L12" s="445"/>
      <c r="M12" s="314"/>
      <c r="N12" s="314"/>
      <c r="P12" s="323" t="str">
        <f t="array" ref="P12">IFERROR(INDEX('List of barriers'!$AF$2:$AF$87,SMALL(IF('List of barriers'!$AG$2:$AG$87="LOW",ROW('List of barriers'!$AF$2:$AF$87)-ROW('List of barriers'!$AF$2)+1),ROWS('List of barriers'!$AF$2:$AF8))),"")</f>
        <v/>
      </c>
      <c r="Q12" s="445"/>
      <c r="R12" s="445"/>
      <c r="S12" s="445"/>
      <c r="T12" s="314"/>
      <c r="U12" s="314"/>
      <c r="W12" s="324"/>
      <c r="AB12" s="318"/>
      <c r="AC12" s="318"/>
      <c r="AD12" s="318"/>
      <c r="AE12" s="318"/>
      <c r="AF12" s="318"/>
    </row>
    <row r="13" spans="1:32" s="315" customFormat="1" ht="36" customHeight="1" x14ac:dyDescent="0.2">
      <c r="B13" s="323" t="str">
        <f t="array" ref="B13">IFERROR(INDEX('List of barriers'!$AF$2:$AF$87,SMALL(IF('List of barriers'!$AG$2:$AG$87="High",ROW('List of barriers'!$AF$2:$AF$87)-ROW('List of barriers'!$AF$2)+1),ROWS('List of barriers'!$AF$2:$AF9))),"")</f>
        <v/>
      </c>
      <c r="C13" s="314"/>
      <c r="D13" s="314"/>
      <c r="E13" s="314"/>
      <c r="F13" s="314"/>
      <c r="G13" s="314"/>
      <c r="I13" s="323" t="str">
        <f t="array" ref="I13">IFERROR(INDEX('List of barriers'!$AF$2:$AF$87,SMALL(IF('List of barriers'!$AG$2:$AG$87="Medium",ROW('List of barriers'!$AF$2:$AF$87)-ROW('List of barriers'!$AF$2)+1),ROWS('List of barriers'!$AF$2:$AF9))),"")</f>
        <v/>
      </c>
      <c r="J13" s="445"/>
      <c r="K13" s="445"/>
      <c r="L13" s="445"/>
      <c r="M13" s="314"/>
      <c r="N13" s="314"/>
      <c r="P13" s="323" t="str">
        <f t="array" ref="P13">IFERROR(INDEX('List of barriers'!$AF$2:$AF$87,SMALL(IF('List of barriers'!$AG$2:$AG$87="LOW",ROW('List of barriers'!$AF$2:$AF$87)-ROW('List of barriers'!$AF$2)+1),ROWS('List of barriers'!$AF$2:$AF9))),"")</f>
        <v/>
      </c>
      <c r="Q13" s="445"/>
      <c r="R13" s="445"/>
      <c r="S13" s="445"/>
      <c r="T13" s="314"/>
      <c r="U13" s="314"/>
      <c r="W13" s="324"/>
      <c r="AB13" s="318"/>
      <c r="AC13" s="318"/>
      <c r="AD13" s="318"/>
      <c r="AE13" s="318"/>
      <c r="AF13" s="318"/>
    </row>
    <row r="14" spans="1:32" s="315" customFormat="1" ht="36" customHeight="1" x14ac:dyDescent="0.2">
      <c r="B14" s="323" t="str">
        <f t="array" ref="B14">IFERROR(INDEX('List of barriers'!$AF$2:$AF$87,SMALL(IF('List of barriers'!$AG$2:$AG$87="High",ROW('List of barriers'!$AF$2:$AF$87)-ROW('List of barriers'!$AF$2)+1),ROWS('List of barriers'!$AF$2:$AF10))),"")</f>
        <v/>
      </c>
      <c r="C14" s="314"/>
      <c r="D14" s="314"/>
      <c r="E14" s="314"/>
      <c r="F14" s="314"/>
      <c r="G14" s="314"/>
      <c r="I14" s="323" t="str">
        <f t="array" ref="I14">IFERROR(INDEX('List of barriers'!$AF$2:$AF$87,SMALL(IF('List of barriers'!$AG$2:$AG$87="Medium",ROW('List of barriers'!$AF$2:$AF$87)-ROW('List of barriers'!$AF$2)+1),ROWS('List of barriers'!$AF$2:$AF10))),"")</f>
        <v/>
      </c>
      <c r="J14" s="445"/>
      <c r="K14" s="445"/>
      <c r="L14" s="445"/>
      <c r="M14" s="314"/>
      <c r="N14" s="314"/>
      <c r="P14" s="323" t="str">
        <f t="array" ref="P14">IFERROR(INDEX('List of barriers'!$AF$2:$AF$87,SMALL(IF('List of barriers'!$AG$2:$AG$87="LOW",ROW('List of barriers'!$AF$2:$AF$87)-ROW('List of barriers'!$AF$2)+1),ROWS('List of barriers'!$AF$2:$AF10))),"")</f>
        <v/>
      </c>
      <c r="Q14" s="445"/>
      <c r="R14" s="445"/>
      <c r="S14" s="445"/>
      <c r="T14" s="314"/>
      <c r="U14" s="314"/>
      <c r="W14" s="324"/>
      <c r="AB14" s="318"/>
      <c r="AC14" s="318"/>
      <c r="AD14" s="318"/>
      <c r="AE14" s="318"/>
      <c r="AF14" s="318"/>
    </row>
    <row r="15" spans="1:32" ht="36" customHeight="1" x14ac:dyDescent="0.2">
      <c r="B15" s="323" t="str">
        <f t="array" ref="B15">IFERROR(INDEX('List of barriers'!$AF$2:$AF$87,SMALL(IF('List of barriers'!$AG$2:$AG$87="High",ROW('List of barriers'!$AF$2:$AF$87)-ROW('List of barriers'!$AF$2)+1),ROWS('List of barriers'!$AF$2:$AF11))),"")</f>
        <v/>
      </c>
      <c r="C15" s="314"/>
      <c r="D15" s="314"/>
      <c r="E15" s="314"/>
      <c r="F15" s="314"/>
      <c r="G15" s="314"/>
      <c r="I15" s="323" t="str">
        <f t="array" ref="I15">IFERROR(INDEX('List of barriers'!$AF$2:$AF$87,SMALL(IF('List of barriers'!$AG$2:$AG$87="Medium",ROW('List of barriers'!$AF$2:$AF$87)-ROW('List of barriers'!$AF$2)+1),ROWS('List of barriers'!$AF$2:$AF11))),"")</f>
        <v/>
      </c>
      <c r="J15" s="445"/>
      <c r="K15" s="445"/>
      <c r="L15" s="445"/>
      <c r="M15" s="314"/>
      <c r="N15" s="314"/>
      <c r="P15" s="323" t="str">
        <f t="array" ref="P15">IFERROR(INDEX('List of barriers'!$AF$2:$AF$87,SMALL(IF('List of barriers'!$AG$2:$AG$87="LOW",ROW('List of barriers'!$AF$2:$AF$87)-ROW('List of barriers'!$AF$2)+1),ROWS('List of barriers'!$AF$2:$AF11))),"")</f>
        <v/>
      </c>
      <c r="Q15" s="445"/>
      <c r="R15" s="445"/>
      <c r="S15" s="445"/>
      <c r="T15" s="314"/>
      <c r="U15" s="314"/>
      <c r="W15" s="324"/>
      <c r="AB15" s="316"/>
      <c r="AC15" s="316"/>
      <c r="AD15" s="316"/>
      <c r="AE15" s="316"/>
      <c r="AF15" s="316"/>
    </row>
    <row r="16" spans="1:32" ht="36" customHeight="1" x14ac:dyDescent="0.2">
      <c r="B16" s="323" t="str">
        <f t="array" ref="B16">IFERROR(INDEX('List of barriers'!$AF$2:$AF$87,SMALL(IF('List of barriers'!$AG$2:$AG$87="High",ROW('List of barriers'!$AF$2:$AF$87)-ROW('List of barriers'!$AF$2)+1),ROWS('List of barriers'!$AF$2:$AF12))),"")</f>
        <v/>
      </c>
      <c r="C16" s="314"/>
      <c r="D16" s="314"/>
      <c r="E16" s="314"/>
      <c r="F16" s="314"/>
      <c r="G16" s="314"/>
      <c r="I16" s="323" t="str">
        <f t="array" ref="I16">IFERROR(INDEX('List of barriers'!$AF$2:$AF$87,SMALL(IF('List of barriers'!$AG$2:$AG$87="Medium",ROW('List of barriers'!$AF$2:$AF$87)-ROW('List of barriers'!$AF$2)+1),ROWS('List of barriers'!$AF$2:$AF12))),"")</f>
        <v/>
      </c>
      <c r="J16" s="445"/>
      <c r="K16" s="445"/>
      <c r="L16" s="445"/>
      <c r="M16" s="314"/>
      <c r="N16" s="314"/>
      <c r="P16" s="323" t="str">
        <f t="array" ref="P16">IFERROR(INDEX('List of barriers'!$AF$2:$AF$87,SMALL(IF('List of barriers'!$AG$2:$AG$87="LOW",ROW('List of barriers'!$AF$2:$AF$87)-ROW('List of barriers'!$AF$2)+1),ROWS('List of barriers'!$AF$2:$AF12))),"")</f>
        <v/>
      </c>
      <c r="Q16" s="445"/>
      <c r="R16" s="445"/>
      <c r="S16" s="445"/>
      <c r="T16" s="314"/>
      <c r="U16" s="314"/>
      <c r="W16" s="324"/>
      <c r="AB16" s="316"/>
      <c r="AC16" s="316"/>
      <c r="AD16" s="316"/>
      <c r="AE16" s="316"/>
      <c r="AF16" s="316"/>
    </row>
    <row r="17" spans="2:32" ht="36" customHeight="1" x14ac:dyDescent="0.2">
      <c r="B17" s="323" t="str">
        <f t="array" ref="B17">IFERROR(INDEX('List of barriers'!$AF$2:$AF$87,SMALL(IF('List of barriers'!$AG$2:$AG$87="High",ROW('List of barriers'!$AF$2:$AF$87)-ROW('List of barriers'!$AF$2)+1),ROWS('List of barriers'!$AF$2:$AF13))),"")</f>
        <v/>
      </c>
      <c r="C17" s="314"/>
      <c r="D17" s="314"/>
      <c r="E17" s="314"/>
      <c r="F17" s="314"/>
      <c r="G17" s="314"/>
      <c r="I17" s="323" t="str">
        <f t="array" ref="I17">IFERROR(INDEX('List of barriers'!$AF$2:$AF$87,SMALL(IF('List of barriers'!$AG$2:$AG$87="Medium",ROW('List of barriers'!$AF$2:$AF$87)-ROW('List of barriers'!$AF$2)+1),ROWS('List of barriers'!$AF$2:$AF13))),"")</f>
        <v/>
      </c>
      <c r="J17" s="445"/>
      <c r="K17" s="445"/>
      <c r="L17" s="445"/>
      <c r="M17" s="314"/>
      <c r="N17" s="314"/>
      <c r="P17" s="323" t="str">
        <f t="array" ref="P17">IFERROR(INDEX('List of barriers'!$AF$2:$AF$87,SMALL(IF('List of barriers'!$AG$2:$AG$87="LOW",ROW('List of barriers'!$AF$2:$AF$87)-ROW('List of barriers'!$AF$2)+1),ROWS('List of barriers'!$AF$2:$AF13))),"")</f>
        <v/>
      </c>
      <c r="Q17" s="445"/>
      <c r="R17" s="445"/>
      <c r="S17" s="445"/>
      <c r="T17" s="314"/>
      <c r="U17" s="314"/>
      <c r="W17" s="324"/>
      <c r="AB17" s="316"/>
      <c r="AC17" s="316"/>
      <c r="AD17" s="316"/>
      <c r="AE17" s="316"/>
      <c r="AF17" s="316"/>
    </row>
    <row r="18" spans="2:32" ht="36" customHeight="1" x14ac:dyDescent="0.2">
      <c r="B18" s="323" t="str">
        <f t="array" ref="B18">IFERROR(INDEX('List of barriers'!$AF$2:$AF$87,SMALL(IF('List of barriers'!$AG$2:$AG$87="High",ROW('List of barriers'!$AF$2:$AF$87)-ROW('List of barriers'!$AF$2)+1),ROWS('List of barriers'!$AF$2:$AF14))),"")</f>
        <v/>
      </c>
      <c r="C18" s="314"/>
      <c r="D18" s="314"/>
      <c r="E18" s="314"/>
      <c r="F18" s="314"/>
      <c r="G18" s="314"/>
      <c r="I18" s="323" t="str">
        <f t="array" ref="I18">IFERROR(INDEX('List of barriers'!$AF$2:$AF$87,SMALL(IF('List of barriers'!$AG$2:$AG$87="Medium",ROW('List of barriers'!$AF$2:$AF$87)-ROW('List of barriers'!$AF$2)+1),ROWS('List of barriers'!$AF$2:$AF14))),"")</f>
        <v/>
      </c>
      <c r="J18" s="445"/>
      <c r="K18" s="445"/>
      <c r="L18" s="445"/>
      <c r="M18" s="314"/>
      <c r="N18" s="314"/>
      <c r="P18" s="323" t="str">
        <f t="array" ref="P18">IFERROR(INDEX('List of barriers'!$AF$2:$AF$87,SMALL(IF('List of barriers'!$AG$2:$AG$87="LOW",ROW('List of barriers'!$AF$2:$AF$87)-ROW('List of barriers'!$AF$2)+1),ROWS('List of barriers'!$AF$2:$AF14))),"")</f>
        <v/>
      </c>
      <c r="Q18" s="445"/>
      <c r="R18" s="445"/>
      <c r="S18" s="445"/>
      <c r="T18" s="314"/>
      <c r="U18" s="314"/>
      <c r="W18" s="324"/>
      <c r="AB18" s="316"/>
      <c r="AC18" s="316"/>
      <c r="AD18" s="316"/>
      <c r="AE18" s="316"/>
      <c r="AF18" s="316"/>
    </row>
    <row r="19" spans="2:32" ht="36" customHeight="1" x14ac:dyDescent="0.2">
      <c r="B19" s="323" t="str">
        <f t="array" ref="B19">IFERROR(INDEX('List of barriers'!$AF$2:$AF$87,SMALL(IF('List of barriers'!$AG$2:$AG$87="High",ROW('List of barriers'!$AF$2:$AF$87)-ROW('List of barriers'!$AF$2)+1),ROWS('List of barriers'!$AF$2:$AF15))),"")</f>
        <v/>
      </c>
      <c r="C19" s="314"/>
      <c r="D19" s="314"/>
      <c r="E19" s="314"/>
      <c r="F19" s="314"/>
      <c r="G19" s="314"/>
      <c r="I19" s="323" t="str">
        <f t="array" ref="I19">IFERROR(INDEX('List of barriers'!$AF$2:$AF$87,SMALL(IF('List of barriers'!$AG$2:$AG$87="Medium",ROW('List of barriers'!$AF$2:$AF$87)-ROW('List of barriers'!$AF$2)+1),ROWS('List of barriers'!$AF$2:$AF15))),"")</f>
        <v/>
      </c>
      <c r="J19" s="445"/>
      <c r="K19" s="445"/>
      <c r="L19" s="445"/>
      <c r="M19" s="314"/>
      <c r="N19" s="314"/>
      <c r="P19" s="323" t="str">
        <f t="array" ref="P19">IFERROR(INDEX('List of barriers'!$AF$2:$AF$87,SMALL(IF('List of barriers'!$AG$2:$AG$87="LOW",ROW('List of barriers'!$AF$2:$AF$87)-ROW('List of barriers'!$AF$2)+1),ROWS('List of barriers'!$AF$2:$AF15))),"")</f>
        <v/>
      </c>
      <c r="Q19" s="445"/>
      <c r="R19" s="445"/>
      <c r="S19" s="445"/>
      <c r="T19" s="314"/>
      <c r="U19" s="314"/>
      <c r="W19" s="324"/>
      <c r="AB19" s="316"/>
      <c r="AC19" s="316"/>
      <c r="AD19" s="316"/>
      <c r="AE19" s="316"/>
      <c r="AF19" s="316"/>
    </row>
    <row r="20" spans="2:32" ht="36" customHeight="1" x14ac:dyDescent="0.2">
      <c r="B20" s="323" t="str">
        <f t="array" ref="B20">IFERROR(INDEX('List of barriers'!$AF$2:$AF$87,SMALL(IF('List of barriers'!$AG$2:$AG$87="High",ROW('List of barriers'!$AF$2:$AF$87)-ROW('List of barriers'!$AF$2)+1),ROWS('List of barriers'!$AF$2:$AF16))),"")</f>
        <v/>
      </c>
      <c r="C20" s="314"/>
      <c r="D20" s="314"/>
      <c r="E20" s="314"/>
      <c r="F20" s="314"/>
      <c r="G20" s="314"/>
      <c r="I20" s="323" t="str">
        <f t="array" ref="I20">IFERROR(INDEX('List of barriers'!$AF$2:$AF$87,SMALL(IF('List of barriers'!$AG$2:$AG$87="Medium",ROW('List of barriers'!$AF$2:$AF$87)-ROW('List of barriers'!$AF$2)+1),ROWS('List of barriers'!$AF$2:$AF16))),"")</f>
        <v/>
      </c>
      <c r="J20" s="445"/>
      <c r="K20" s="445"/>
      <c r="L20" s="445"/>
      <c r="M20" s="314"/>
      <c r="N20" s="314"/>
      <c r="P20" s="323" t="str">
        <f t="array" ref="P20">IFERROR(INDEX('List of barriers'!$AF$2:$AF$87,SMALL(IF('List of barriers'!$AG$2:$AG$87="LOW",ROW('List of barriers'!$AF$2:$AF$87)-ROW('List of barriers'!$AF$2)+1),ROWS('List of barriers'!$AF$2:$AF16))),"")</f>
        <v/>
      </c>
      <c r="Q20" s="445"/>
      <c r="R20" s="445"/>
      <c r="S20" s="445"/>
      <c r="T20" s="314"/>
      <c r="U20" s="314"/>
      <c r="W20" s="324"/>
      <c r="AB20" s="316"/>
      <c r="AC20" s="316"/>
      <c r="AD20" s="316"/>
      <c r="AE20" s="316"/>
      <c r="AF20" s="316"/>
    </row>
    <row r="21" spans="2:32" ht="36" customHeight="1" x14ac:dyDescent="0.2">
      <c r="B21" s="323" t="str">
        <f t="array" ref="B21">IFERROR(INDEX('List of barriers'!$AF$2:$AF$87,SMALL(IF('List of barriers'!$AG$2:$AG$87="High",ROW('List of barriers'!$AF$2:$AF$87)-ROW('List of barriers'!$AF$2)+1),ROWS('List of barriers'!$AF$2:$AF17))),"")</f>
        <v/>
      </c>
      <c r="C21" s="314"/>
      <c r="D21" s="314"/>
      <c r="E21" s="314"/>
      <c r="F21" s="314"/>
      <c r="G21" s="314"/>
      <c r="I21" s="323" t="str">
        <f t="array" ref="I21">IFERROR(INDEX('List of barriers'!$AF$2:$AF$87,SMALL(IF('List of barriers'!$AG$2:$AG$87="Medium",ROW('List of barriers'!$AF$2:$AF$87)-ROW('List of barriers'!$AF$2)+1),ROWS('List of barriers'!$AF$2:$AF17))),"")</f>
        <v/>
      </c>
      <c r="J21" s="445"/>
      <c r="K21" s="445"/>
      <c r="L21" s="445"/>
      <c r="M21" s="314"/>
      <c r="N21" s="314"/>
      <c r="P21" s="323" t="str">
        <f t="array" ref="P21">IFERROR(INDEX('List of barriers'!$AF$2:$AF$87,SMALL(IF('List of barriers'!$AG$2:$AG$87="LOW",ROW('List of barriers'!$AF$2:$AF$87)-ROW('List of barriers'!$AF$2)+1),ROWS('List of barriers'!$AF$2:$AF17))),"")</f>
        <v/>
      </c>
      <c r="Q21" s="445"/>
      <c r="R21" s="445"/>
      <c r="S21" s="445"/>
      <c r="T21" s="314"/>
      <c r="U21" s="314"/>
      <c r="W21" s="324"/>
      <c r="AB21" s="316"/>
      <c r="AC21" s="316"/>
      <c r="AD21" s="316"/>
      <c r="AE21" s="316"/>
      <c r="AF21" s="316"/>
    </row>
    <row r="22" spans="2:32" ht="36" customHeight="1" x14ac:dyDescent="0.2">
      <c r="B22" s="323" t="str">
        <f t="array" ref="B22">IFERROR(INDEX('List of barriers'!$AF$2:$AF$87,SMALL(IF('List of barriers'!$AG$2:$AG$87="High",ROW('List of barriers'!$AF$2:$AF$87)-ROW('List of barriers'!$AF$2)+1),ROWS('List of barriers'!$AF$2:$AF18))),"")</f>
        <v/>
      </c>
      <c r="C22" s="314"/>
      <c r="D22" s="314"/>
      <c r="E22" s="314"/>
      <c r="F22" s="314"/>
      <c r="G22" s="314"/>
      <c r="I22" s="323" t="str">
        <f t="array" ref="I22">IFERROR(INDEX('List of barriers'!$AF$2:$AF$87,SMALL(IF('List of barriers'!$AG$2:$AG$87="Medium",ROW('List of barriers'!$AF$2:$AF$87)-ROW('List of barriers'!$AF$2)+1),ROWS('List of barriers'!$AF$2:$AF18))),"")</f>
        <v/>
      </c>
      <c r="J22" s="445"/>
      <c r="K22" s="445"/>
      <c r="L22" s="445"/>
      <c r="M22" s="314"/>
      <c r="N22" s="314"/>
      <c r="P22" s="323" t="str">
        <f t="array" ref="P22">IFERROR(INDEX('List of barriers'!$AF$2:$AF$87,SMALL(IF('List of barriers'!$AG$2:$AG$87="LOW",ROW('List of barriers'!$AF$2:$AF$87)-ROW('List of barriers'!$AF$2)+1),ROWS('List of barriers'!$AF$2:$AF18))),"")</f>
        <v/>
      </c>
      <c r="Q22" s="445"/>
      <c r="R22" s="445"/>
      <c r="S22" s="445"/>
      <c r="T22" s="314"/>
      <c r="U22" s="314"/>
      <c r="W22" s="324"/>
      <c r="AB22" s="316"/>
      <c r="AC22" s="316"/>
      <c r="AD22" s="316"/>
      <c r="AE22" s="316"/>
      <c r="AF22" s="316"/>
    </row>
    <row r="23" spans="2:32" ht="36" customHeight="1" x14ac:dyDescent="0.2">
      <c r="B23" s="323" t="str">
        <f t="array" ref="B23">IFERROR(INDEX('List of barriers'!$AF$2:$AF$87,SMALL(IF('List of barriers'!$AG$2:$AG$87="High",ROW('List of barriers'!$AF$2:$AF$87)-ROW('List of barriers'!$AF$2)+1),ROWS('List of barriers'!$AF$2:$AF19))),"")</f>
        <v/>
      </c>
      <c r="C23" s="314"/>
      <c r="D23" s="314"/>
      <c r="E23" s="314"/>
      <c r="F23" s="314"/>
      <c r="G23" s="314"/>
      <c r="I23" s="323" t="str">
        <f t="array" ref="I23">IFERROR(INDEX('List of barriers'!$AF$2:$AF$87,SMALL(IF('List of barriers'!$AG$2:$AG$87="Medium",ROW('List of barriers'!$AF$2:$AF$87)-ROW('List of barriers'!$AF$2)+1),ROWS('List of barriers'!$AF$2:$AF19))),"")</f>
        <v/>
      </c>
      <c r="J23" s="445"/>
      <c r="K23" s="445"/>
      <c r="L23" s="445"/>
      <c r="M23" s="314"/>
      <c r="N23" s="314"/>
      <c r="P23" s="323" t="str">
        <f t="array" ref="P23">IFERROR(INDEX('List of barriers'!$AF$2:$AF$87,SMALL(IF('List of barriers'!$AG$2:$AG$87="LOW",ROW('List of barriers'!$AF$2:$AF$87)-ROW('List of barriers'!$AF$2)+1),ROWS('List of barriers'!$AF$2:$AF19))),"")</f>
        <v/>
      </c>
      <c r="Q23" s="445"/>
      <c r="R23" s="445"/>
      <c r="S23" s="445"/>
      <c r="T23" s="314"/>
      <c r="U23" s="314"/>
      <c r="W23" s="324"/>
      <c r="AB23" s="316"/>
      <c r="AC23" s="316"/>
      <c r="AD23" s="316"/>
      <c r="AE23" s="316"/>
      <c r="AF23" s="316"/>
    </row>
    <row r="24" spans="2:32" ht="36" customHeight="1" x14ac:dyDescent="0.2">
      <c r="B24" s="323" t="str">
        <f t="array" ref="B24">IFERROR(INDEX('List of barriers'!$AF$2:$AF$87,SMALL(IF('List of barriers'!$AG$2:$AG$87="High",ROW('List of barriers'!$AF$2:$AF$87)-ROW('List of barriers'!$AF$2)+1),ROWS('List of barriers'!$AF$2:$AF20))),"")</f>
        <v/>
      </c>
      <c r="C24" s="314"/>
      <c r="D24" s="314"/>
      <c r="E24" s="314"/>
      <c r="F24" s="314"/>
      <c r="G24" s="314"/>
      <c r="I24" s="323" t="str">
        <f t="array" ref="I24">IFERROR(INDEX('List of barriers'!$AF$2:$AF$87,SMALL(IF('List of barriers'!$AG$2:$AG$87="Medium",ROW('List of barriers'!$AF$2:$AF$87)-ROW('List of barriers'!$AF$2)+1),ROWS('List of barriers'!$AF$2:$AF20))),"")</f>
        <v/>
      </c>
      <c r="J24" s="445"/>
      <c r="K24" s="445"/>
      <c r="L24" s="445"/>
      <c r="M24" s="314"/>
      <c r="N24" s="314"/>
      <c r="P24" s="323" t="str">
        <f t="array" ref="P24">IFERROR(INDEX('List of barriers'!$AF$2:$AF$87,SMALL(IF('List of barriers'!$AG$2:$AG$87="LOW",ROW('List of barriers'!$AF$2:$AF$87)-ROW('List of barriers'!$AF$2)+1),ROWS('List of barriers'!$AF$2:$AF20))),"")</f>
        <v/>
      </c>
      <c r="Q24" s="445"/>
      <c r="R24" s="445"/>
      <c r="S24" s="445"/>
      <c r="T24" s="314"/>
      <c r="U24" s="314"/>
      <c r="W24" s="324"/>
      <c r="AB24" s="316"/>
      <c r="AC24" s="316"/>
      <c r="AD24" s="316"/>
      <c r="AE24" s="316"/>
      <c r="AF24" s="316"/>
    </row>
    <row r="25" spans="2:32" ht="36" customHeight="1" x14ac:dyDescent="0.2">
      <c r="B25" s="323" t="str">
        <f t="array" ref="B25">IFERROR(INDEX('List of barriers'!$AF$2:$AF$87,SMALL(IF('List of barriers'!$AG$2:$AG$87="High",ROW('List of barriers'!$AF$2:$AF$87)-ROW('List of barriers'!$AF$2)+1),ROWS('List of barriers'!$AF$2:$AF21))),"")</f>
        <v/>
      </c>
      <c r="C25" s="314"/>
      <c r="D25" s="314"/>
      <c r="E25" s="314"/>
      <c r="F25" s="314"/>
      <c r="G25" s="314"/>
      <c r="I25" s="323" t="str">
        <f t="array" ref="I25">IFERROR(INDEX('List of barriers'!$AF$2:$AF$87,SMALL(IF('List of barriers'!$AG$2:$AG$87="Medium",ROW('List of barriers'!$AF$2:$AF$87)-ROW('List of barriers'!$AF$2)+1),ROWS('List of barriers'!$AF$2:$AF21))),"")</f>
        <v/>
      </c>
      <c r="J25" s="445"/>
      <c r="K25" s="445"/>
      <c r="L25" s="445"/>
      <c r="M25" s="314"/>
      <c r="N25" s="314"/>
      <c r="P25" s="323" t="str">
        <f t="array" ref="P25">IFERROR(INDEX('List of barriers'!$AF$2:$AF$87,SMALL(IF('List of barriers'!$AG$2:$AG$87="LOW",ROW('List of barriers'!$AF$2:$AF$87)-ROW('List of barriers'!$AF$2)+1),ROWS('List of barriers'!$AF$2:$AF21))),"")</f>
        <v/>
      </c>
      <c r="Q25" s="445"/>
      <c r="R25" s="445"/>
      <c r="S25" s="445"/>
      <c r="T25" s="314"/>
      <c r="U25" s="314"/>
      <c r="W25" s="324"/>
      <c r="AB25" s="316"/>
      <c r="AC25" s="316"/>
      <c r="AD25" s="316"/>
      <c r="AE25" s="316"/>
      <c r="AF25" s="316"/>
    </row>
    <row r="26" spans="2:32" ht="36" customHeight="1" x14ac:dyDescent="0.2">
      <c r="B26" s="323" t="str">
        <f t="array" ref="B26">IFERROR(INDEX('List of barriers'!$AF$2:$AF$87,SMALL(IF('List of barriers'!$AG$2:$AG$87="High",ROW('List of barriers'!$AF$2:$AF$87)-ROW('List of barriers'!$AF$2)+1),ROWS('List of barriers'!$AF$2:$AF22))),"")</f>
        <v/>
      </c>
      <c r="C26" s="314"/>
      <c r="D26" s="314"/>
      <c r="E26" s="314"/>
      <c r="F26" s="314"/>
      <c r="G26" s="314"/>
      <c r="I26" s="323" t="str">
        <f t="array" ref="I26">IFERROR(INDEX('List of barriers'!$AF$2:$AF$87,SMALL(IF('List of barriers'!$AG$2:$AG$87="Medium",ROW('List of barriers'!$AF$2:$AF$87)-ROW('List of barriers'!$AF$2)+1),ROWS('List of barriers'!$AF$2:$AF22))),"")</f>
        <v/>
      </c>
      <c r="J26" s="445"/>
      <c r="K26" s="445"/>
      <c r="L26" s="445"/>
      <c r="M26" s="314"/>
      <c r="N26" s="314"/>
      <c r="P26" s="323" t="str">
        <f t="array" ref="P26">IFERROR(INDEX('List of barriers'!$AF$2:$AF$87,SMALL(IF('List of barriers'!$AG$2:$AG$87="LOW",ROW('List of barriers'!$AF$2:$AF$87)-ROW('List of barriers'!$AF$2)+1),ROWS('List of barriers'!$AF$2:$AF22))),"")</f>
        <v/>
      </c>
      <c r="Q26" s="445"/>
      <c r="R26" s="445"/>
      <c r="S26" s="445"/>
      <c r="T26" s="314"/>
      <c r="U26" s="314"/>
      <c r="W26" s="324"/>
      <c r="AB26" s="316"/>
      <c r="AC26" s="316"/>
      <c r="AD26" s="316"/>
      <c r="AE26" s="316"/>
      <c r="AF26" s="316"/>
    </row>
    <row r="27" spans="2:32" ht="36" customHeight="1" x14ac:dyDescent="0.2">
      <c r="B27" s="323" t="str">
        <f t="array" ref="B27">IFERROR(INDEX('List of barriers'!$AF$2:$AF$87,SMALL(IF('List of barriers'!$AG$2:$AG$87="High",ROW('List of barriers'!$AF$2:$AF$87)-ROW('List of barriers'!$AF$2)+1),ROWS('List of barriers'!$AF$2:$AF23))),"")</f>
        <v/>
      </c>
      <c r="C27" s="314"/>
      <c r="D27" s="314"/>
      <c r="E27" s="314"/>
      <c r="F27" s="314"/>
      <c r="G27" s="314"/>
      <c r="I27" s="323" t="str">
        <f t="array" ref="I27">IFERROR(INDEX('List of barriers'!$AF$2:$AF$87,SMALL(IF('List of barriers'!$AG$2:$AG$87="Medium",ROW('List of barriers'!$AF$2:$AF$87)-ROW('List of barriers'!$AF$2)+1),ROWS('List of barriers'!$AF$2:$AF23))),"")</f>
        <v/>
      </c>
      <c r="J27" s="445"/>
      <c r="K27" s="445"/>
      <c r="L27" s="445"/>
      <c r="M27" s="314"/>
      <c r="N27" s="314"/>
      <c r="P27" s="323" t="str">
        <f t="array" ref="P27">IFERROR(INDEX('List of barriers'!$AF$2:$AF$87,SMALL(IF('List of barriers'!$AG$2:$AG$87="LOW",ROW('List of barriers'!$AF$2:$AF$87)-ROW('List of barriers'!$AF$2)+1),ROWS('List of barriers'!$AF$2:$AF23))),"")</f>
        <v/>
      </c>
      <c r="Q27" s="445"/>
      <c r="R27" s="445"/>
      <c r="S27" s="445"/>
      <c r="T27" s="314"/>
      <c r="U27" s="314"/>
      <c r="W27" s="324"/>
      <c r="AB27" s="316"/>
      <c r="AC27" s="316"/>
      <c r="AD27" s="316"/>
      <c r="AE27" s="316"/>
      <c r="AF27" s="316"/>
    </row>
    <row r="28" spans="2:32" ht="36" customHeight="1" x14ac:dyDescent="0.2">
      <c r="B28" s="323" t="str">
        <f t="array" ref="B28">IFERROR(INDEX('List of barriers'!$AF$2:$AF$87,SMALL(IF('List of barriers'!$AG$2:$AG$87="High",ROW('List of barriers'!$AF$2:$AF$87)-ROW('List of barriers'!$AF$2)+1),ROWS('List of barriers'!$AF$2:$AF24))),"")</f>
        <v/>
      </c>
      <c r="C28" s="314"/>
      <c r="D28" s="314"/>
      <c r="E28" s="314"/>
      <c r="F28" s="314"/>
      <c r="G28" s="314"/>
      <c r="I28" s="323" t="str">
        <f t="array" ref="I28">IFERROR(INDEX('List of barriers'!$AF$2:$AF$87,SMALL(IF('List of barriers'!$AG$2:$AG$87="Medium",ROW('List of barriers'!$AF$2:$AF$87)-ROW('List of barriers'!$AF$2)+1),ROWS('List of barriers'!$AF$2:$AF24))),"")</f>
        <v/>
      </c>
      <c r="J28" s="445"/>
      <c r="K28" s="445"/>
      <c r="L28" s="445"/>
      <c r="M28" s="314"/>
      <c r="N28" s="314"/>
      <c r="P28" s="323" t="str">
        <f t="array" ref="P28">IFERROR(INDEX('List of barriers'!$AF$2:$AF$87,SMALL(IF('List of barriers'!$AG$2:$AG$87="LOW",ROW('List of barriers'!$AF$2:$AF$87)-ROW('List of barriers'!$AF$2)+1),ROWS('List of barriers'!$AF$2:$AF24))),"")</f>
        <v/>
      </c>
      <c r="Q28" s="445"/>
      <c r="R28" s="445"/>
      <c r="S28" s="445"/>
      <c r="T28" s="314"/>
      <c r="U28" s="314"/>
      <c r="W28" s="324"/>
      <c r="AB28" s="316"/>
      <c r="AC28" s="316"/>
      <c r="AD28" s="316"/>
      <c r="AE28" s="316"/>
      <c r="AF28" s="316"/>
    </row>
    <row r="29" spans="2:32" ht="36" customHeight="1" x14ac:dyDescent="0.2">
      <c r="B29" s="323" t="str">
        <f t="array" ref="B29">IFERROR(INDEX('List of barriers'!$AF$2:$AF$87,SMALL(IF('List of barriers'!$AG$2:$AG$87="High",ROW('List of barriers'!$AF$2:$AF$87)-ROW('List of barriers'!$AF$2)+1),ROWS('List of barriers'!$AF$2:$AF25))),"")</f>
        <v/>
      </c>
      <c r="C29" s="314"/>
      <c r="D29" s="314"/>
      <c r="E29" s="314"/>
      <c r="F29" s="314"/>
      <c r="G29" s="314"/>
      <c r="I29" s="323" t="str">
        <f t="array" ref="I29">IFERROR(INDEX('List of barriers'!$AF$2:$AF$87,SMALL(IF('List of barriers'!$AG$2:$AG$87="Medium",ROW('List of barriers'!$AF$2:$AF$87)-ROW('List of barriers'!$AF$2)+1),ROWS('List of barriers'!$AF$2:$AF25))),"")</f>
        <v/>
      </c>
      <c r="J29" s="445"/>
      <c r="K29" s="445"/>
      <c r="L29" s="445"/>
      <c r="M29" s="314"/>
      <c r="N29" s="314"/>
      <c r="P29" s="323" t="str">
        <f t="array" ref="P29">IFERROR(INDEX('List of barriers'!$AF$2:$AF$87,SMALL(IF('List of barriers'!$AG$2:$AG$87="LOW",ROW('List of barriers'!$AF$2:$AF$87)-ROW('List of barriers'!$AF$2)+1),ROWS('List of barriers'!$AF$2:$AF25))),"")</f>
        <v/>
      </c>
      <c r="Q29" s="445"/>
      <c r="R29" s="445"/>
      <c r="S29" s="445"/>
      <c r="T29" s="314"/>
      <c r="U29" s="314"/>
      <c r="W29" s="324"/>
      <c r="AB29" s="316"/>
      <c r="AC29" s="316"/>
      <c r="AD29" s="316"/>
      <c r="AE29" s="316"/>
      <c r="AF29" s="316"/>
    </row>
    <row r="30" spans="2:32" ht="36" customHeight="1" x14ac:dyDescent="0.2">
      <c r="B30" s="323" t="str">
        <f t="array" ref="B30">IFERROR(INDEX('List of barriers'!$AF$2:$AF$87,SMALL(IF('List of barriers'!$AG$2:$AG$87="High",ROW('List of barriers'!$AF$2:$AF$87)-ROW('List of barriers'!$AF$2)+1),ROWS('List of barriers'!$AF$2:$AF26))),"")</f>
        <v/>
      </c>
      <c r="C30" s="314"/>
      <c r="D30" s="314"/>
      <c r="E30" s="314"/>
      <c r="F30" s="314"/>
      <c r="G30" s="314"/>
      <c r="I30" s="323" t="str">
        <f t="array" ref="I30">IFERROR(INDEX('List of barriers'!$AF$2:$AF$87,SMALL(IF('List of barriers'!$AG$2:$AG$87="Medium",ROW('List of barriers'!$AF$2:$AF$87)-ROW('List of barriers'!$AF$2)+1),ROWS('List of barriers'!$AF$2:$AF26))),"")</f>
        <v/>
      </c>
      <c r="J30" s="445"/>
      <c r="K30" s="445"/>
      <c r="L30" s="445"/>
      <c r="M30" s="314"/>
      <c r="N30" s="314"/>
      <c r="P30" s="323" t="str">
        <f t="array" ref="P30">IFERROR(INDEX('List of barriers'!$AF$2:$AF$87,SMALL(IF('List of barriers'!$AG$2:$AG$87="LOW",ROW('List of barriers'!$AF$2:$AF$87)-ROW('List of barriers'!$AF$2)+1),ROWS('List of barriers'!$AF$2:$AF26))),"")</f>
        <v/>
      </c>
      <c r="Q30" s="445"/>
      <c r="R30" s="445"/>
      <c r="S30" s="445"/>
      <c r="T30" s="314"/>
      <c r="U30" s="314"/>
      <c r="W30" s="324"/>
      <c r="AB30" s="316"/>
      <c r="AC30" s="316"/>
      <c r="AD30" s="316"/>
      <c r="AE30" s="316"/>
      <c r="AF30" s="316"/>
    </row>
    <row r="31" spans="2:32" ht="36" customHeight="1" x14ac:dyDescent="0.2">
      <c r="B31" s="323" t="str">
        <f t="array" ref="B31">IFERROR(INDEX('List of barriers'!$AF$2:$AF$87,SMALL(IF('List of barriers'!$AG$2:$AG$87="High",ROW('List of barriers'!$AF$2:$AF$87)-ROW('List of barriers'!$AF$2)+1),ROWS('List of barriers'!$AF$2:$AF27))),"")</f>
        <v/>
      </c>
      <c r="C31" s="314"/>
      <c r="D31" s="314"/>
      <c r="E31" s="314"/>
      <c r="F31" s="314"/>
      <c r="G31" s="314"/>
      <c r="I31" s="323" t="str">
        <f t="array" ref="I31">IFERROR(INDEX('List of barriers'!$AF$2:$AF$87,SMALL(IF('List of barriers'!$AG$2:$AG$87="Medium",ROW('List of barriers'!$AF$2:$AF$87)-ROW('List of barriers'!$AF$2)+1),ROWS('List of barriers'!$AF$2:$AF27))),"")</f>
        <v/>
      </c>
      <c r="J31" s="445"/>
      <c r="K31" s="445"/>
      <c r="L31" s="445"/>
      <c r="M31" s="314"/>
      <c r="N31" s="314"/>
      <c r="P31" s="323" t="str">
        <f t="array" ref="P31">IFERROR(INDEX('List of barriers'!$AF$2:$AF$87,SMALL(IF('List of barriers'!$AG$2:$AG$87="LOW",ROW('List of barriers'!$AF$2:$AF$87)-ROW('List of barriers'!$AF$2)+1),ROWS('List of barriers'!$AF$2:$AF27))),"")</f>
        <v/>
      </c>
      <c r="Q31" s="445"/>
      <c r="R31" s="445"/>
      <c r="S31" s="445"/>
      <c r="T31" s="314"/>
      <c r="U31" s="314"/>
      <c r="W31" s="324"/>
    </row>
    <row r="32" spans="2:32" ht="36" customHeight="1" x14ac:dyDescent="0.2">
      <c r="B32" s="323" t="str">
        <f t="array" ref="B32">IFERROR(INDEX('List of barriers'!$AF$2:$AF$87,SMALL(IF('List of barriers'!$AG$2:$AG$87="High",ROW('List of barriers'!$AF$2:$AF$87)-ROW('List of barriers'!$AF$2)+1),ROWS('List of barriers'!$AF$2:$AF28))),"")</f>
        <v/>
      </c>
      <c r="C32" s="314"/>
      <c r="D32" s="314"/>
      <c r="E32" s="314"/>
      <c r="F32" s="314"/>
      <c r="G32" s="314"/>
      <c r="I32" s="323" t="str">
        <f t="array" ref="I32">IFERROR(INDEX('List of barriers'!$AF$2:$AF$87,SMALL(IF('List of barriers'!$AG$2:$AG$87="Medium",ROW('List of barriers'!$AF$2:$AF$87)-ROW('List of barriers'!$AF$2)+1),ROWS('List of barriers'!$AF$2:$AF28))),"")</f>
        <v/>
      </c>
      <c r="J32" s="445"/>
      <c r="K32" s="445"/>
      <c r="L32" s="445"/>
      <c r="M32" s="314"/>
      <c r="N32" s="314"/>
      <c r="P32" s="323" t="str">
        <f t="array" ref="P32">IFERROR(INDEX('List of barriers'!$AF$2:$AF$87,SMALL(IF('List of barriers'!$AG$2:$AG$87="LOW",ROW('List of barriers'!$AF$2:$AF$87)-ROW('List of barriers'!$AF$2)+1),ROWS('List of barriers'!$AF$2:$AF28))),"")</f>
        <v/>
      </c>
      <c r="Q32" s="445"/>
      <c r="R32" s="445"/>
      <c r="S32" s="445"/>
      <c r="T32" s="314"/>
      <c r="U32" s="314"/>
      <c r="W32" s="324"/>
    </row>
    <row r="33" spans="2:23" ht="36" customHeight="1" x14ac:dyDescent="0.2">
      <c r="B33" s="323" t="str">
        <f t="array" ref="B33">IFERROR(INDEX('List of barriers'!$AF$2:$AF$87,SMALL(IF('List of barriers'!$AG$2:$AG$87="High",ROW('List of barriers'!$AF$2:$AF$87)-ROW('List of barriers'!$AF$2)+1),ROWS('List of barriers'!$AF$2:$AF29))),"")</f>
        <v/>
      </c>
      <c r="C33" s="314"/>
      <c r="D33" s="314"/>
      <c r="E33" s="314"/>
      <c r="F33" s="314"/>
      <c r="G33" s="314"/>
      <c r="I33" s="323" t="str">
        <f t="array" ref="I33">IFERROR(INDEX('List of barriers'!$AF$2:$AF$87,SMALL(IF('List of barriers'!$AG$2:$AG$87="Medium",ROW('List of barriers'!$AF$2:$AF$87)-ROW('List of barriers'!$AF$2)+1),ROWS('List of barriers'!$AF$2:$AF29))),"")</f>
        <v/>
      </c>
      <c r="J33" s="445"/>
      <c r="K33" s="445"/>
      <c r="L33" s="445"/>
      <c r="M33" s="314"/>
      <c r="N33" s="314"/>
      <c r="P33" s="323" t="str">
        <f t="array" ref="P33">IFERROR(INDEX('List of barriers'!$AF$2:$AF$87,SMALL(IF('List of barriers'!$AG$2:$AG$87="LOW",ROW('List of barriers'!$AF$2:$AF$87)-ROW('List of barriers'!$AF$2)+1),ROWS('List of barriers'!$AF$2:$AF29))),"")</f>
        <v/>
      </c>
      <c r="Q33" s="445"/>
      <c r="R33" s="445"/>
      <c r="S33" s="445"/>
      <c r="T33" s="314"/>
      <c r="U33" s="314"/>
      <c r="W33" s="324"/>
    </row>
    <row r="34" spans="2:23" ht="36" customHeight="1" x14ac:dyDescent="0.2">
      <c r="B34" s="323" t="str">
        <f t="array" ref="B34">IFERROR(INDEX('List of barriers'!$AF$2:$AF$87,SMALL(IF('List of barriers'!$AG$2:$AG$87="High",ROW('List of barriers'!$AF$2:$AF$87)-ROW('List of barriers'!$AF$2)+1),ROWS('List of barriers'!$AF$2:$AF30))),"")</f>
        <v/>
      </c>
      <c r="C34" s="314"/>
      <c r="D34" s="314"/>
      <c r="E34" s="314"/>
      <c r="F34" s="314"/>
      <c r="G34" s="314"/>
      <c r="I34" s="323" t="str">
        <f t="array" ref="I34">IFERROR(INDEX('List of barriers'!$AF$2:$AF$87,SMALL(IF('List of barriers'!$AG$2:$AG$87="Medium",ROW('List of barriers'!$AF$2:$AF$87)-ROW('List of barriers'!$AF$2)+1),ROWS('List of barriers'!$AF$2:$AF30))),"")</f>
        <v/>
      </c>
      <c r="J34" s="445"/>
      <c r="K34" s="445"/>
      <c r="L34" s="445"/>
      <c r="M34" s="314"/>
      <c r="N34" s="314"/>
      <c r="P34" s="323" t="str">
        <f t="array" ref="P34">IFERROR(INDEX('List of barriers'!$AF$2:$AF$87,SMALL(IF('List of barriers'!$AG$2:$AG$87="LOW",ROW('List of barriers'!$AF$2:$AF$87)-ROW('List of barriers'!$AF$2)+1),ROWS('List of barriers'!$AF$2:$AF30))),"")</f>
        <v/>
      </c>
      <c r="Q34" s="445"/>
      <c r="R34" s="445"/>
      <c r="S34" s="445"/>
      <c r="T34" s="314"/>
      <c r="U34" s="314"/>
      <c r="W34" s="324"/>
    </row>
    <row r="35" spans="2:23" ht="36" customHeight="1" x14ac:dyDescent="0.2">
      <c r="B35" s="323" t="str">
        <f t="array" ref="B35">IFERROR(INDEX('List of barriers'!$AF$2:$AF$87,SMALL(IF('List of barriers'!$AG$2:$AG$87="High",ROW('List of barriers'!$AF$2:$AF$87)-ROW('List of barriers'!$AF$2)+1),ROWS('List of barriers'!$AF$2:$AF31))),"")</f>
        <v/>
      </c>
      <c r="C35" s="314"/>
      <c r="D35" s="314"/>
      <c r="E35" s="314"/>
      <c r="F35" s="314"/>
      <c r="G35" s="314"/>
      <c r="I35" s="323" t="str">
        <f t="array" ref="I35">IFERROR(INDEX('List of barriers'!$AF$2:$AF$87,SMALL(IF('List of barriers'!$AG$2:$AG$87="Medium",ROW('List of barriers'!$AF$2:$AF$87)-ROW('List of barriers'!$AF$2)+1),ROWS('List of barriers'!$AF$2:$AF31))),"")</f>
        <v/>
      </c>
      <c r="J35" s="445"/>
      <c r="K35" s="445"/>
      <c r="L35" s="445"/>
      <c r="M35" s="314"/>
      <c r="N35" s="314"/>
      <c r="P35" s="323" t="str">
        <f t="array" ref="P35">IFERROR(INDEX('List of barriers'!$AF$2:$AF$87,SMALL(IF('List of barriers'!$AG$2:$AG$87="LOW",ROW('List of barriers'!$AF$2:$AF$87)-ROW('List of barriers'!$AF$2)+1),ROWS('List of barriers'!$AF$2:$AF31))),"")</f>
        <v/>
      </c>
      <c r="Q35" s="445"/>
      <c r="R35" s="445"/>
      <c r="S35" s="445"/>
      <c r="T35" s="314"/>
      <c r="U35" s="314"/>
      <c r="W35" s="324"/>
    </row>
    <row r="36" spans="2:23" ht="36" customHeight="1" x14ac:dyDescent="0.2">
      <c r="B36" s="323" t="str">
        <f t="array" ref="B36">IFERROR(INDEX('List of barriers'!$AF$2:$AF$87,SMALL(IF('List of barriers'!$AG$2:$AG$87="High",ROW('List of barriers'!$AF$2:$AF$87)-ROW('List of barriers'!$AF$2)+1),ROWS('List of barriers'!$AF$2:$AF32))),"")</f>
        <v/>
      </c>
      <c r="C36" s="314"/>
      <c r="D36" s="314"/>
      <c r="E36" s="314"/>
      <c r="F36" s="314"/>
      <c r="G36" s="314"/>
      <c r="I36" s="323" t="str">
        <f t="array" ref="I36">IFERROR(INDEX('List of barriers'!$AF$2:$AF$87,SMALL(IF('List of barriers'!$AG$2:$AG$87="Medium",ROW('List of barriers'!$AF$2:$AF$87)-ROW('List of barriers'!$AF$2)+1),ROWS('List of barriers'!$AF$2:$AF32))),"")</f>
        <v/>
      </c>
      <c r="J36" s="445"/>
      <c r="K36" s="445"/>
      <c r="L36" s="445"/>
      <c r="M36" s="314"/>
      <c r="N36" s="314"/>
      <c r="P36" s="323" t="str">
        <f t="array" ref="P36">IFERROR(INDEX('List of barriers'!$AF$2:$AF$87,SMALL(IF('List of barriers'!$AG$2:$AG$87="LOW",ROW('List of barriers'!$AF$2:$AF$87)-ROW('List of barriers'!$AF$2)+1),ROWS('List of barriers'!$AF$2:$AF32))),"")</f>
        <v/>
      </c>
      <c r="Q36" s="445"/>
      <c r="R36" s="445"/>
      <c r="S36" s="445"/>
      <c r="T36" s="314"/>
      <c r="U36" s="314"/>
      <c r="W36" s="324"/>
    </row>
    <row r="37" spans="2:23" ht="36" customHeight="1" x14ac:dyDescent="0.2">
      <c r="B37" s="323" t="str">
        <f t="array" ref="B37">IFERROR(INDEX('List of barriers'!$AF$2:$AF$87,SMALL(IF('List of barriers'!$AG$2:$AG$87="High",ROW('List of barriers'!$AF$2:$AF$87)-ROW('List of barriers'!$AF$2)+1),ROWS('List of barriers'!$AF$2:$AF33))),"")</f>
        <v/>
      </c>
      <c r="C37" s="314"/>
      <c r="D37" s="314"/>
      <c r="E37" s="314"/>
      <c r="F37" s="314"/>
      <c r="G37" s="314"/>
      <c r="I37" s="323" t="str">
        <f t="array" ref="I37">IFERROR(INDEX('List of barriers'!$AF$2:$AF$87,SMALL(IF('List of barriers'!$AG$2:$AG$87="Medium",ROW('List of barriers'!$AF$2:$AF$87)-ROW('List of barriers'!$AF$2)+1),ROWS('List of barriers'!$AF$2:$AF33))),"")</f>
        <v/>
      </c>
      <c r="J37" s="445"/>
      <c r="K37" s="445"/>
      <c r="L37" s="445"/>
      <c r="M37" s="314"/>
      <c r="N37" s="314"/>
      <c r="P37" s="323" t="str">
        <f t="array" ref="P37">IFERROR(INDEX('List of barriers'!$AF$2:$AF$87,SMALL(IF('List of barriers'!$AG$2:$AG$87="LOW",ROW('List of barriers'!$AF$2:$AF$87)-ROW('List of barriers'!$AF$2)+1),ROWS('List of barriers'!$AF$2:$AF33))),"")</f>
        <v/>
      </c>
      <c r="Q37" s="445"/>
      <c r="R37" s="445"/>
      <c r="S37" s="445"/>
      <c r="T37" s="314"/>
      <c r="U37" s="314"/>
      <c r="W37" s="324"/>
    </row>
    <row r="38" spans="2:23" ht="36" customHeight="1" x14ac:dyDescent="0.2">
      <c r="B38" s="323" t="str">
        <f t="array" ref="B38">IFERROR(INDEX('List of barriers'!$AF$2:$AF$87,SMALL(IF('List of barriers'!$AG$2:$AG$87="High",ROW('List of barriers'!$AF$2:$AF$87)-ROW('List of barriers'!$AF$2)+1),ROWS('List of barriers'!$AF$2:$AF34))),"")</f>
        <v/>
      </c>
      <c r="C38" s="314"/>
      <c r="D38" s="314"/>
      <c r="E38" s="314"/>
      <c r="F38" s="314"/>
      <c r="G38" s="314"/>
      <c r="I38" s="323" t="str">
        <f t="array" ref="I38">IFERROR(INDEX('List of barriers'!$AF$2:$AF$87,SMALL(IF('List of barriers'!$AG$2:$AG$87="Medium",ROW('List of barriers'!$AF$2:$AF$87)-ROW('List of barriers'!$AF$2)+1),ROWS('List of barriers'!$AF$2:$AF34))),"")</f>
        <v/>
      </c>
      <c r="J38" s="445"/>
      <c r="K38" s="445"/>
      <c r="L38" s="445"/>
      <c r="M38" s="314"/>
      <c r="N38" s="314"/>
      <c r="P38" s="323" t="str">
        <f t="array" ref="P38">IFERROR(INDEX('List of barriers'!$AF$2:$AF$87,SMALL(IF('List of barriers'!$AG$2:$AG$87="LOW",ROW('List of barriers'!$AF$2:$AF$87)-ROW('List of barriers'!$AF$2)+1),ROWS('List of barriers'!$AF$2:$AF34))),"")</f>
        <v/>
      </c>
      <c r="Q38" s="445"/>
      <c r="R38" s="445"/>
      <c r="S38" s="445"/>
      <c r="T38" s="314"/>
      <c r="U38" s="314"/>
      <c r="W38" s="324"/>
    </row>
    <row r="39" spans="2:23" ht="36" customHeight="1" x14ac:dyDescent="0.2">
      <c r="B39" s="323" t="str">
        <f t="array" ref="B39">IFERROR(INDEX('List of barriers'!$AF$2:$AF$87,SMALL(IF('List of barriers'!$AG$2:$AG$87="High",ROW('List of barriers'!$AF$2:$AF$87)-ROW('List of barriers'!$AF$2)+1),ROWS('List of barriers'!$AF$2:$AF35))),"")</f>
        <v/>
      </c>
      <c r="C39" s="314"/>
      <c r="D39" s="314"/>
      <c r="E39" s="314"/>
      <c r="F39" s="314"/>
      <c r="G39" s="314"/>
      <c r="I39" s="323" t="str">
        <f t="array" ref="I39">IFERROR(INDEX('List of barriers'!$AF$2:$AF$87,SMALL(IF('List of barriers'!$AG$2:$AG$87="Medium",ROW('List of barriers'!$AF$2:$AF$87)-ROW('List of barriers'!$AF$2)+1),ROWS('List of barriers'!$AF$2:$AF35))),"")</f>
        <v/>
      </c>
      <c r="J39" s="445"/>
      <c r="K39" s="445"/>
      <c r="L39" s="445"/>
      <c r="M39" s="314"/>
      <c r="N39" s="314"/>
      <c r="P39" s="323" t="str">
        <f t="array" ref="P39">IFERROR(INDEX('List of barriers'!$AF$2:$AF$87,SMALL(IF('List of barriers'!$AG$2:$AG$87="LOW",ROW('List of barriers'!$AF$2:$AF$87)-ROW('List of barriers'!$AF$2)+1),ROWS('List of barriers'!$AF$2:$AF35))),"")</f>
        <v/>
      </c>
      <c r="Q39" s="445"/>
      <c r="R39" s="445"/>
      <c r="S39" s="445"/>
      <c r="T39" s="314"/>
      <c r="U39" s="314"/>
      <c r="W39" s="324"/>
    </row>
    <row r="40" spans="2:23" ht="36" customHeight="1" x14ac:dyDescent="0.2">
      <c r="B40" s="323" t="str">
        <f t="array" ref="B40">IFERROR(INDEX('List of barriers'!$AF$2:$AF$87,SMALL(IF('List of barriers'!$AG$2:$AG$87="High",ROW('List of barriers'!$AF$2:$AF$87)-ROW('List of barriers'!$AF$2)+1),ROWS('List of barriers'!$AF$2:$AF36))),"")</f>
        <v/>
      </c>
      <c r="C40" s="314"/>
      <c r="D40" s="314"/>
      <c r="E40" s="314"/>
      <c r="F40" s="314"/>
      <c r="G40" s="314"/>
      <c r="I40" s="323" t="str">
        <f t="array" ref="I40">IFERROR(INDEX('List of barriers'!$AF$2:$AF$87,SMALL(IF('List of barriers'!$AG$2:$AG$87="Medium",ROW('List of barriers'!$AF$2:$AF$87)-ROW('List of barriers'!$AF$2)+1),ROWS('List of barriers'!$AF$2:$AF36))),"")</f>
        <v/>
      </c>
      <c r="J40" s="445"/>
      <c r="K40" s="445"/>
      <c r="L40" s="445"/>
      <c r="M40" s="314"/>
      <c r="N40" s="314"/>
      <c r="P40" s="323" t="str">
        <f t="array" ref="P40">IFERROR(INDEX('List of barriers'!$AF$2:$AF$87,SMALL(IF('List of barriers'!$AG$2:$AG$87="LOW",ROW('List of barriers'!$AF$2:$AF$87)-ROW('List of barriers'!$AF$2)+1),ROWS('List of barriers'!$AF$2:$AF36))),"")</f>
        <v/>
      </c>
      <c r="Q40" s="445"/>
      <c r="R40" s="445"/>
      <c r="S40" s="445"/>
      <c r="T40" s="314"/>
      <c r="U40" s="314"/>
      <c r="W40" s="324"/>
    </row>
    <row r="41" spans="2:23" ht="36" customHeight="1" x14ac:dyDescent="0.2">
      <c r="B41" s="323" t="str">
        <f t="array" ref="B41">IFERROR(INDEX('List of barriers'!$AF$2:$AF$87,SMALL(IF('List of barriers'!$AG$2:$AG$87="High",ROW('List of barriers'!$AF$2:$AF$87)-ROW('List of barriers'!$AF$2)+1),ROWS('List of barriers'!$AF$2:$AF37))),"")</f>
        <v/>
      </c>
      <c r="C41" s="314"/>
      <c r="D41" s="314"/>
      <c r="E41" s="314"/>
      <c r="F41" s="314"/>
      <c r="G41" s="314"/>
      <c r="I41" s="323" t="str">
        <f t="array" ref="I41">IFERROR(INDEX('List of barriers'!$AF$2:$AF$87,SMALL(IF('List of barriers'!$AG$2:$AG$87="Medium",ROW('List of barriers'!$AF$2:$AF$87)-ROW('List of barriers'!$AF$2)+1),ROWS('List of barriers'!$AF$2:$AF37))),"")</f>
        <v/>
      </c>
      <c r="J41" s="445"/>
      <c r="K41" s="445"/>
      <c r="L41" s="445"/>
      <c r="M41" s="314"/>
      <c r="N41" s="314"/>
      <c r="P41" s="323" t="str">
        <f t="array" ref="P41">IFERROR(INDEX('List of barriers'!$AF$2:$AF$87,SMALL(IF('List of barriers'!$AG$2:$AG$87="LOW",ROW('List of barriers'!$AF$2:$AF$87)-ROW('List of barriers'!$AF$2)+1),ROWS('List of barriers'!$AF$2:$AF37))),"")</f>
        <v/>
      </c>
      <c r="Q41" s="445"/>
      <c r="R41" s="445"/>
      <c r="S41" s="445"/>
      <c r="T41" s="314"/>
      <c r="U41" s="314"/>
      <c r="W41" s="324"/>
    </row>
    <row r="42" spans="2:23" ht="36" customHeight="1" x14ac:dyDescent="0.2">
      <c r="B42" s="323" t="str">
        <f t="array" ref="B42">IFERROR(INDEX('List of barriers'!$AF$2:$AF$87,SMALL(IF('List of barriers'!$AG$2:$AG$87="High",ROW('List of barriers'!$AF$2:$AF$87)-ROW('List of barriers'!$AF$2)+1),ROWS('List of barriers'!$AF$2:$AF38))),"")</f>
        <v/>
      </c>
      <c r="C42" s="314"/>
      <c r="D42" s="314"/>
      <c r="E42" s="314"/>
      <c r="F42" s="314"/>
      <c r="G42" s="314"/>
      <c r="I42" s="323" t="str">
        <f t="array" ref="I42">IFERROR(INDEX('List of barriers'!$AF$2:$AF$87,SMALL(IF('List of barriers'!$AG$2:$AG$87="Medium",ROW('List of barriers'!$AF$2:$AF$87)-ROW('List of barriers'!$AF$2)+1),ROWS('List of barriers'!$AF$2:$AF38))),"")</f>
        <v/>
      </c>
      <c r="J42" s="445"/>
      <c r="K42" s="445"/>
      <c r="L42" s="445"/>
      <c r="M42" s="314"/>
      <c r="N42" s="314"/>
      <c r="P42" s="323" t="str">
        <f t="array" ref="P42">IFERROR(INDEX('List of barriers'!$AF$2:$AF$87,SMALL(IF('List of barriers'!$AG$2:$AG$87="LOW",ROW('List of barriers'!$AF$2:$AF$87)-ROW('List of barriers'!$AF$2)+1),ROWS('List of barriers'!$AF$2:$AF38))),"")</f>
        <v/>
      </c>
      <c r="Q42" s="445"/>
      <c r="R42" s="445"/>
      <c r="S42" s="445"/>
      <c r="T42" s="314"/>
      <c r="U42" s="314"/>
      <c r="W42" s="324"/>
    </row>
    <row r="43" spans="2:23" ht="36" customHeight="1" x14ac:dyDescent="0.2">
      <c r="B43" s="323" t="str">
        <f t="array" ref="B43">IFERROR(INDEX('List of barriers'!$AF$2:$AF$87,SMALL(IF('List of barriers'!$AG$2:$AG$87="High",ROW('List of barriers'!$AF$2:$AF$87)-ROW('List of barriers'!$AF$2)+1),ROWS('List of barriers'!$AF$2:$AF39))),"")</f>
        <v/>
      </c>
      <c r="C43" s="314"/>
      <c r="D43" s="314"/>
      <c r="E43" s="314"/>
      <c r="F43" s="314"/>
      <c r="G43" s="314"/>
      <c r="I43" s="323" t="str">
        <f t="array" ref="I43">IFERROR(INDEX('List of barriers'!$AF$2:$AF$87,SMALL(IF('List of barriers'!$AG$2:$AG$87="Medium",ROW('List of barriers'!$AF$2:$AF$87)-ROW('List of barriers'!$AF$2)+1),ROWS('List of barriers'!$AF$2:$AF39))),"")</f>
        <v/>
      </c>
      <c r="J43" s="445"/>
      <c r="K43" s="445"/>
      <c r="L43" s="445"/>
      <c r="M43" s="314"/>
      <c r="N43" s="314"/>
      <c r="P43" s="323" t="str">
        <f t="array" ref="P43">IFERROR(INDEX('List of barriers'!$AF$2:$AF$87,SMALL(IF('List of barriers'!$AG$2:$AG$87="LOW",ROW('List of barriers'!$AF$2:$AF$87)-ROW('List of barriers'!$AF$2)+1),ROWS('List of barriers'!$AF$2:$AF39))),"")</f>
        <v/>
      </c>
      <c r="Q43" s="445"/>
      <c r="R43" s="445"/>
      <c r="S43" s="445"/>
      <c r="T43" s="314"/>
      <c r="U43" s="314"/>
      <c r="W43" s="324"/>
    </row>
    <row r="44" spans="2:23" ht="36" customHeight="1" x14ac:dyDescent="0.2">
      <c r="B44" s="323" t="str">
        <f t="array" ref="B44">IFERROR(INDEX('List of barriers'!$AF$2:$AF$87,SMALL(IF('List of barriers'!$AG$2:$AG$87="High",ROW('List of barriers'!$AF$2:$AF$87)-ROW('List of barriers'!$AF$2)+1),ROWS('List of barriers'!$AF$2:$AF40))),"")</f>
        <v/>
      </c>
      <c r="C44" s="314"/>
      <c r="D44" s="314"/>
      <c r="E44" s="314"/>
      <c r="F44" s="314"/>
      <c r="G44" s="314"/>
      <c r="I44" s="323" t="str">
        <f t="array" ref="I44">IFERROR(INDEX('List of barriers'!$AF$2:$AF$87,SMALL(IF('List of barriers'!$AG$2:$AG$87="Medium",ROW('List of barriers'!$AF$2:$AF$87)-ROW('List of barriers'!$AF$2)+1),ROWS('List of barriers'!$AF$2:$AF40))),"")</f>
        <v/>
      </c>
      <c r="J44" s="445"/>
      <c r="K44" s="445"/>
      <c r="L44" s="445"/>
      <c r="M44" s="314"/>
      <c r="N44" s="314"/>
      <c r="P44" s="323" t="str">
        <f t="array" ref="P44">IFERROR(INDEX('List of barriers'!$AF$2:$AF$87,SMALL(IF('List of barriers'!$AG$2:$AG$87="LOW",ROW('List of barriers'!$AF$2:$AF$87)-ROW('List of barriers'!$AF$2)+1),ROWS('List of barriers'!$AF$2:$AF40))),"")</f>
        <v/>
      </c>
      <c r="Q44" s="445"/>
      <c r="R44" s="445"/>
      <c r="S44" s="445"/>
      <c r="T44" s="314"/>
      <c r="U44" s="314"/>
      <c r="W44" s="324"/>
    </row>
    <row r="45" spans="2:23" ht="36" customHeight="1" x14ac:dyDescent="0.2">
      <c r="B45" s="323" t="str">
        <f t="array" ref="B45">IFERROR(INDEX('List of barriers'!$AF$2:$AF$87,SMALL(IF('List of barriers'!$AG$2:$AG$87="High",ROW('List of barriers'!$AF$2:$AF$87)-ROW('List of barriers'!$AF$2)+1),ROWS('List of barriers'!$AF$2:$AF41))),"")</f>
        <v/>
      </c>
      <c r="C45" s="314"/>
      <c r="D45" s="314"/>
      <c r="E45" s="314"/>
      <c r="F45" s="314"/>
      <c r="G45" s="314"/>
      <c r="I45" s="323" t="str">
        <f t="array" ref="I45">IFERROR(INDEX('List of barriers'!$AF$2:$AF$87,SMALL(IF('List of barriers'!$AG$2:$AG$87="Medium",ROW('List of barriers'!$AF$2:$AF$87)-ROW('List of barriers'!$AF$2)+1),ROWS('List of barriers'!$AF$2:$AF41))),"")</f>
        <v/>
      </c>
      <c r="J45" s="445"/>
      <c r="K45" s="445"/>
      <c r="L45" s="445"/>
      <c r="M45" s="314"/>
      <c r="N45" s="314"/>
      <c r="P45" s="323" t="str">
        <f t="array" ref="P45">IFERROR(INDEX('List of barriers'!$AF$2:$AF$87,SMALL(IF('List of barriers'!$AG$2:$AG$87="LOW",ROW('List of barriers'!$AF$2:$AF$87)-ROW('List of barriers'!$AF$2)+1),ROWS('List of barriers'!$AF$2:$AF41))),"")</f>
        <v/>
      </c>
      <c r="Q45" s="445"/>
      <c r="R45" s="445"/>
      <c r="S45" s="445"/>
      <c r="T45" s="314"/>
      <c r="U45" s="314"/>
      <c r="W45" s="324"/>
    </row>
    <row r="46" spans="2:23" ht="36" customHeight="1" x14ac:dyDescent="0.2">
      <c r="B46" s="323" t="str">
        <f t="array" ref="B46">IFERROR(INDEX('List of barriers'!$AF$2:$AF$87,SMALL(IF('List of barriers'!$AG$2:$AG$87="High",ROW('List of barriers'!$AF$2:$AF$87)-ROW('List of barriers'!$AF$2)+1),ROWS('List of barriers'!$AF$2:$AF42))),"")</f>
        <v/>
      </c>
      <c r="C46" s="314"/>
      <c r="D46" s="314"/>
      <c r="E46" s="314"/>
      <c r="F46" s="314"/>
      <c r="G46" s="314"/>
      <c r="I46" s="323" t="str">
        <f t="array" ref="I46">IFERROR(INDEX('List of barriers'!$AF$2:$AF$87,SMALL(IF('List of barriers'!$AG$2:$AG$87="Medium",ROW('List of barriers'!$AF$2:$AF$87)-ROW('List of barriers'!$AF$2)+1),ROWS('List of barriers'!$AF$2:$AF42))),"")</f>
        <v/>
      </c>
      <c r="J46" s="445"/>
      <c r="K46" s="445"/>
      <c r="L46" s="445"/>
      <c r="M46" s="314"/>
      <c r="N46" s="314"/>
      <c r="P46" s="323" t="str">
        <f t="array" ref="P46">IFERROR(INDEX('List of barriers'!$AF$2:$AF$87,SMALL(IF('List of barriers'!$AG$2:$AG$87="LOW",ROW('List of barriers'!$AF$2:$AF$87)-ROW('List of barriers'!$AF$2)+1),ROWS('List of barriers'!$AF$2:$AF42))),"")</f>
        <v/>
      </c>
      <c r="Q46" s="445"/>
      <c r="R46" s="445"/>
      <c r="S46" s="445"/>
      <c r="T46" s="314"/>
      <c r="U46" s="314"/>
      <c r="W46" s="324"/>
    </row>
    <row r="47" spans="2:23" ht="36" customHeight="1" x14ac:dyDescent="0.2">
      <c r="B47" s="323" t="str">
        <f t="array" ref="B47">IFERROR(INDEX('List of barriers'!$AF$2:$AF$87,SMALL(IF('List of barriers'!$AG$2:$AG$87="High",ROW('List of barriers'!$AF$2:$AF$87)-ROW('List of barriers'!$AF$2)+1),ROWS('List of barriers'!$AF$2:$AF43))),"")</f>
        <v/>
      </c>
      <c r="C47" s="314"/>
      <c r="D47" s="314"/>
      <c r="E47" s="314"/>
      <c r="F47" s="314"/>
      <c r="G47" s="314"/>
      <c r="I47" s="323" t="str">
        <f t="array" ref="I47">IFERROR(INDEX('List of barriers'!$AF$2:$AF$87,SMALL(IF('List of barriers'!$AG$2:$AG$87="Medium",ROW('List of barriers'!$AF$2:$AF$87)-ROW('List of barriers'!$AF$2)+1),ROWS('List of barriers'!$AF$2:$AF43))),"")</f>
        <v/>
      </c>
      <c r="J47" s="445"/>
      <c r="K47" s="445"/>
      <c r="L47" s="445"/>
      <c r="M47" s="314"/>
      <c r="N47" s="314"/>
      <c r="P47" s="323" t="str">
        <f t="array" ref="P47">IFERROR(INDEX('List of barriers'!$AF$2:$AF$87,SMALL(IF('List of barriers'!$AG$2:$AG$87="LOW",ROW('List of barriers'!$AF$2:$AF$87)-ROW('List of barriers'!$AF$2)+1),ROWS('List of barriers'!$AF$2:$AF43))),"")</f>
        <v/>
      </c>
      <c r="Q47" s="445"/>
      <c r="R47" s="445"/>
      <c r="S47" s="445"/>
      <c r="T47" s="314"/>
      <c r="U47" s="314"/>
      <c r="W47" s="324"/>
    </row>
    <row r="48" spans="2:23" ht="36" customHeight="1" x14ac:dyDescent="0.2">
      <c r="B48" s="323" t="str">
        <f t="array" ref="B48">IFERROR(INDEX('List of barriers'!$AF$2:$AF$87,SMALL(IF('List of barriers'!$AG$2:$AG$87="High",ROW('List of barriers'!$AF$2:$AF$87)-ROW('List of barriers'!$AF$2)+1),ROWS('List of barriers'!$AF$2:$AF44))),"")</f>
        <v/>
      </c>
      <c r="C48" s="314"/>
      <c r="D48" s="314"/>
      <c r="E48" s="314"/>
      <c r="F48" s="314"/>
      <c r="G48" s="314"/>
      <c r="I48" s="323" t="str">
        <f t="array" ref="I48">IFERROR(INDEX('List of barriers'!$AF$2:$AF$87,SMALL(IF('List of barriers'!$AG$2:$AG$87="Medium",ROW('List of barriers'!$AF$2:$AF$87)-ROW('List of barriers'!$AF$2)+1),ROWS('List of barriers'!$AF$2:$AF44))),"")</f>
        <v/>
      </c>
      <c r="J48" s="445"/>
      <c r="K48" s="445"/>
      <c r="L48" s="445"/>
      <c r="M48" s="314"/>
      <c r="N48" s="314"/>
      <c r="P48" s="323" t="str">
        <f t="array" ref="P48">IFERROR(INDEX('List of barriers'!$AF$2:$AF$87,SMALL(IF('List of barriers'!$AG$2:$AG$87="LOW",ROW('List of barriers'!$AF$2:$AF$87)-ROW('List of barriers'!$AF$2)+1),ROWS('List of barriers'!$AF$2:$AF44))),"")</f>
        <v/>
      </c>
      <c r="Q48" s="445"/>
      <c r="R48" s="445"/>
      <c r="S48" s="445"/>
      <c r="T48" s="314"/>
      <c r="U48" s="314"/>
      <c r="W48" s="324"/>
    </row>
    <row r="49" spans="2:23" ht="36" customHeight="1" x14ac:dyDescent="0.2">
      <c r="B49" s="323" t="str">
        <f t="array" ref="B49">IFERROR(INDEX('List of barriers'!$AF$2:$AF$87,SMALL(IF('List of barriers'!$AG$2:$AG$87="High",ROW('List of barriers'!$AF$2:$AF$87)-ROW('List of barriers'!$AF$2)+1),ROWS('List of barriers'!$AF$2:$AF45))),"")</f>
        <v/>
      </c>
      <c r="C49" s="314"/>
      <c r="D49" s="314"/>
      <c r="E49" s="314"/>
      <c r="F49" s="314"/>
      <c r="G49" s="314"/>
      <c r="I49" s="323" t="str">
        <f t="array" ref="I49">IFERROR(INDEX('List of barriers'!$AF$2:$AF$87,SMALL(IF('List of barriers'!$AG$2:$AG$87="Medium",ROW('List of barriers'!$AF$2:$AF$87)-ROW('List of barriers'!$AF$2)+1),ROWS('List of barriers'!$AF$2:$AF45))),"")</f>
        <v/>
      </c>
      <c r="J49" s="445"/>
      <c r="K49" s="445"/>
      <c r="L49" s="445"/>
      <c r="M49" s="314"/>
      <c r="N49" s="314"/>
      <c r="P49" s="323" t="str">
        <f t="array" ref="P49">IFERROR(INDEX('List of barriers'!$AF$2:$AF$87,SMALL(IF('List of barriers'!$AG$2:$AG$87="LOW",ROW('List of barriers'!$AF$2:$AF$87)-ROW('List of barriers'!$AF$2)+1),ROWS('List of barriers'!$AF$2:$AF45))),"")</f>
        <v/>
      </c>
      <c r="Q49" s="445"/>
      <c r="R49" s="445"/>
      <c r="S49" s="445"/>
      <c r="T49" s="314"/>
      <c r="U49" s="314"/>
      <c r="W49" s="324"/>
    </row>
    <row r="50" spans="2:23" ht="36" customHeight="1" x14ac:dyDescent="0.2">
      <c r="B50" s="323" t="str">
        <f t="array" ref="B50">IFERROR(INDEX('List of barriers'!$AF$2:$AF$87,SMALL(IF('List of barriers'!$AG$2:$AG$87="High",ROW('List of barriers'!$AF$2:$AF$87)-ROW('List of barriers'!$AF$2)+1),ROWS('List of barriers'!$AF$2:$AF46))),"")</f>
        <v/>
      </c>
      <c r="C50" s="314"/>
      <c r="D50" s="314"/>
      <c r="E50" s="314"/>
      <c r="F50" s="314"/>
      <c r="G50" s="314"/>
      <c r="I50" s="323" t="str">
        <f t="array" ref="I50">IFERROR(INDEX('List of barriers'!$AF$2:$AF$87,SMALL(IF('List of barriers'!$AG$2:$AG$87="Medium",ROW('List of barriers'!$AF$2:$AF$87)-ROW('List of barriers'!$AF$2)+1),ROWS('List of barriers'!$AF$2:$AF46))),"")</f>
        <v/>
      </c>
      <c r="J50" s="445"/>
      <c r="K50" s="445"/>
      <c r="L50" s="445"/>
      <c r="M50" s="314"/>
      <c r="N50" s="314"/>
      <c r="P50" s="323" t="str">
        <f t="array" ref="P50">IFERROR(INDEX('List of barriers'!$AF$2:$AF$87,SMALL(IF('List of barriers'!$AG$2:$AG$87="LOW",ROW('List of barriers'!$AF$2:$AF$87)-ROW('List of barriers'!$AF$2)+1),ROWS('List of barriers'!$AF$2:$AF46))),"")</f>
        <v/>
      </c>
      <c r="Q50" s="445"/>
      <c r="R50" s="445"/>
      <c r="S50" s="445"/>
      <c r="T50" s="314"/>
      <c r="U50" s="314"/>
      <c r="W50" s="324"/>
    </row>
    <row r="51" spans="2:23" ht="36" customHeight="1" x14ac:dyDescent="0.2">
      <c r="B51" s="323" t="str">
        <f t="array" ref="B51">IFERROR(INDEX('List of barriers'!$AF$2:$AF$87,SMALL(IF('List of barriers'!$AG$2:$AG$87="High",ROW('List of barriers'!$AF$2:$AF$87)-ROW('List of barriers'!$AF$2)+1),ROWS('List of barriers'!$AF$2:$AF47))),"")</f>
        <v/>
      </c>
      <c r="C51" s="314"/>
      <c r="D51" s="314"/>
      <c r="E51" s="314"/>
      <c r="F51" s="314"/>
      <c r="G51" s="314"/>
      <c r="I51" s="323" t="str">
        <f t="array" ref="I51">IFERROR(INDEX('List of barriers'!$AF$2:$AF$87,SMALL(IF('List of barriers'!$AG$2:$AG$87="Medium",ROW('List of barriers'!$AF$2:$AF$87)-ROW('List of barriers'!$AF$2)+1),ROWS('List of barriers'!$AF$2:$AF47))),"")</f>
        <v/>
      </c>
      <c r="J51" s="445"/>
      <c r="K51" s="445"/>
      <c r="L51" s="445"/>
      <c r="M51" s="314"/>
      <c r="N51" s="314"/>
      <c r="P51" s="323" t="str">
        <f t="array" ref="P51">IFERROR(INDEX('List of barriers'!$AF$2:$AF$87,SMALL(IF('List of barriers'!$AG$2:$AG$87="LOW",ROW('List of barriers'!$AF$2:$AF$87)-ROW('List of barriers'!$AF$2)+1),ROWS('List of barriers'!$AF$2:$AF47))),"")</f>
        <v/>
      </c>
      <c r="Q51" s="445"/>
      <c r="R51" s="445"/>
      <c r="S51" s="445"/>
      <c r="T51" s="314"/>
      <c r="U51" s="314"/>
      <c r="W51" s="324"/>
    </row>
    <row r="52" spans="2:23" ht="36" customHeight="1" x14ac:dyDescent="0.2">
      <c r="B52" s="323" t="str">
        <f t="array" ref="B52">IFERROR(INDEX('List of barriers'!$AF$2:$AF$87,SMALL(IF('List of barriers'!$AG$2:$AG$87="High",ROW('List of barriers'!$AF$2:$AF$87)-ROW('List of barriers'!$AF$2)+1),ROWS('List of barriers'!$AF$2:$AF48))),"")</f>
        <v/>
      </c>
      <c r="C52" s="314"/>
      <c r="D52" s="314"/>
      <c r="E52" s="314"/>
      <c r="F52" s="314"/>
      <c r="G52" s="314"/>
      <c r="I52" s="323" t="str">
        <f t="array" ref="I52">IFERROR(INDEX('List of barriers'!$AF$2:$AF$87,SMALL(IF('List of barriers'!$AG$2:$AG$87="Medium",ROW('List of barriers'!$AF$2:$AF$87)-ROW('List of barriers'!$AF$2)+1),ROWS('List of barriers'!$AF$2:$AF48))),"")</f>
        <v/>
      </c>
      <c r="J52" s="445"/>
      <c r="K52" s="445"/>
      <c r="L52" s="445"/>
      <c r="M52" s="314"/>
      <c r="N52" s="314"/>
      <c r="P52" s="323" t="str">
        <f t="array" ref="P52">IFERROR(INDEX('List of barriers'!$AF$2:$AF$87,SMALL(IF('List of barriers'!$AG$2:$AG$87="LOW",ROW('List of barriers'!$AF$2:$AF$87)-ROW('List of barriers'!$AF$2)+1),ROWS('List of barriers'!$AF$2:$AF48))),"")</f>
        <v/>
      </c>
      <c r="Q52" s="445"/>
      <c r="R52" s="445"/>
      <c r="S52" s="445"/>
      <c r="T52" s="314"/>
      <c r="U52" s="314"/>
      <c r="W52" s="324"/>
    </row>
    <row r="53" spans="2:23" ht="36" customHeight="1" x14ac:dyDescent="0.2">
      <c r="B53" s="323" t="str">
        <f t="array" ref="B53">IFERROR(INDEX('List of barriers'!$AF$2:$AF$87,SMALL(IF('List of barriers'!$AG$2:$AG$87="High",ROW('List of barriers'!$AF$2:$AF$87)-ROW('List of barriers'!$AF$2)+1),ROWS('List of barriers'!$AF$2:$AF49))),"")</f>
        <v/>
      </c>
      <c r="C53" s="314"/>
      <c r="D53" s="314"/>
      <c r="E53" s="314"/>
      <c r="F53" s="314"/>
      <c r="G53" s="314"/>
      <c r="I53" s="323" t="str">
        <f t="array" ref="I53">IFERROR(INDEX('List of barriers'!$AF$2:$AF$87,SMALL(IF('List of barriers'!$AG$2:$AG$87="Medium",ROW('List of barriers'!$AF$2:$AF$87)-ROW('List of barriers'!$AF$2)+1),ROWS('List of barriers'!$AF$2:$AF49))),"")</f>
        <v/>
      </c>
      <c r="J53" s="445"/>
      <c r="K53" s="445"/>
      <c r="L53" s="445"/>
      <c r="M53" s="314"/>
      <c r="N53" s="314"/>
      <c r="P53" s="323" t="str">
        <f t="array" ref="P53">IFERROR(INDEX('List of barriers'!$AF$2:$AF$87,SMALL(IF('List of barriers'!$AG$2:$AG$87="LOW",ROW('List of barriers'!$AF$2:$AF$87)-ROW('List of barriers'!$AF$2)+1),ROWS('List of barriers'!$AF$2:$AF49))),"")</f>
        <v/>
      </c>
      <c r="Q53" s="445"/>
      <c r="R53" s="445"/>
      <c r="S53" s="445"/>
      <c r="T53" s="314"/>
      <c r="U53" s="314"/>
      <c r="W53" s="324"/>
    </row>
    <row r="54" spans="2:23" ht="36" customHeight="1" x14ac:dyDescent="0.2">
      <c r="B54" s="323" t="str">
        <f t="array" ref="B54">IFERROR(INDEX('List of barriers'!$AF$2:$AF$87,SMALL(IF('List of barriers'!$AG$2:$AG$87="High",ROW('List of barriers'!$AF$2:$AF$87)-ROW('List of barriers'!$AF$2)+1),ROWS('List of barriers'!$AF$2:$AF50))),"")</f>
        <v/>
      </c>
      <c r="C54" s="314"/>
      <c r="D54" s="314"/>
      <c r="E54" s="314"/>
      <c r="F54" s="314"/>
      <c r="G54" s="314"/>
      <c r="I54" s="323" t="str">
        <f t="array" ref="I54">IFERROR(INDEX('List of barriers'!$AF$2:$AF$87,SMALL(IF('List of barriers'!$AG$2:$AG$87="Medium",ROW('List of barriers'!$AF$2:$AF$87)-ROW('List of barriers'!$AF$2)+1),ROWS('List of barriers'!$AF$2:$AF50))),"")</f>
        <v/>
      </c>
      <c r="J54" s="445"/>
      <c r="K54" s="445"/>
      <c r="L54" s="445"/>
      <c r="M54" s="314"/>
      <c r="N54" s="314"/>
      <c r="P54" s="323" t="str">
        <f t="array" ref="P54">IFERROR(INDEX('List of barriers'!$AF$2:$AF$87,SMALL(IF('List of barriers'!$AG$2:$AG$87="LOW",ROW('List of barriers'!$AF$2:$AF$87)-ROW('List of barriers'!$AF$2)+1),ROWS('List of barriers'!$AF$2:$AF50))),"")</f>
        <v/>
      </c>
      <c r="Q54" s="445"/>
      <c r="R54" s="445"/>
      <c r="S54" s="445"/>
      <c r="T54" s="314"/>
      <c r="U54" s="314"/>
      <c r="W54" s="324"/>
    </row>
    <row r="55" spans="2:23" ht="36" customHeight="1" x14ac:dyDescent="0.2">
      <c r="B55" s="323" t="str">
        <f t="array" ref="B55">IFERROR(INDEX('List of barriers'!$AF$2:$AF$87,SMALL(IF('List of barriers'!$AG$2:$AG$87="High",ROW('List of barriers'!$AF$2:$AF$87)-ROW('List of barriers'!$AF$2)+1),ROWS('List of barriers'!$AF$2:$AF51))),"")</f>
        <v/>
      </c>
      <c r="C55" s="314"/>
      <c r="D55" s="314"/>
      <c r="E55" s="314"/>
      <c r="F55" s="314"/>
      <c r="G55" s="314"/>
      <c r="I55" s="323" t="str">
        <f t="array" ref="I55">IFERROR(INDEX('List of barriers'!$AF$2:$AF$87,SMALL(IF('List of barriers'!$AG$2:$AG$87="Medium",ROW('List of barriers'!$AF$2:$AF$87)-ROW('List of barriers'!$AF$2)+1),ROWS('List of barriers'!$AF$2:$AF51))),"")</f>
        <v/>
      </c>
      <c r="J55" s="445"/>
      <c r="K55" s="445"/>
      <c r="L55" s="445"/>
      <c r="M55" s="314"/>
      <c r="N55" s="314"/>
      <c r="P55" s="323" t="str">
        <f t="array" ref="P55">IFERROR(INDEX('List of barriers'!$AF$2:$AF$87,SMALL(IF('List of barriers'!$AG$2:$AG$87="LOW",ROW('List of barriers'!$AF$2:$AF$87)-ROW('List of barriers'!$AF$2)+1),ROWS('List of barriers'!$AF$2:$AF51))),"")</f>
        <v/>
      </c>
      <c r="Q55" s="445"/>
      <c r="R55" s="445"/>
      <c r="S55" s="445"/>
      <c r="T55" s="314"/>
      <c r="U55" s="314"/>
      <c r="W55" s="324"/>
    </row>
    <row r="56" spans="2:23" ht="36" customHeight="1" x14ac:dyDescent="0.2">
      <c r="B56" s="323" t="str">
        <f t="array" ref="B56">IFERROR(INDEX('List of barriers'!$AF$2:$AF$87,SMALL(IF('List of barriers'!$AG$2:$AG$87="High",ROW('List of barriers'!$AF$2:$AF$87)-ROW('List of barriers'!$AF$2)+1),ROWS('List of barriers'!$AF$2:$AF52))),"")</f>
        <v/>
      </c>
      <c r="C56" s="314"/>
      <c r="D56" s="314"/>
      <c r="E56" s="314"/>
      <c r="F56" s="314"/>
      <c r="G56" s="314"/>
      <c r="I56" s="323" t="str">
        <f t="array" ref="I56">IFERROR(INDEX('List of barriers'!$AF$2:$AF$87,SMALL(IF('List of barriers'!$AG$2:$AG$87="Medium",ROW('List of barriers'!$AF$2:$AF$87)-ROW('List of barriers'!$AF$2)+1),ROWS('List of barriers'!$AF$2:$AF52))),"")</f>
        <v/>
      </c>
      <c r="J56" s="445"/>
      <c r="K56" s="445"/>
      <c r="L56" s="445"/>
      <c r="M56" s="314"/>
      <c r="N56" s="314"/>
      <c r="P56" s="323" t="str">
        <f t="array" ref="P56">IFERROR(INDEX('List of barriers'!$AF$2:$AF$87,SMALL(IF('List of barriers'!$AG$2:$AG$87="LOW",ROW('List of barriers'!$AF$2:$AF$87)-ROW('List of barriers'!$AF$2)+1),ROWS('List of barriers'!$AF$2:$AF52))),"")</f>
        <v/>
      </c>
      <c r="Q56" s="445"/>
      <c r="R56" s="445"/>
      <c r="S56" s="445"/>
      <c r="T56" s="314"/>
      <c r="U56" s="314"/>
      <c r="W56" s="324"/>
    </row>
    <row r="57" spans="2:23" ht="36" customHeight="1" x14ac:dyDescent="0.2">
      <c r="B57" s="323" t="str">
        <f t="array" ref="B57">IFERROR(INDEX('List of barriers'!$AF$2:$AF$87,SMALL(IF('List of barriers'!$AG$2:$AG$87="High",ROW('List of barriers'!$AF$2:$AF$87)-ROW('List of barriers'!$AF$2)+1),ROWS('List of barriers'!$AF$2:$AF53))),"")</f>
        <v/>
      </c>
      <c r="C57" s="314"/>
      <c r="D57" s="314"/>
      <c r="E57" s="314"/>
      <c r="F57" s="314"/>
      <c r="G57" s="314"/>
      <c r="I57" s="323" t="str">
        <f t="array" ref="I57">IFERROR(INDEX('List of barriers'!$AF$2:$AF$87,SMALL(IF('List of barriers'!$AG$2:$AG$87="Medium",ROW('List of barriers'!$AF$2:$AF$87)-ROW('List of barriers'!$AF$2)+1),ROWS('List of barriers'!$AF$2:$AF53))),"")</f>
        <v/>
      </c>
      <c r="J57" s="445"/>
      <c r="K57" s="445"/>
      <c r="L57" s="445"/>
      <c r="M57" s="314"/>
      <c r="N57" s="314"/>
      <c r="P57" s="323" t="str">
        <f t="array" ref="P57">IFERROR(INDEX('List of barriers'!$AF$2:$AF$87,SMALL(IF('List of barriers'!$AG$2:$AG$87="LOW",ROW('List of barriers'!$AF$2:$AF$87)-ROW('List of barriers'!$AF$2)+1),ROWS('List of barriers'!$AF$2:$AF53))),"")</f>
        <v/>
      </c>
      <c r="Q57" s="445"/>
      <c r="R57" s="445"/>
      <c r="S57" s="445"/>
      <c r="T57" s="314"/>
      <c r="U57" s="314"/>
      <c r="W57" s="324"/>
    </row>
    <row r="58" spans="2:23" ht="36" customHeight="1" x14ac:dyDescent="0.2">
      <c r="B58" s="323" t="str">
        <f t="array" ref="B58">IFERROR(INDEX('List of barriers'!$AF$2:$AF$87,SMALL(IF('List of barriers'!$AG$2:$AG$87="High",ROW('List of barriers'!$AF$2:$AF$87)-ROW('List of barriers'!$AF$2)+1),ROWS('List of barriers'!$AF$2:$AF54))),"")</f>
        <v/>
      </c>
      <c r="C58" s="314"/>
      <c r="D58" s="314"/>
      <c r="E58" s="314"/>
      <c r="F58" s="314"/>
      <c r="G58" s="314"/>
      <c r="I58" s="323" t="str">
        <f t="array" ref="I58">IFERROR(INDEX('List of barriers'!$AF$2:$AF$87,SMALL(IF('List of barriers'!$AG$2:$AG$87="Medium",ROW('List of barriers'!$AF$2:$AF$87)-ROW('List of barriers'!$AF$2)+1),ROWS('List of barriers'!$AF$2:$AF54))),"")</f>
        <v/>
      </c>
      <c r="J58" s="445"/>
      <c r="K58" s="445"/>
      <c r="L58" s="445"/>
      <c r="M58" s="314"/>
      <c r="N58" s="314"/>
      <c r="P58" s="323" t="str">
        <f t="array" ref="P58">IFERROR(INDEX('List of barriers'!$AF$2:$AF$87,SMALL(IF('List of barriers'!$AG$2:$AG$87="LOW",ROW('List of barriers'!$AF$2:$AF$87)-ROW('List of barriers'!$AF$2)+1),ROWS('List of barriers'!$AF$2:$AF54))),"")</f>
        <v/>
      </c>
      <c r="Q58" s="445"/>
      <c r="R58" s="445"/>
      <c r="S58" s="445"/>
      <c r="T58" s="314"/>
      <c r="U58" s="314"/>
      <c r="W58" s="324"/>
    </row>
    <row r="59" spans="2:23" ht="36" customHeight="1" x14ac:dyDescent="0.2">
      <c r="B59" s="323" t="str">
        <f t="array" ref="B59">IFERROR(INDEX('List of barriers'!$AF$2:$AF$87,SMALL(IF('List of barriers'!$AG$2:$AG$87="High",ROW('List of barriers'!$AF$2:$AF$87)-ROW('List of barriers'!$AF$2)+1),ROWS('List of barriers'!$AF$2:$AF55))),"")</f>
        <v/>
      </c>
      <c r="C59" s="314"/>
      <c r="D59" s="314"/>
      <c r="E59" s="314"/>
      <c r="F59" s="314"/>
      <c r="G59" s="314"/>
      <c r="I59" s="323" t="str">
        <f t="array" ref="I59">IFERROR(INDEX('List of barriers'!$AF$2:$AF$87,SMALL(IF('List of barriers'!$AG$2:$AG$87="Medium",ROW('List of barriers'!$AF$2:$AF$87)-ROW('List of barriers'!$AF$2)+1),ROWS('List of barriers'!$AF$2:$AF55))),"")</f>
        <v/>
      </c>
      <c r="J59" s="445"/>
      <c r="K59" s="445"/>
      <c r="L59" s="445"/>
      <c r="M59" s="314"/>
      <c r="N59" s="314"/>
      <c r="P59" s="323" t="str">
        <f t="array" ref="P59">IFERROR(INDEX('List of barriers'!$AF$2:$AF$87,SMALL(IF('List of barriers'!$AG$2:$AG$87="LOW",ROW('List of barriers'!$AF$2:$AF$87)-ROW('List of barriers'!$AF$2)+1),ROWS('List of barriers'!$AF$2:$AF55))),"")</f>
        <v/>
      </c>
      <c r="Q59" s="445"/>
      <c r="R59" s="445"/>
      <c r="S59" s="445"/>
      <c r="T59" s="314"/>
      <c r="U59" s="314"/>
      <c r="W59" s="324"/>
    </row>
    <row r="60" spans="2:23" ht="36" customHeight="1" x14ac:dyDescent="0.2">
      <c r="B60" s="323" t="str">
        <f t="array" ref="B60">IFERROR(INDEX('List of barriers'!$AF$2:$AF$87,SMALL(IF('List of barriers'!$AG$2:$AG$87="High",ROW('List of barriers'!$AF$2:$AF$87)-ROW('List of barriers'!$AF$2)+1),ROWS('List of barriers'!$AF$2:$AF56))),"")</f>
        <v/>
      </c>
      <c r="C60" s="314"/>
      <c r="D60" s="314"/>
      <c r="E60" s="314"/>
      <c r="F60" s="314"/>
      <c r="G60" s="314"/>
      <c r="I60" s="323" t="str">
        <f t="array" ref="I60">IFERROR(INDEX('List of barriers'!$AF$2:$AF$87,SMALL(IF('List of barriers'!$AG$2:$AG$87="Medium",ROW('List of barriers'!$AF$2:$AF$87)-ROW('List of barriers'!$AF$2)+1),ROWS('List of barriers'!$AF$2:$AF56))),"")</f>
        <v/>
      </c>
      <c r="J60" s="445"/>
      <c r="K60" s="445"/>
      <c r="L60" s="445"/>
      <c r="M60" s="314"/>
      <c r="N60" s="314"/>
      <c r="P60" s="323" t="str">
        <f t="array" ref="P60">IFERROR(INDEX('List of barriers'!$AF$2:$AF$87,SMALL(IF('List of barriers'!$AG$2:$AG$87="LOW",ROW('List of barriers'!$AF$2:$AF$87)-ROW('List of barriers'!$AF$2)+1),ROWS('List of barriers'!$AF$2:$AF56))),"")</f>
        <v/>
      </c>
      <c r="Q60" s="445"/>
      <c r="R60" s="445"/>
      <c r="S60" s="445"/>
      <c r="T60" s="314"/>
      <c r="U60" s="314"/>
      <c r="W60" s="324"/>
    </row>
    <row r="61" spans="2:23" ht="36" customHeight="1" x14ac:dyDescent="0.2">
      <c r="B61" s="323" t="str">
        <f t="array" ref="B61">IFERROR(INDEX('List of barriers'!$AF$2:$AF$87,SMALL(IF('List of barriers'!$AG$2:$AG$87="High",ROW('List of barriers'!$AF$2:$AF$87)-ROW('List of barriers'!$AF$2)+1),ROWS('List of barriers'!$AF$2:$AF57))),"")</f>
        <v/>
      </c>
      <c r="C61" s="314"/>
      <c r="D61" s="314"/>
      <c r="E61" s="314"/>
      <c r="F61" s="314"/>
      <c r="G61" s="314"/>
      <c r="I61" s="323" t="str">
        <f t="array" ref="I61">IFERROR(INDEX('List of barriers'!$AF$2:$AF$87,SMALL(IF('List of barriers'!$AG$2:$AG$87="Medium",ROW('List of barriers'!$AF$2:$AF$87)-ROW('List of barriers'!$AF$2)+1),ROWS('List of barriers'!$AF$2:$AF57))),"")</f>
        <v/>
      </c>
      <c r="J61" s="445"/>
      <c r="K61" s="445"/>
      <c r="L61" s="445"/>
      <c r="M61" s="314"/>
      <c r="N61" s="314"/>
      <c r="P61" s="323" t="str">
        <f t="array" ref="P61">IFERROR(INDEX('List of barriers'!$AF$2:$AF$87,SMALL(IF('List of barriers'!$AG$2:$AG$87="LOW",ROW('List of barriers'!$AF$2:$AF$87)-ROW('List of barriers'!$AF$2)+1),ROWS('List of barriers'!$AF$2:$AF57))),"")</f>
        <v/>
      </c>
      <c r="Q61" s="445"/>
      <c r="R61" s="445"/>
      <c r="S61" s="445"/>
      <c r="T61" s="314"/>
      <c r="U61" s="314"/>
      <c r="W61" s="324"/>
    </row>
    <row r="62" spans="2:23" ht="36" customHeight="1" x14ac:dyDescent="0.2">
      <c r="B62" s="323" t="str">
        <f t="array" ref="B62">IFERROR(INDEX('List of barriers'!$AF$2:$AF$87,SMALL(IF('List of barriers'!$AG$2:$AG$87="High",ROW('List of barriers'!$AF$2:$AF$87)-ROW('List of barriers'!$AF$2)+1),ROWS('List of barriers'!$AF$2:$AF58))),"")</f>
        <v/>
      </c>
      <c r="C62" s="314"/>
      <c r="D62" s="314"/>
      <c r="E62" s="314"/>
      <c r="F62" s="314"/>
      <c r="G62" s="314"/>
      <c r="I62" s="323" t="str">
        <f t="array" ref="I62">IFERROR(INDEX('List of barriers'!$AF$2:$AF$87,SMALL(IF('List of barriers'!$AG$2:$AG$87="Medium",ROW('List of barriers'!$AF$2:$AF$87)-ROW('List of barriers'!$AF$2)+1),ROWS('List of barriers'!$AF$2:$AF58))),"")</f>
        <v/>
      </c>
      <c r="J62" s="445"/>
      <c r="K62" s="445"/>
      <c r="L62" s="445"/>
      <c r="M62" s="314"/>
      <c r="N62" s="314"/>
      <c r="P62" s="323" t="str">
        <f t="array" ref="P62">IFERROR(INDEX('List of barriers'!$AF$2:$AF$87,SMALL(IF('List of barriers'!$AG$2:$AG$87="LOW",ROW('List of barriers'!$AF$2:$AF$87)-ROW('List of barriers'!$AF$2)+1),ROWS('List of barriers'!$AF$2:$AF58))),"")</f>
        <v/>
      </c>
      <c r="Q62" s="445"/>
      <c r="R62" s="445"/>
      <c r="S62" s="445"/>
      <c r="T62" s="314"/>
      <c r="U62" s="314"/>
      <c r="W62" s="324"/>
    </row>
    <row r="63" spans="2:23" ht="36" customHeight="1" x14ac:dyDescent="0.2">
      <c r="B63" s="323" t="str">
        <f t="array" ref="B63">IFERROR(INDEX('List of barriers'!$AF$2:$AF$87,SMALL(IF('List of barriers'!$AG$2:$AG$87="High",ROW('List of barriers'!$AF$2:$AF$87)-ROW('List of barriers'!$AF$2)+1),ROWS('List of barriers'!$AF$2:$AF59))),"")</f>
        <v/>
      </c>
      <c r="C63" s="314"/>
      <c r="D63" s="314"/>
      <c r="E63" s="314"/>
      <c r="F63" s="314"/>
      <c r="G63" s="314"/>
      <c r="I63" s="323" t="str">
        <f t="array" ref="I63">IFERROR(INDEX('List of barriers'!$AF$2:$AF$87,SMALL(IF('List of barriers'!$AG$2:$AG$87="Medium",ROW('List of barriers'!$AF$2:$AF$87)-ROW('List of barriers'!$AF$2)+1),ROWS('List of barriers'!$AF$2:$AF59))),"")</f>
        <v/>
      </c>
      <c r="J63" s="445"/>
      <c r="K63" s="445"/>
      <c r="L63" s="445"/>
      <c r="M63" s="314"/>
      <c r="N63" s="314"/>
      <c r="P63" s="323" t="str">
        <f t="array" ref="P63">IFERROR(INDEX('List of barriers'!$AF$2:$AF$87,SMALL(IF('List of barriers'!$AG$2:$AG$87="LOW",ROW('List of barriers'!$AF$2:$AF$87)-ROW('List of barriers'!$AF$2)+1),ROWS('List of barriers'!$AF$2:$AF59))),"")</f>
        <v/>
      </c>
      <c r="Q63" s="445"/>
      <c r="R63" s="445"/>
      <c r="S63" s="445"/>
      <c r="T63" s="314"/>
      <c r="U63" s="314"/>
      <c r="W63" s="324"/>
    </row>
    <row r="64" spans="2:23" ht="36" customHeight="1" x14ac:dyDescent="0.2">
      <c r="B64" s="323" t="str">
        <f t="array" ref="B64">IFERROR(INDEX('List of barriers'!$AF$2:$AF$87,SMALL(IF('List of barriers'!$AG$2:$AG$87="High",ROW('List of barriers'!$AF$2:$AF$87)-ROW('List of barriers'!$AF$2)+1),ROWS('List of barriers'!$AF$2:$AF60))),"")</f>
        <v/>
      </c>
      <c r="C64" s="314"/>
      <c r="D64" s="314"/>
      <c r="E64" s="314"/>
      <c r="F64" s="314"/>
      <c r="G64" s="314"/>
      <c r="I64" s="323" t="str">
        <f t="array" ref="I64">IFERROR(INDEX('List of barriers'!$AF$2:$AF$87,SMALL(IF('List of barriers'!$AG$2:$AG$87="Medium",ROW('List of barriers'!$AF$2:$AF$87)-ROW('List of barriers'!$AF$2)+1),ROWS('List of barriers'!$AF$2:$AF60))),"")</f>
        <v/>
      </c>
      <c r="J64" s="445"/>
      <c r="K64" s="445"/>
      <c r="L64" s="445"/>
      <c r="M64" s="314"/>
      <c r="N64" s="314"/>
      <c r="P64" s="323" t="str">
        <f t="array" ref="P64">IFERROR(INDEX('List of barriers'!$AF$2:$AF$87,SMALL(IF('List of barriers'!$AG$2:$AG$87="LOW",ROW('List of barriers'!$AF$2:$AF$87)-ROW('List of barriers'!$AF$2)+1),ROWS('List of barriers'!$AF$2:$AF60))),"")</f>
        <v/>
      </c>
      <c r="Q64" s="445"/>
      <c r="R64" s="445"/>
      <c r="S64" s="445"/>
      <c r="T64" s="314"/>
      <c r="U64" s="314"/>
      <c r="W64" s="324"/>
    </row>
    <row r="65" spans="2:23" ht="36" customHeight="1" x14ac:dyDescent="0.2">
      <c r="B65" s="323" t="str">
        <f t="array" ref="B65">IFERROR(INDEX('List of barriers'!$AF$2:$AF$87,SMALL(IF('List of barriers'!$AG$2:$AG$87="High",ROW('List of barriers'!$AF$2:$AF$87)-ROW('List of barriers'!$AF$2)+1),ROWS('List of barriers'!$AF$2:$AF61))),"")</f>
        <v/>
      </c>
      <c r="C65" s="314"/>
      <c r="D65" s="314"/>
      <c r="E65" s="314"/>
      <c r="F65" s="314"/>
      <c r="G65" s="314"/>
      <c r="I65" s="323" t="str">
        <f t="array" ref="I65">IFERROR(INDEX('List of barriers'!$AF$2:$AF$87,SMALL(IF('List of barriers'!$AG$2:$AG$87="Medium",ROW('List of barriers'!$AF$2:$AF$87)-ROW('List of barriers'!$AF$2)+1),ROWS('List of barriers'!$AF$2:$AF61))),"")</f>
        <v/>
      </c>
      <c r="J65" s="445"/>
      <c r="K65" s="445"/>
      <c r="L65" s="445"/>
      <c r="M65" s="314"/>
      <c r="N65" s="314"/>
      <c r="P65" s="323" t="str">
        <f t="array" ref="P65">IFERROR(INDEX('List of barriers'!$AF$2:$AF$87,SMALL(IF('List of barriers'!$AG$2:$AG$87="LOW",ROW('List of barriers'!$AF$2:$AF$87)-ROW('List of barriers'!$AF$2)+1),ROWS('List of barriers'!$AF$2:$AF61))),"")</f>
        <v/>
      </c>
      <c r="Q65" s="445"/>
      <c r="R65" s="445"/>
      <c r="S65" s="445"/>
      <c r="T65" s="314"/>
      <c r="U65" s="314"/>
      <c r="W65" s="324"/>
    </row>
    <row r="66" spans="2:23" ht="36" customHeight="1" x14ac:dyDescent="0.2">
      <c r="B66" s="323" t="str">
        <f t="array" ref="B66">IFERROR(INDEX('List of barriers'!$AF$2:$AF$87,SMALL(IF('List of barriers'!$AG$2:$AG$87="High",ROW('List of barriers'!$AF$2:$AF$87)-ROW('List of barriers'!$AF$2)+1),ROWS('List of barriers'!$AF$2:$AF62))),"")</f>
        <v/>
      </c>
      <c r="C66" s="314"/>
      <c r="D66" s="314"/>
      <c r="E66" s="314"/>
      <c r="F66" s="314"/>
      <c r="G66" s="314"/>
      <c r="I66" s="323" t="str">
        <f t="array" ref="I66">IFERROR(INDEX('List of barriers'!$AF$2:$AF$87,SMALL(IF('List of barriers'!$AG$2:$AG$87="Medium",ROW('List of barriers'!$AF$2:$AF$87)-ROW('List of barriers'!$AF$2)+1),ROWS('List of barriers'!$AF$2:$AF62))),"")</f>
        <v/>
      </c>
      <c r="J66" s="445"/>
      <c r="K66" s="445"/>
      <c r="L66" s="445"/>
      <c r="M66" s="314"/>
      <c r="N66" s="314"/>
      <c r="P66" s="323" t="str">
        <f t="array" ref="P66">IFERROR(INDEX('List of barriers'!$AF$2:$AF$87,SMALL(IF('List of barriers'!$AG$2:$AG$87="LOW",ROW('List of barriers'!$AF$2:$AF$87)-ROW('List of barriers'!$AF$2)+1),ROWS('List of barriers'!$AF$2:$AF62))),"")</f>
        <v/>
      </c>
      <c r="Q66" s="445"/>
      <c r="R66" s="445"/>
      <c r="S66" s="445"/>
      <c r="T66" s="314"/>
      <c r="U66" s="314"/>
      <c r="W66" s="324"/>
    </row>
    <row r="67" spans="2:23" ht="36" customHeight="1" x14ac:dyDescent="0.2">
      <c r="B67" s="323" t="str">
        <f t="array" ref="B67">IFERROR(INDEX('List of barriers'!$AF$2:$AF$87,SMALL(IF('List of barriers'!$AG$2:$AG$87="High",ROW('List of barriers'!$AF$2:$AF$87)-ROW('List of barriers'!$AF$2)+1),ROWS('List of barriers'!$AF$2:$AF63))),"")</f>
        <v/>
      </c>
      <c r="C67" s="314"/>
      <c r="D67" s="314"/>
      <c r="E67" s="314"/>
      <c r="F67" s="314"/>
      <c r="G67" s="314"/>
      <c r="I67" s="323" t="str">
        <f t="array" ref="I67">IFERROR(INDEX('List of barriers'!$AF$2:$AF$87,SMALL(IF('List of barriers'!$AG$2:$AG$87="Medium",ROW('List of barriers'!$AF$2:$AF$87)-ROW('List of barriers'!$AF$2)+1),ROWS('List of barriers'!$AF$2:$AF63))),"")</f>
        <v/>
      </c>
      <c r="J67" s="445"/>
      <c r="K67" s="445"/>
      <c r="L67" s="445"/>
      <c r="M67" s="314"/>
      <c r="N67" s="314"/>
      <c r="P67" s="323" t="str">
        <f t="array" ref="P67">IFERROR(INDEX('List of barriers'!$AF$2:$AF$87,SMALL(IF('List of barriers'!$AG$2:$AG$87="LOW",ROW('List of barriers'!$AF$2:$AF$87)-ROW('List of barriers'!$AF$2)+1),ROWS('List of barriers'!$AF$2:$AF63))),"")</f>
        <v/>
      </c>
      <c r="Q67" s="445"/>
      <c r="R67" s="445"/>
      <c r="S67" s="445"/>
      <c r="T67" s="314"/>
      <c r="U67" s="314"/>
      <c r="W67" s="324"/>
    </row>
    <row r="68" spans="2:23" ht="36" customHeight="1" x14ac:dyDescent="0.2">
      <c r="B68" s="323" t="str">
        <f t="array" ref="B68">IFERROR(INDEX('List of barriers'!$AF$2:$AF$87,SMALL(IF('List of barriers'!$AG$2:$AG$87="High",ROW('List of barriers'!$AF$2:$AF$87)-ROW('List of barriers'!$AF$2)+1),ROWS('List of barriers'!$AF$2:$AF64))),"")</f>
        <v/>
      </c>
      <c r="C68" s="314"/>
      <c r="D68" s="314"/>
      <c r="E68" s="314"/>
      <c r="F68" s="314"/>
      <c r="G68" s="314"/>
      <c r="I68" s="323" t="str">
        <f t="array" ref="I68">IFERROR(INDEX('List of barriers'!$AF$2:$AF$87,SMALL(IF('List of barriers'!$AG$2:$AG$87="Medium",ROW('List of barriers'!$AF$2:$AF$87)-ROW('List of barriers'!$AF$2)+1),ROWS('List of barriers'!$AF$2:$AF64))),"")</f>
        <v/>
      </c>
      <c r="J68" s="445"/>
      <c r="K68" s="445"/>
      <c r="L68" s="445"/>
      <c r="M68" s="314"/>
      <c r="N68" s="314"/>
      <c r="P68" s="323" t="str">
        <f t="array" ref="P68">IFERROR(INDEX('List of barriers'!$AF$2:$AF$87,SMALL(IF('List of barriers'!$AG$2:$AG$87="LOW",ROW('List of barriers'!$AF$2:$AF$87)-ROW('List of barriers'!$AF$2)+1),ROWS('List of barriers'!$AF$2:$AF64))),"")</f>
        <v/>
      </c>
      <c r="Q68" s="445"/>
      <c r="R68" s="445"/>
      <c r="S68" s="445"/>
      <c r="T68" s="314"/>
      <c r="U68" s="314"/>
      <c r="W68" s="324"/>
    </row>
    <row r="69" spans="2:23" ht="36" customHeight="1" x14ac:dyDescent="0.2">
      <c r="B69" s="323" t="str">
        <f t="array" ref="B69">IFERROR(INDEX('List of barriers'!$AF$2:$AF$87,SMALL(IF('List of barriers'!$AG$2:$AG$87="High",ROW('List of barriers'!$AF$2:$AF$87)-ROW('List of barriers'!$AF$2)+1),ROWS('List of barriers'!$AF$2:$AF65))),"")</f>
        <v/>
      </c>
      <c r="C69" s="314"/>
      <c r="D69" s="314"/>
      <c r="E69" s="314"/>
      <c r="F69" s="314"/>
      <c r="G69" s="314"/>
      <c r="I69" s="323" t="str">
        <f t="array" ref="I69">IFERROR(INDEX('List of barriers'!$AF$2:$AF$87,SMALL(IF('List of barriers'!$AG$2:$AG$87="Medium",ROW('List of barriers'!$AF$2:$AF$87)-ROW('List of barriers'!$AF$2)+1),ROWS('List of barriers'!$AF$2:$AF65))),"")</f>
        <v/>
      </c>
      <c r="J69" s="445"/>
      <c r="K69" s="445"/>
      <c r="L69" s="445"/>
      <c r="M69" s="314"/>
      <c r="N69" s="314"/>
      <c r="P69" s="323" t="str">
        <f t="array" ref="P69">IFERROR(INDEX('List of barriers'!$AF$2:$AF$87,SMALL(IF('List of barriers'!$AG$2:$AG$87="LOW",ROW('List of barriers'!$AF$2:$AF$87)-ROW('List of barriers'!$AF$2)+1),ROWS('List of barriers'!$AF$2:$AF65))),"")</f>
        <v/>
      </c>
      <c r="Q69" s="445"/>
      <c r="R69" s="445"/>
      <c r="S69" s="445"/>
      <c r="T69" s="314"/>
      <c r="U69" s="314"/>
      <c r="W69" s="324"/>
    </row>
    <row r="70" spans="2:23" ht="36" customHeight="1" x14ac:dyDescent="0.2">
      <c r="B70" s="323" t="str">
        <f t="array" ref="B70">IFERROR(INDEX('List of barriers'!$AF$2:$AF$87,SMALL(IF('List of barriers'!$AG$2:$AG$87="High",ROW('List of barriers'!$AF$2:$AF$87)-ROW('List of barriers'!$AF$2)+1),ROWS('List of barriers'!$AF$2:$AF66))),"")</f>
        <v/>
      </c>
      <c r="C70" s="314"/>
      <c r="D70" s="314"/>
      <c r="E70" s="314"/>
      <c r="F70" s="314"/>
      <c r="G70" s="314"/>
      <c r="I70" s="323" t="str">
        <f t="array" ref="I70">IFERROR(INDEX('List of barriers'!$AF$2:$AF$87,SMALL(IF('List of barriers'!$AG$2:$AG$87="Medium",ROW('List of barriers'!$AF$2:$AF$87)-ROW('List of barriers'!$AF$2)+1),ROWS('List of barriers'!$AF$2:$AF66))),"")</f>
        <v/>
      </c>
      <c r="J70" s="445"/>
      <c r="K70" s="445"/>
      <c r="L70" s="445"/>
      <c r="M70" s="314"/>
      <c r="N70" s="314"/>
      <c r="P70" s="323" t="str">
        <f t="array" ref="P70">IFERROR(INDEX('List of barriers'!$AF$2:$AF$87,SMALL(IF('List of barriers'!$AG$2:$AG$87="LOW",ROW('List of barriers'!$AF$2:$AF$87)-ROW('List of barriers'!$AF$2)+1),ROWS('List of barriers'!$AF$2:$AF66))),"")</f>
        <v/>
      </c>
      <c r="Q70" s="445"/>
      <c r="R70" s="445"/>
      <c r="S70" s="445"/>
      <c r="T70" s="314"/>
      <c r="U70" s="314"/>
      <c r="W70" s="324"/>
    </row>
    <row r="71" spans="2:23" ht="36" customHeight="1" x14ac:dyDescent="0.2">
      <c r="B71" s="323" t="str">
        <f t="array" ref="B71">IFERROR(INDEX('List of barriers'!$AF$2:$AF$87,SMALL(IF('List of barriers'!$AG$2:$AG$87="High",ROW('List of barriers'!$AF$2:$AF$87)-ROW('List of barriers'!$AF$2)+1),ROWS('List of barriers'!$AF$2:$AF67))),"")</f>
        <v/>
      </c>
      <c r="C71" s="314"/>
      <c r="D71" s="314"/>
      <c r="E71" s="314"/>
      <c r="F71" s="314"/>
      <c r="G71" s="314"/>
      <c r="I71" s="323" t="str">
        <f t="array" ref="I71">IFERROR(INDEX('List of barriers'!$AF$2:$AF$87,SMALL(IF('List of barriers'!$AG$2:$AG$87="Medium",ROW('List of barriers'!$AF$2:$AF$87)-ROW('List of barriers'!$AF$2)+1),ROWS('List of barriers'!$AF$2:$AF67))),"")</f>
        <v/>
      </c>
      <c r="J71" s="445"/>
      <c r="K71" s="445"/>
      <c r="L71" s="445"/>
      <c r="M71" s="314"/>
      <c r="N71" s="314"/>
      <c r="P71" s="323" t="str">
        <f t="array" ref="P71">IFERROR(INDEX('List of barriers'!$AF$2:$AF$87,SMALL(IF('List of barriers'!$AG$2:$AG$87="LOW",ROW('List of barriers'!$AF$2:$AF$87)-ROW('List of barriers'!$AF$2)+1),ROWS('List of barriers'!$AF$2:$AF67))),"")</f>
        <v/>
      </c>
      <c r="Q71" s="445"/>
      <c r="R71" s="445"/>
      <c r="S71" s="445"/>
      <c r="T71" s="314"/>
      <c r="U71" s="314"/>
      <c r="W71" s="324"/>
    </row>
    <row r="72" spans="2:23" ht="36" customHeight="1" x14ac:dyDescent="0.2">
      <c r="B72" s="323" t="str">
        <f t="array" ref="B72">IFERROR(INDEX('List of barriers'!$AF$2:$AF$87,SMALL(IF('List of barriers'!$AG$2:$AG$87="High",ROW('List of barriers'!$AF$2:$AF$87)-ROW('List of barriers'!$AF$2)+1),ROWS('List of barriers'!$AF$2:$AF68))),"")</f>
        <v/>
      </c>
      <c r="C72" s="314"/>
      <c r="D72" s="314"/>
      <c r="E72" s="314"/>
      <c r="F72" s="314"/>
      <c r="G72" s="314"/>
      <c r="I72" s="323" t="str">
        <f t="array" ref="I72">IFERROR(INDEX('List of barriers'!$AF$2:$AF$87,SMALL(IF('List of barriers'!$AG$2:$AG$87="Medium",ROW('List of barriers'!$AF$2:$AF$87)-ROW('List of barriers'!$AF$2)+1),ROWS('List of barriers'!$AF$2:$AF68))),"")</f>
        <v/>
      </c>
      <c r="J72" s="445"/>
      <c r="K72" s="445"/>
      <c r="L72" s="445"/>
      <c r="M72" s="314"/>
      <c r="N72" s="314"/>
      <c r="P72" s="323" t="str">
        <f t="array" ref="P72">IFERROR(INDEX('List of barriers'!$AF$2:$AF$87,SMALL(IF('List of barriers'!$AG$2:$AG$87="LOW",ROW('List of barriers'!$AF$2:$AF$87)-ROW('List of barriers'!$AF$2)+1),ROWS('List of barriers'!$AF$2:$AF68))),"")</f>
        <v/>
      </c>
      <c r="Q72" s="445"/>
      <c r="R72" s="445"/>
      <c r="S72" s="445"/>
      <c r="T72" s="314"/>
      <c r="U72" s="314"/>
      <c r="W72" s="324"/>
    </row>
    <row r="73" spans="2:23" ht="36" customHeight="1" x14ac:dyDescent="0.2">
      <c r="B73" s="323" t="str">
        <f t="array" ref="B73">IFERROR(INDEX('List of barriers'!$AF$2:$AF$87,SMALL(IF('List of barriers'!$AG$2:$AG$87="High",ROW('List of barriers'!$AF$2:$AF$87)-ROW('List of barriers'!$AF$2)+1),ROWS('List of barriers'!$AF$2:$AF69))),"")</f>
        <v/>
      </c>
      <c r="C73" s="314"/>
      <c r="D73" s="314"/>
      <c r="E73" s="314"/>
      <c r="F73" s="314"/>
      <c r="G73" s="314"/>
      <c r="I73" s="323" t="str">
        <f t="array" ref="I73">IFERROR(INDEX('List of barriers'!$AF$2:$AF$87,SMALL(IF('List of barriers'!$AG$2:$AG$87="Medium",ROW('List of barriers'!$AF$2:$AF$87)-ROW('List of barriers'!$AF$2)+1),ROWS('List of barriers'!$AF$2:$AF69))),"")</f>
        <v/>
      </c>
      <c r="J73" s="445"/>
      <c r="K73" s="445"/>
      <c r="L73" s="445"/>
      <c r="M73" s="314"/>
      <c r="N73" s="314"/>
      <c r="P73" s="323" t="str">
        <f t="array" ref="P73">IFERROR(INDEX('List of barriers'!$AF$2:$AF$87,SMALL(IF('List of barriers'!$AG$2:$AG$87="LOW",ROW('List of barriers'!$AF$2:$AF$87)-ROW('List of barriers'!$AF$2)+1),ROWS('List of barriers'!$AF$2:$AF69))),"")</f>
        <v/>
      </c>
      <c r="Q73" s="445"/>
      <c r="R73" s="445"/>
      <c r="S73" s="445"/>
      <c r="T73" s="314"/>
      <c r="U73" s="314"/>
      <c r="W73" s="324"/>
    </row>
    <row r="74" spans="2:23" ht="36" customHeight="1" x14ac:dyDescent="0.2">
      <c r="B74" s="323" t="str">
        <f t="array" ref="B74">IFERROR(INDEX('List of barriers'!$AF$2:$AF$87,SMALL(IF('List of barriers'!$AG$2:$AG$87="High",ROW('List of barriers'!$AF$2:$AF$87)-ROW('List of barriers'!$AF$2)+1),ROWS('List of barriers'!$AF$2:$AF70))),"")</f>
        <v/>
      </c>
      <c r="C74" s="314"/>
      <c r="D74" s="314"/>
      <c r="E74" s="314"/>
      <c r="F74" s="314"/>
      <c r="G74" s="314"/>
      <c r="I74" s="323" t="str">
        <f t="array" ref="I74">IFERROR(INDEX('List of barriers'!$AF$2:$AF$87,SMALL(IF('List of barriers'!$AG$2:$AG$87="Medium",ROW('List of barriers'!$AF$2:$AF$87)-ROW('List of barriers'!$AF$2)+1),ROWS('List of barriers'!$AF$2:$AF70))),"")</f>
        <v/>
      </c>
      <c r="J74" s="445"/>
      <c r="K74" s="445"/>
      <c r="L74" s="445"/>
      <c r="M74" s="314"/>
      <c r="N74" s="314"/>
      <c r="P74" s="323" t="str">
        <f t="array" ref="P74">IFERROR(INDEX('List of barriers'!$AF$2:$AF$87,SMALL(IF('List of barriers'!$AG$2:$AG$87="LOW",ROW('List of barriers'!$AF$2:$AF$87)-ROW('List of barriers'!$AF$2)+1),ROWS('List of barriers'!$AF$2:$AF70))),"")</f>
        <v/>
      </c>
      <c r="Q74" s="445"/>
      <c r="R74" s="445"/>
      <c r="S74" s="445"/>
      <c r="T74" s="314"/>
      <c r="U74" s="314"/>
      <c r="W74" s="324"/>
    </row>
    <row r="75" spans="2:23" ht="36" customHeight="1" x14ac:dyDescent="0.2">
      <c r="B75" s="323" t="str">
        <f t="array" ref="B75">IFERROR(INDEX('List of barriers'!$AF$2:$AF$87,SMALL(IF('List of barriers'!$AG$2:$AG$87="High",ROW('List of barriers'!$AF$2:$AF$87)-ROW('List of barriers'!$AF$2)+1),ROWS('List of barriers'!$AF$2:$AF71))),"")</f>
        <v/>
      </c>
      <c r="C75" s="314"/>
      <c r="D75" s="314"/>
      <c r="E75" s="314"/>
      <c r="F75" s="314"/>
      <c r="G75" s="314"/>
      <c r="I75" s="323" t="str">
        <f t="array" ref="I75">IFERROR(INDEX('List of barriers'!$AF$2:$AF$87,SMALL(IF('List of barriers'!$AG$2:$AG$87="Medium",ROW('List of barriers'!$AF$2:$AF$87)-ROW('List of barriers'!$AF$2)+1),ROWS('List of barriers'!$AF$2:$AF71))),"")</f>
        <v/>
      </c>
      <c r="J75" s="445"/>
      <c r="K75" s="445"/>
      <c r="L75" s="445"/>
      <c r="M75" s="314"/>
      <c r="N75" s="314"/>
      <c r="P75" s="323" t="str">
        <f t="array" ref="P75">IFERROR(INDEX('List of barriers'!$AF$2:$AF$87,SMALL(IF('List of barriers'!$AG$2:$AG$87="LOW",ROW('List of barriers'!$AF$2:$AF$87)-ROW('List of barriers'!$AF$2)+1),ROWS('List of barriers'!$AF$2:$AF71))),"")</f>
        <v/>
      </c>
      <c r="Q75" s="445"/>
      <c r="R75" s="445"/>
      <c r="S75" s="445"/>
      <c r="T75" s="314"/>
      <c r="U75" s="314"/>
      <c r="W75" s="324"/>
    </row>
    <row r="76" spans="2:23" ht="36" customHeight="1" x14ac:dyDescent="0.2">
      <c r="B76" s="323" t="str">
        <f t="array" ref="B76">IFERROR(INDEX('List of barriers'!$AF$2:$AF$87,SMALL(IF('List of barriers'!$AG$2:$AG$87="High",ROW('List of barriers'!$AF$2:$AF$87)-ROW('List of barriers'!$AF$2)+1),ROWS('List of barriers'!$AF$2:$AF72))),"")</f>
        <v/>
      </c>
      <c r="C76" s="314"/>
      <c r="D76" s="314"/>
      <c r="E76" s="314"/>
      <c r="F76" s="314"/>
      <c r="G76" s="314"/>
      <c r="I76" s="323" t="str">
        <f t="array" ref="I76">IFERROR(INDEX('List of barriers'!$AF$2:$AF$87,SMALL(IF('List of barriers'!$AG$2:$AG$87="Medium",ROW('List of barriers'!$AF$2:$AF$87)-ROW('List of barriers'!$AF$2)+1),ROWS('List of barriers'!$AF$2:$AF72))),"")</f>
        <v/>
      </c>
      <c r="J76" s="445"/>
      <c r="K76" s="445"/>
      <c r="L76" s="445"/>
      <c r="M76" s="314"/>
      <c r="N76" s="314"/>
      <c r="P76" s="323" t="str">
        <f t="array" ref="P76">IFERROR(INDEX('List of barriers'!$AF$2:$AF$87,SMALL(IF('List of barriers'!$AG$2:$AG$87="LOW",ROW('List of barriers'!$AF$2:$AF$87)-ROW('List of barriers'!$AF$2)+1),ROWS('List of barriers'!$AF$2:$AF72))),"")</f>
        <v/>
      </c>
      <c r="Q76" s="445"/>
      <c r="R76" s="445"/>
      <c r="S76" s="445"/>
      <c r="T76" s="314"/>
      <c r="U76" s="314"/>
      <c r="W76" s="324"/>
    </row>
    <row r="77" spans="2:23" ht="36" customHeight="1" x14ac:dyDescent="0.2">
      <c r="B77" s="323" t="str">
        <f t="array" ref="B77">IFERROR(INDEX('List of barriers'!$AF$2:$AF$87,SMALL(IF('List of barriers'!$AG$2:$AG$87="High",ROW('List of barriers'!$AF$2:$AF$87)-ROW('List of barriers'!$AF$2)+1),ROWS('List of barriers'!$AF$2:$AF73))),"")</f>
        <v/>
      </c>
      <c r="C77" s="314"/>
      <c r="D77" s="314"/>
      <c r="E77" s="314"/>
      <c r="F77" s="314"/>
      <c r="G77" s="314"/>
      <c r="I77" s="323" t="str">
        <f t="array" ref="I77">IFERROR(INDEX('List of barriers'!$AF$2:$AF$87,SMALL(IF('List of barriers'!$AG$2:$AG$87="Medium",ROW('List of barriers'!$AF$2:$AF$87)-ROW('List of barriers'!$AF$2)+1),ROWS('List of barriers'!$AF$2:$AF73))),"")</f>
        <v/>
      </c>
      <c r="J77" s="445"/>
      <c r="K77" s="445"/>
      <c r="L77" s="445"/>
      <c r="M77" s="314"/>
      <c r="N77" s="314"/>
      <c r="P77" s="323" t="str">
        <f t="array" ref="P77">IFERROR(INDEX('List of barriers'!$AF$2:$AF$87,SMALL(IF('List of barriers'!$AG$2:$AG$87="LOW",ROW('List of barriers'!$AF$2:$AF$87)-ROW('List of barriers'!$AF$2)+1),ROWS('List of barriers'!$AF$2:$AF73))),"")</f>
        <v/>
      </c>
      <c r="Q77" s="445"/>
      <c r="R77" s="445"/>
      <c r="S77" s="445"/>
      <c r="T77" s="314"/>
      <c r="U77" s="314"/>
      <c r="W77" s="324"/>
    </row>
    <row r="78" spans="2:23" ht="36" customHeight="1" x14ac:dyDescent="0.2">
      <c r="B78" s="323" t="str">
        <f t="array" ref="B78">IFERROR(INDEX('List of barriers'!$AF$2:$AF$87,SMALL(IF('List of barriers'!$AG$2:$AG$87="High",ROW('List of barriers'!$AF$2:$AF$87)-ROW('List of barriers'!$AF$2)+1),ROWS('List of barriers'!$AF$2:$AF74))),"")</f>
        <v/>
      </c>
      <c r="C78" s="314"/>
      <c r="D78" s="314"/>
      <c r="E78" s="314"/>
      <c r="F78" s="314"/>
      <c r="G78" s="314"/>
      <c r="I78" s="323" t="str">
        <f t="array" ref="I78">IFERROR(INDEX('List of barriers'!$AF$2:$AF$87,SMALL(IF('List of barriers'!$AG$2:$AG$87="Medium",ROW('List of barriers'!$AF$2:$AF$87)-ROW('List of barriers'!$AF$2)+1),ROWS('List of barriers'!$AF$2:$AF74))),"")</f>
        <v/>
      </c>
      <c r="J78" s="445"/>
      <c r="K78" s="445"/>
      <c r="L78" s="445"/>
      <c r="M78" s="314"/>
      <c r="N78" s="314"/>
      <c r="P78" s="323" t="str">
        <f t="array" ref="P78">IFERROR(INDEX('List of barriers'!$AF$2:$AF$87,SMALL(IF('List of barriers'!$AG$2:$AG$87="LOW",ROW('List of barriers'!$AF$2:$AF$87)-ROW('List of barriers'!$AF$2)+1),ROWS('List of barriers'!$AF$2:$AF74))),"")</f>
        <v/>
      </c>
      <c r="Q78" s="445"/>
      <c r="R78" s="445"/>
      <c r="S78" s="445"/>
      <c r="T78" s="314"/>
      <c r="U78" s="314"/>
      <c r="W78" s="324"/>
    </row>
    <row r="79" spans="2:23" ht="36" customHeight="1" x14ac:dyDescent="0.2">
      <c r="B79" s="323" t="str">
        <f t="array" ref="B79">IFERROR(INDEX('List of barriers'!$AF$2:$AF$87,SMALL(IF('List of barriers'!$AG$2:$AG$87="High",ROW('List of barriers'!$AF$2:$AF$87)-ROW('List of barriers'!$AF$2)+1),ROWS('List of barriers'!$AF$2:$AF75))),"")</f>
        <v/>
      </c>
      <c r="C79" s="314"/>
      <c r="D79" s="314"/>
      <c r="E79" s="314"/>
      <c r="F79" s="314"/>
      <c r="G79" s="314"/>
      <c r="I79" s="323" t="str">
        <f t="array" ref="I79">IFERROR(INDEX('List of barriers'!$AF$2:$AF$87,SMALL(IF('List of barriers'!$AG$2:$AG$87="Medium",ROW('List of barriers'!$AF$2:$AF$87)-ROW('List of barriers'!$AF$2)+1),ROWS('List of barriers'!$AF$2:$AF75))),"")</f>
        <v/>
      </c>
      <c r="J79" s="445"/>
      <c r="K79" s="445"/>
      <c r="L79" s="445"/>
      <c r="M79" s="314"/>
      <c r="N79" s="314"/>
      <c r="P79" s="323" t="str">
        <f t="array" ref="P79">IFERROR(INDEX('List of barriers'!$AF$2:$AF$87,SMALL(IF('List of barriers'!$AG$2:$AG$87="LOW",ROW('List of barriers'!$AF$2:$AF$87)-ROW('List of barriers'!$AF$2)+1),ROWS('List of barriers'!$AF$2:$AF75))),"")</f>
        <v/>
      </c>
      <c r="Q79" s="445"/>
      <c r="R79" s="445"/>
      <c r="S79" s="445"/>
      <c r="T79" s="314"/>
      <c r="U79" s="314"/>
      <c r="W79" s="324"/>
    </row>
    <row r="80" spans="2:23" ht="36" customHeight="1" x14ac:dyDescent="0.2">
      <c r="B80" s="323" t="str">
        <f t="array" ref="B80">IFERROR(INDEX('List of barriers'!$AF$2:$AF$87,SMALL(IF('List of barriers'!$AG$2:$AG$87="High",ROW('List of barriers'!$AF$2:$AF$87)-ROW('List of barriers'!$AF$2)+1),ROWS('List of barriers'!$AF$2:$AF76))),"")</f>
        <v/>
      </c>
      <c r="C80" s="314"/>
      <c r="D80" s="314"/>
      <c r="E80" s="314"/>
      <c r="F80" s="314"/>
      <c r="G80" s="314"/>
      <c r="I80" s="323" t="str">
        <f t="array" ref="I80">IFERROR(INDEX('List of barriers'!$AF$2:$AF$87,SMALL(IF('List of barriers'!$AG$2:$AG$87="Medium",ROW('List of barriers'!$AF$2:$AF$87)-ROW('List of barriers'!$AF$2)+1),ROWS('List of barriers'!$AF$2:$AF76))),"")</f>
        <v/>
      </c>
      <c r="J80" s="445"/>
      <c r="K80" s="445"/>
      <c r="L80" s="445"/>
      <c r="M80" s="314"/>
      <c r="N80" s="314"/>
      <c r="P80" s="323" t="str">
        <f t="array" ref="P80">IFERROR(INDEX('List of barriers'!$AF$2:$AF$87,SMALL(IF('List of barriers'!$AG$2:$AG$87="LOW",ROW('List of barriers'!$AF$2:$AF$87)-ROW('List of barriers'!$AF$2)+1),ROWS('List of barriers'!$AF$2:$AF76))),"")</f>
        <v/>
      </c>
      <c r="Q80" s="445"/>
      <c r="R80" s="445"/>
      <c r="S80" s="445"/>
      <c r="T80" s="314"/>
      <c r="U80" s="314"/>
      <c r="W80" s="324"/>
    </row>
    <row r="81" spans="1:23" ht="36" customHeight="1" x14ac:dyDescent="0.2">
      <c r="B81" s="323" t="str">
        <f t="array" ref="B81">IFERROR(INDEX('List of barriers'!$AF$2:$AF$87,SMALL(IF('List of barriers'!$AG$2:$AG$87="High",ROW('List of barriers'!$AF$2:$AF$87)-ROW('List of barriers'!$AF$2)+1),ROWS('List of barriers'!$AF$2:$AF77))),"")</f>
        <v/>
      </c>
      <c r="C81" s="319"/>
      <c r="D81" s="319"/>
      <c r="E81" s="319"/>
      <c r="F81" s="319"/>
      <c r="G81" s="319"/>
      <c r="I81" s="323" t="str">
        <f t="array" ref="I81">IFERROR(INDEX('List of barriers'!$AF$2:$AF$87,SMALL(IF('List of barriers'!$AG$2:$AG$87="Medium",ROW('List of barriers'!$AF$2:$AF$87)-ROW('List of barriers'!$AF$2)+1),ROWS('List of barriers'!$AF$2:$AF77))),"")</f>
        <v/>
      </c>
      <c r="J81" s="445"/>
      <c r="K81" s="445"/>
      <c r="L81" s="445"/>
      <c r="M81" s="314"/>
      <c r="N81" s="314"/>
      <c r="P81" s="323" t="str">
        <f t="array" ref="P81">IFERROR(INDEX('List of barriers'!$AF$2:$AF$87,SMALL(IF('List of barriers'!$AG$2:$AG$87="LOW",ROW('List of barriers'!$AF$2:$AF$87)-ROW('List of barriers'!$AF$2)+1),ROWS('List of barriers'!$AF$2:$AF77))),"")</f>
        <v/>
      </c>
      <c r="Q81" s="445"/>
      <c r="R81" s="445"/>
      <c r="S81" s="445"/>
      <c r="T81" s="314"/>
      <c r="U81" s="314"/>
      <c r="W81" s="324"/>
    </row>
    <row r="82" spans="1:23" ht="36" customHeight="1" x14ac:dyDescent="0.2">
      <c r="B82" s="323" t="str">
        <f t="array" ref="B82">IFERROR(INDEX('List of barriers'!$AF$2:$AF$87,SMALL(IF('List of barriers'!$AG$2:$AG$87="High",ROW('List of barriers'!$AF$2:$AF$87)-ROW('List of barriers'!$AF$2)+1),ROWS('List of barriers'!$AF$2:$AF78))),"")</f>
        <v/>
      </c>
      <c r="C82" s="319"/>
      <c r="D82" s="319"/>
      <c r="E82" s="319"/>
      <c r="F82" s="319"/>
      <c r="G82" s="319"/>
      <c r="I82" s="323" t="str">
        <f t="array" ref="I82">IFERROR(INDEX('List of barriers'!$AF$2:$AF$87,SMALL(IF('List of barriers'!$AG$2:$AG$87="Medium",ROW('List of barriers'!$AF$2:$AF$87)-ROW('List of barriers'!$AF$2)+1),ROWS('List of barriers'!$AF$2:$AF78))),"")</f>
        <v/>
      </c>
      <c r="J82" s="445"/>
      <c r="K82" s="445"/>
      <c r="L82" s="445"/>
      <c r="M82" s="314"/>
      <c r="N82" s="314"/>
      <c r="P82" s="323" t="str">
        <f t="array" ref="P82">IFERROR(INDEX('List of barriers'!$AF$2:$AF$87,SMALL(IF('List of barriers'!$AG$2:$AG$87="LOW",ROW('List of barriers'!$AF$2:$AF$87)-ROW('List of barriers'!$AF$2)+1),ROWS('List of barriers'!$AF$2:$AF78))),"")</f>
        <v/>
      </c>
      <c r="Q82" s="445"/>
      <c r="R82" s="445"/>
      <c r="S82" s="445"/>
      <c r="T82" s="314"/>
      <c r="U82" s="314"/>
      <c r="W82" s="324"/>
    </row>
    <row r="83" spans="1:23" ht="36" customHeight="1" x14ac:dyDescent="0.2">
      <c r="B83" s="323" t="str">
        <f t="array" ref="B83">IFERROR(INDEX('List of barriers'!$AF$2:$AF$87,SMALL(IF('List of barriers'!$AG$2:$AG$87="High",ROW('List of barriers'!$AF$2:$AF$87)-ROW('List of barriers'!$AF$2)+1),ROWS('List of barriers'!$AF$2:$AF79))),"")</f>
        <v/>
      </c>
      <c r="C83" s="319"/>
      <c r="D83" s="319"/>
      <c r="E83" s="319"/>
      <c r="F83" s="319"/>
      <c r="G83" s="319"/>
      <c r="I83" s="323" t="str">
        <f t="array" ref="I83">IFERROR(INDEX('List of barriers'!$AF$2:$AF$87,SMALL(IF('List of barriers'!$AG$2:$AG$87="Medium",ROW('List of barriers'!$AF$2:$AF$87)-ROW('List of barriers'!$AF$2)+1),ROWS('List of barriers'!$AF$2:$AF79))),"")</f>
        <v/>
      </c>
      <c r="J83" s="445"/>
      <c r="K83" s="445"/>
      <c r="L83" s="445"/>
      <c r="M83" s="314"/>
      <c r="N83" s="314"/>
      <c r="P83" s="323" t="str">
        <f t="array" ref="P83">IFERROR(INDEX('List of barriers'!$AF$2:$AF$87,SMALL(IF('List of barriers'!$AG$2:$AG$87="LOW",ROW('List of barriers'!$AF$2:$AF$87)-ROW('List of barriers'!$AF$2)+1),ROWS('List of barriers'!$AF$2:$AF79))),"")</f>
        <v/>
      </c>
      <c r="Q83" s="445"/>
      <c r="R83" s="445"/>
      <c r="S83" s="445"/>
      <c r="T83" s="314"/>
      <c r="U83" s="314"/>
      <c r="W83" s="324"/>
    </row>
    <row r="84" spans="1:23" ht="36" customHeight="1" x14ac:dyDescent="0.2">
      <c r="B84" s="323" t="str">
        <f t="array" ref="B84">IFERROR(INDEX('List of barriers'!$AF$2:$AF$87,SMALL(IF('List of barriers'!$AG$2:$AG$87="High",ROW('List of barriers'!$AF$2:$AF$87)-ROW('List of barriers'!$AF$2)+1),ROWS('List of barriers'!$AF$2:$AF80))),"")</f>
        <v/>
      </c>
      <c r="C84" s="319"/>
      <c r="D84" s="319"/>
      <c r="E84" s="319"/>
      <c r="F84" s="319"/>
      <c r="G84" s="319"/>
      <c r="I84" s="323" t="str">
        <f t="array" ref="I84">IFERROR(INDEX('List of barriers'!$AF$2:$AF$87,SMALL(IF('List of barriers'!$AG$2:$AG$87="Medium",ROW('List of barriers'!$AF$2:$AF$87)-ROW('List of barriers'!$AF$2)+1),ROWS('List of barriers'!$AF$2:$AF80))),"")</f>
        <v/>
      </c>
      <c r="J84" s="445"/>
      <c r="K84" s="445"/>
      <c r="L84" s="445"/>
      <c r="M84" s="314"/>
      <c r="N84" s="314"/>
      <c r="P84" s="323" t="str">
        <f t="array" ref="P84">IFERROR(INDEX('List of barriers'!$AF$2:$AF$87,SMALL(IF('List of barriers'!$AG$2:$AG$87="LOW",ROW('List of barriers'!$AF$2:$AF$87)-ROW('List of barriers'!$AF$2)+1),ROWS('List of barriers'!$AF$2:$AF80))),"")</f>
        <v/>
      </c>
      <c r="Q84" s="445"/>
      <c r="R84" s="445"/>
      <c r="S84" s="445"/>
      <c r="T84" s="314"/>
      <c r="U84" s="314"/>
      <c r="W84" s="324"/>
    </row>
    <row r="85" spans="1:23" ht="36" customHeight="1" x14ac:dyDescent="0.2">
      <c r="B85" s="323" t="str">
        <f t="array" ref="B85">IFERROR(INDEX('List of barriers'!$AF$2:$AF$87,SMALL(IF('List of barriers'!$AG$2:$AG$87="High",ROW('List of barriers'!$AF$2:$AF$87)-ROW('List of barriers'!$AF$2)+1),ROWS('List of barriers'!$AF$2:$AF81))),"")</f>
        <v/>
      </c>
      <c r="C85" s="319"/>
      <c r="D85" s="319"/>
      <c r="E85" s="319"/>
      <c r="F85" s="319"/>
      <c r="G85" s="319"/>
      <c r="I85" s="323" t="str">
        <f t="array" ref="I85">IFERROR(INDEX('List of barriers'!$AF$2:$AF$87,SMALL(IF('List of barriers'!$AG$2:$AG$87="Medium",ROW('List of barriers'!$AF$2:$AF$87)-ROW('List of barriers'!$AF$2)+1),ROWS('List of barriers'!$AF$2:$AF81))),"")</f>
        <v/>
      </c>
      <c r="J85" s="445"/>
      <c r="K85" s="445"/>
      <c r="L85" s="445"/>
      <c r="M85" s="314"/>
      <c r="N85" s="314"/>
      <c r="P85" s="323" t="str">
        <f t="array" ref="P85">IFERROR(INDEX('List of barriers'!$AF$2:$AF$87,SMALL(IF('List of barriers'!$AG$2:$AG$87="LOW",ROW('List of barriers'!$AF$2:$AF$87)-ROW('List of barriers'!$AF$2)+1),ROWS('List of barriers'!$AF$2:$AF81))),"")</f>
        <v/>
      </c>
      <c r="Q85" s="445"/>
      <c r="R85" s="445"/>
      <c r="S85" s="445"/>
      <c r="T85" s="314"/>
      <c r="U85" s="314"/>
      <c r="W85" s="324"/>
    </row>
    <row r="86" spans="1:23" ht="36" customHeight="1" x14ac:dyDescent="0.2">
      <c r="B86" s="323" t="str">
        <f t="array" ref="B86">IFERROR(INDEX('List of barriers'!$AF$2:$AF$87,SMALL(IF('List of barriers'!$AG$2:$AG$87="High",ROW('List of barriers'!$AF$2:$AF$87)-ROW('List of barriers'!$AF$2)+1),ROWS('List of barriers'!$AF$2:$AF82))),"")</f>
        <v/>
      </c>
      <c r="C86" s="319"/>
      <c r="D86" s="319"/>
      <c r="E86" s="319"/>
      <c r="F86" s="319"/>
      <c r="G86" s="319"/>
      <c r="I86" s="323" t="str">
        <f t="array" ref="I86">IFERROR(INDEX('List of barriers'!$AF$2:$AF$87,SMALL(IF('List of barriers'!$AG$2:$AG$87="Medium",ROW('List of barriers'!$AF$2:$AF$87)-ROW('List of barriers'!$AF$2)+1),ROWS('List of barriers'!$AF$2:$AF82))),"")</f>
        <v/>
      </c>
      <c r="J86" s="445"/>
      <c r="K86" s="445"/>
      <c r="L86" s="445"/>
      <c r="M86" s="314"/>
      <c r="N86" s="314"/>
      <c r="P86" s="323" t="str">
        <f t="array" ref="P86">IFERROR(INDEX('List of barriers'!$AF$2:$AF$87,SMALL(IF('List of barriers'!$AG$2:$AG$87="LOW",ROW('List of barriers'!$AF$2:$AF$87)-ROW('List of barriers'!$AF$2)+1),ROWS('List of barriers'!$AF$2:$AF82))),"")</f>
        <v/>
      </c>
      <c r="Q86" s="445"/>
      <c r="R86" s="445"/>
      <c r="S86" s="445"/>
      <c r="T86" s="314"/>
      <c r="U86" s="314"/>
      <c r="W86" s="324"/>
    </row>
    <row r="87" spans="1:23" ht="36" customHeight="1" x14ac:dyDescent="0.2">
      <c r="B87" s="323" t="str">
        <f t="array" ref="B87">IFERROR(INDEX('List of barriers'!$AF$2:$AF$87,SMALL(IF('List of barriers'!$AG$2:$AG$87="High",ROW('List of barriers'!$AF$2:$AF$87)-ROW('List of barriers'!$AF$2)+1),ROWS('List of barriers'!$AF$2:$AF83))),"")</f>
        <v/>
      </c>
      <c r="C87" s="319"/>
      <c r="D87" s="319"/>
      <c r="E87" s="319"/>
      <c r="F87" s="319"/>
      <c r="G87" s="319"/>
      <c r="I87" s="323" t="str">
        <f t="array" ref="I87">IFERROR(INDEX('List of barriers'!$AF$2:$AF$87,SMALL(IF('List of barriers'!$AG$2:$AG$87="Medium",ROW('List of barriers'!$AF$2:$AF$87)-ROW('List of barriers'!$AF$2)+1),ROWS('List of barriers'!$AF$2:$AF83))),"")</f>
        <v/>
      </c>
      <c r="J87" s="445"/>
      <c r="K87" s="445"/>
      <c r="L87" s="445"/>
      <c r="M87" s="314"/>
      <c r="N87" s="314"/>
      <c r="P87" s="323" t="str">
        <f t="array" ref="P87">IFERROR(INDEX('List of barriers'!$AF$2:$AF$87,SMALL(IF('List of barriers'!$AG$2:$AG$87="LOW",ROW('List of barriers'!$AF$2:$AF$87)-ROW('List of barriers'!$AF$2)+1),ROWS('List of barriers'!$AF$2:$AF83))),"")</f>
        <v/>
      </c>
      <c r="Q87" s="445"/>
      <c r="R87" s="445"/>
      <c r="S87" s="445"/>
      <c r="T87" s="314"/>
      <c r="U87" s="314"/>
      <c r="W87" s="324"/>
    </row>
    <row r="88" spans="1:23" ht="36" customHeight="1" x14ac:dyDescent="0.2">
      <c r="B88" s="323" t="str">
        <f t="array" ref="B88">IFERROR(INDEX('List of barriers'!$AF$2:$AF$87,SMALL(IF('List of barriers'!$AG$2:$AG$87="High",ROW('List of barriers'!$AF$2:$AF$87)-ROW('List of barriers'!$AF$2)+1),ROWS('List of barriers'!$AF$2:$AF84))),"")</f>
        <v/>
      </c>
      <c r="C88" s="319"/>
      <c r="D88" s="319"/>
      <c r="E88" s="319"/>
      <c r="F88" s="319"/>
      <c r="G88" s="319"/>
      <c r="I88" s="323" t="str">
        <f t="array" ref="I88">IFERROR(INDEX('List of barriers'!$AF$2:$AF$87,SMALL(IF('List of barriers'!$AG$2:$AG$87="Medium",ROW('List of barriers'!$AF$2:$AF$87)-ROW('List of barriers'!$AF$2)+1),ROWS('List of barriers'!$AF$2:$AF84))),"")</f>
        <v/>
      </c>
      <c r="J88" s="445"/>
      <c r="K88" s="445"/>
      <c r="L88" s="445"/>
      <c r="M88" s="314"/>
      <c r="N88" s="314"/>
      <c r="P88" s="323" t="str">
        <f t="array" ref="P88">IFERROR(INDEX('List of barriers'!$AF$2:$AF$87,SMALL(IF('List of barriers'!$AG$2:$AG$87="LOW",ROW('List of barriers'!$AF$2:$AF$87)-ROW('List of barriers'!$AF$2)+1),ROWS('List of barriers'!$AF$2:$AF84))),"")</f>
        <v/>
      </c>
      <c r="Q88" s="445"/>
      <c r="R88" s="445"/>
      <c r="S88" s="445"/>
      <c r="T88" s="314"/>
      <c r="U88" s="314"/>
      <c r="W88" s="324"/>
    </row>
    <row r="89" spans="1:23" ht="36" customHeight="1" x14ac:dyDescent="0.2">
      <c r="B89" s="323" t="str">
        <f t="array" ref="B89">IFERROR(INDEX('List of barriers'!$AF$2:$AF$87,SMALL(IF('List of barriers'!$AG$2:$AG$87="High",ROW('List of barriers'!$AF$2:$AF$87)-ROW('List of barriers'!$AF$2)+1),ROWS('List of barriers'!$AF$2:$AF85))),"")</f>
        <v/>
      </c>
      <c r="C89" s="319"/>
      <c r="D89" s="319"/>
      <c r="E89" s="319"/>
      <c r="F89" s="319"/>
      <c r="G89" s="319"/>
      <c r="I89" s="323" t="str">
        <f t="array" ref="I89">IFERROR(INDEX('List of barriers'!$AF$2:$AF$87,SMALL(IF('List of barriers'!$AG$2:$AG$87="Medium",ROW('List of barriers'!$AF$2:$AF$87)-ROW('List of barriers'!$AF$2)+1),ROWS('List of barriers'!$AF$2:$AF85))),"")</f>
        <v/>
      </c>
      <c r="J89" s="445"/>
      <c r="K89" s="445"/>
      <c r="L89" s="445"/>
      <c r="M89" s="314"/>
      <c r="N89" s="314"/>
      <c r="P89" s="323" t="str">
        <f t="array" ref="P89">IFERROR(INDEX('List of barriers'!$AF$2:$AF$87,SMALL(IF('List of barriers'!$AG$2:$AG$87="LOW",ROW('List of barriers'!$AF$2:$AF$87)-ROW('List of barriers'!$AF$2)+1),ROWS('List of barriers'!$AF$2:$AF85))),"")</f>
        <v/>
      </c>
      <c r="Q89" s="445"/>
      <c r="R89" s="445"/>
      <c r="S89" s="445"/>
      <c r="T89" s="314"/>
      <c r="U89" s="314"/>
      <c r="W89" s="324"/>
    </row>
    <row r="90" spans="1:23" ht="36" customHeight="1" x14ac:dyDescent="0.2">
      <c r="B90" s="323" t="str">
        <f t="array" ref="B90">IFERROR(INDEX('List of barriers'!$AF$2:$AF$87,SMALL(IF('List of barriers'!$AG$2:$AG$87="High",ROW('List of barriers'!$AF$2:$AF$87)-ROW('List of barriers'!$AF$2)+1),ROWS('List of barriers'!$AF$2:$AF86))),"")</f>
        <v/>
      </c>
      <c r="C90" s="319"/>
      <c r="D90" s="319"/>
      <c r="E90" s="319"/>
      <c r="F90" s="319"/>
      <c r="G90" s="319"/>
      <c r="I90" s="323" t="str">
        <f t="array" ref="I90">IFERROR(INDEX('List of barriers'!$AF$2:$AF$87,SMALL(IF('List of barriers'!$AG$2:$AG$87="Medium",ROW('List of barriers'!$AF$2:$AF$87)-ROW('List of barriers'!$AF$2)+1),ROWS('List of barriers'!$AF$2:$AF86))),"")</f>
        <v/>
      </c>
      <c r="J90" s="445"/>
      <c r="K90" s="445"/>
      <c r="L90" s="445"/>
      <c r="M90" s="314"/>
      <c r="N90" s="314"/>
      <c r="P90" s="323" t="str">
        <f t="array" ref="P90">IFERROR(INDEX('List of barriers'!$AF$2:$AF$87,SMALL(IF('List of barriers'!$AG$2:$AG$87="LOW",ROW('List of barriers'!$AF$2:$AF$87)-ROW('List of barriers'!$AF$2)+1),ROWS('List of barriers'!$AF$2:$AF86))),"")</f>
        <v/>
      </c>
      <c r="Q90" s="445"/>
      <c r="R90" s="445"/>
      <c r="S90" s="445"/>
      <c r="T90" s="314"/>
      <c r="U90" s="314"/>
      <c r="W90" s="324"/>
    </row>
    <row r="91" spans="1:23" ht="36" customHeight="1" x14ac:dyDescent="0.2">
      <c r="B91" s="323" t="str">
        <f t="array" ref="B91">IFERROR(INDEX('List of barriers'!$AF$2:$AF$87,SMALL(IF('List of barriers'!$AG$2:$AG$87="High",ROW('List of barriers'!$AF$2:$AF$87)-ROW('List of barriers'!$AF$2)+1),ROWS('List of barriers'!$AF$2:$AF87))),"")</f>
        <v/>
      </c>
      <c r="C91" s="319"/>
      <c r="D91" s="319"/>
      <c r="E91" s="319"/>
      <c r="F91" s="319"/>
      <c r="G91" s="319"/>
      <c r="I91" s="323" t="str">
        <f t="array" ref="I91">IFERROR(INDEX('List of barriers'!$AF$2:$AF$87,SMALL(IF('List of barriers'!$AG$2:$AG$87="Medium",ROW('List of barriers'!$AF$2:$AF$87)-ROW('List of barriers'!$AF$2)+1),ROWS('List of barriers'!$AF$2:$AF87))),"")</f>
        <v/>
      </c>
      <c r="J91" s="445"/>
      <c r="K91" s="445"/>
      <c r="L91" s="445"/>
      <c r="M91" s="314"/>
      <c r="N91" s="314"/>
      <c r="P91" s="323" t="str">
        <f t="array" ref="P91">IFERROR(INDEX('List of barriers'!$AF$2:$AF$87,SMALL(IF('List of barriers'!$AG$2:$AG$87="LOW",ROW('List of barriers'!$AF$2:$AF$87)-ROW('List of barriers'!$AF$2)+1),ROWS('List of barriers'!$AF$2:$AF87))),"")</f>
        <v/>
      </c>
      <c r="Q91" s="445"/>
      <c r="R91" s="445"/>
      <c r="S91" s="445"/>
      <c r="T91" s="314"/>
      <c r="U91" s="314"/>
      <c r="W91" s="324"/>
    </row>
    <row r="92" spans="1:23" ht="17" customHeight="1" x14ac:dyDescent="0.2">
      <c r="B92" s="320"/>
      <c r="I92" s="320"/>
      <c r="J92" s="320"/>
      <c r="K92" s="320"/>
      <c r="L92" s="320"/>
      <c r="P92" s="320"/>
      <c r="Q92" s="320"/>
      <c r="R92" s="320"/>
      <c r="S92" s="320"/>
      <c r="W92" s="324"/>
    </row>
    <row r="93" spans="1:23" ht="17" customHeight="1" x14ac:dyDescent="0.2">
      <c r="B93" s="320"/>
      <c r="I93" s="320"/>
      <c r="J93" s="320"/>
      <c r="K93" s="320"/>
      <c r="L93" s="320"/>
      <c r="P93" s="320"/>
      <c r="Q93" s="320"/>
      <c r="R93" s="320"/>
      <c r="S93" s="320"/>
      <c r="W93" s="324"/>
    </row>
    <row r="94" spans="1:23" ht="17" customHeight="1" x14ac:dyDescent="0.2">
      <c r="B94" s="320"/>
      <c r="I94" s="320"/>
      <c r="J94" s="320"/>
      <c r="K94" s="320"/>
      <c r="L94" s="320"/>
      <c r="P94" s="320"/>
      <c r="Q94" s="320"/>
      <c r="R94" s="320"/>
      <c r="S94" s="320"/>
      <c r="W94" s="324"/>
    </row>
    <row r="95" spans="1:23" ht="17" customHeight="1" x14ac:dyDescent="0.2">
      <c r="B95" s="320"/>
      <c r="I95" s="320"/>
      <c r="J95" s="320"/>
      <c r="K95" s="320"/>
      <c r="L95" s="320"/>
      <c r="P95" s="320"/>
      <c r="Q95" s="320"/>
      <c r="R95" s="320"/>
      <c r="S95" s="320"/>
      <c r="W95" s="324"/>
    </row>
    <row r="96" spans="1:23" ht="21" x14ac:dyDescent="0.25">
      <c r="A96" s="721" t="s">
        <v>123</v>
      </c>
      <c r="B96" s="721"/>
      <c r="C96" s="721"/>
      <c r="D96" s="721"/>
      <c r="E96" s="328"/>
      <c r="F96" s="328"/>
      <c r="G96" s="328"/>
      <c r="H96" s="721" t="s">
        <v>123</v>
      </c>
      <c r="I96" s="721"/>
      <c r="J96" s="721"/>
      <c r="K96" s="721"/>
      <c r="L96" s="721"/>
      <c r="M96" s="721"/>
      <c r="N96" s="721"/>
      <c r="O96" s="721" t="s">
        <v>123</v>
      </c>
      <c r="P96" s="721"/>
      <c r="Q96" s="721"/>
      <c r="R96" s="721"/>
      <c r="S96" s="721"/>
      <c r="T96" s="721"/>
      <c r="U96" s="721"/>
      <c r="V96" s="328"/>
      <c r="W96" s="324"/>
    </row>
  </sheetData>
  <sheetProtection sheet="1"/>
  <mergeCells count="8">
    <mergeCell ref="A96:D96"/>
    <mergeCell ref="H96:N96"/>
    <mergeCell ref="O96:U96"/>
    <mergeCell ref="B2:G2"/>
    <mergeCell ref="P2:U2"/>
    <mergeCell ref="B4:D4"/>
    <mergeCell ref="I4:N4"/>
    <mergeCell ref="P4:U4"/>
  </mergeCells>
  <conditionalFormatting sqref="B5:B95">
    <cfRule type="containsText" dxfId="12" priority="9" operator="containsText" text="low">
      <formula>NOT(ISERROR(SEARCH("low",B5)))</formula>
    </cfRule>
    <cfRule type="containsText" dxfId="11" priority="10" operator="containsText" text="Medium">
      <formula>NOT(ISERROR(SEARCH("Medium",B5)))</formula>
    </cfRule>
    <cfRule type="containsText" dxfId="10" priority="11" operator="containsText" text="Medium">
      <formula>NOT(ISERROR(SEARCH("Medium",B5)))</formula>
    </cfRule>
    <cfRule type="containsText" dxfId="9" priority="12" operator="containsText" text="High">
      <formula>NOT(ISERROR(SEARCH("High",B5)))</formula>
    </cfRule>
  </conditionalFormatting>
  <conditionalFormatting sqref="I5 I6:L91">
    <cfRule type="containsText" dxfId="8" priority="5" operator="containsText" text="low">
      <formula>NOT(ISERROR(SEARCH("low",I5)))</formula>
    </cfRule>
    <cfRule type="containsText" dxfId="7" priority="6" operator="containsText" text="Medium">
      <formula>NOT(ISERROR(SEARCH("Medium",I5)))</formula>
    </cfRule>
    <cfRule type="containsText" dxfId="6" priority="7" operator="containsText" text="Medium">
      <formula>NOT(ISERROR(SEARCH("Medium",I5)))</formula>
    </cfRule>
    <cfRule type="containsText" dxfId="5" priority="8" operator="containsText" text="High">
      <formula>NOT(ISERROR(SEARCH("High",I5)))</formula>
    </cfRule>
  </conditionalFormatting>
  <conditionalFormatting sqref="P5 P6:S91">
    <cfRule type="containsText" dxfId="4" priority="1" operator="containsText" text="low">
      <formula>NOT(ISERROR(SEARCH("low",P5)))</formula>
    </cfRule>
    <cfRule type="containsText" dxfId="3" priority="2" operator="containsText" text="Medium">
      <formula>NOT(ISERROR(SEARCH("Medium",P5)))</formula>
    </cfRule>
    <cfRule type="containsText" dxfId="2" priority="3" operator="containsText" text="Medium">
      <formula>NOT(ISERROR(SEARCH("Medium",P5)))</formula>
    </cfRule>
    <cfRule type="containsText" dxfId="1" priority="4" operator="containsText" text="High">
      <formula>NOT(ISERROR(SEARCH("High",P5)))</formula>
    </cfRule>
  </conditionalFormatting>
  <pageMargins left="0.7" right="0.7" top="0.75" bottom="0.75" header="0.3" footer="0.3"/>
  <pageSetup orientation="portrait" horizontalDpi="90" verticalDpi="9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E7EFE-F0DF-2345-A099-6D695B49E093}">
  <sheetPr codeName="Sheet20">
    <tabColor theme="9"/>
  </sheetPr>
  <dimension ref="D7:N18"/>
  <sheetViews>
    <sheetView zoomScale="90" zoomScaleNormal="90" workbookViewId="0"/>
  </sheetViews>
  <sheetFormatPr baseColWidth="10" defaultColWidth="10.83203125" defaultRowHeight="15" x14ac:dyDescent="0.2"/>
  <cols>
    <col min="1" max="16384" width="10.83203125" style="56"/>
  </cols>
  <sheetData>
    <row r="7" spans="4:14" x14ac:dyDescent="0.2">
      <c r="D7" s="733" t="s">
        <v>459</v>
      </c>
      <c r="E7" s="733"/>
      <c r="F7" s="733"/>
      <c r="G7" s="733"/>
      <c r="H7" s="733"/>
      <c r="I7" s="733"/>
      <c r="J7" s="733"/>
      <c r="K7" s="733"/>
      <c r="L7" s="733"/>
      <c r="M7" s="733"/>
      <c r="N7" s="733"/>
    </row>
    <row r="8" spans="4:14" x14ac:dyDescent="0.2">
      <c r="D8" s="733"/>
      <c r="E8" s="733"/>
      <c r="F8" s="733"/>
      <c r="G8" s="733"/>
      <c r="H8" s="733"/>
      <c r="I8" s="733"/>
      <c r="J8" s="733"/>
      <c r="K8" s="733"/>
      <c r="L8" s="733"/>
      <c r="M8" s="733"/>
      <c r="N8" s="733"/>
    </row>
    <row r="9" spans="4:14" x14ac:dyDescent="0.2">
      <c r="D9" s="733"/>
      <c r="E9" s="733"/>
      <c r="F9" s="733"/>
      <c r="G9" s="733"/>
      <c r="H9" s="733"/>
      <c r="I9" s="733"/>
      <c r="J9" s="733"/>
      <c r="K9" s="733"/>
      <c r="L9" s="733"/>
      <c r="M9" s="733"/>
      <c r="N9" s="733"/>
    </row>
    <row r="10" spans="4:14" x14ac:dyDescent="0.2">
      <c r="D10" s="733"/>
      <c r="E10" s="733"/>
      <c r="F10" s="733"/>
      <c r="G10" s="733"/>
      <c r="H10" s="733"/>
      <c r="I10" s="733"/>
      <c r="J10" s="733"/>
      <c r="K10" s="733"/>
      <c r="L10" s="733"/>
      <c r="M10" s="733"/>
      <c r="N10" s="733"/>
    </row>
    <row r="11" spans="4:14" x14ac:dyDescent="0.2">
      <c r="D11" s="733"/>
      <c r="E11" s="733"/>
      <c r="F11" s="733"/>
      <c r="G11" s="733"/>
      <c r="H11" s="733"/>
      <c r="I11" s="733"/>
      <c r="J11" s="733"/>
      <c r="K11" s="733"/>
      <c r="L11" s="733"/>
      <c r="M11" s="733"/>
      <c r="N11" s="733"/>
    </row>
    <row r="12" spans="4:14" x14ac:dyDescent="0.2">
      <c r="D12" s="733"/>
      <c r="E12" s="733"/>
      <c r="F12" s="733"/>
      <c r="G12" s="733"/>
      <c r="H12" s="733"/>
      <c r="I12" s="733"/>
      <c r="J12" s="733"/>
      <c r="K12" s="733"/>
      <c r="L12" s="733"/>
      <c r="M12" s="733"/>
      <c r="N12" s="733"/>
    </row>
    <row r="13" spans="4:14" x14ac:dyDescent="0.2">
      <c r="D13" s="733"/>
      <c r="E13" s="733"/>
      <c r="F13" s="733"/>
      <c r="G13" s="733"/>
      <c r="H13" s="733"/>
      <c r="I13" s="733"/>
      <c r="J13" s="733"/>
      <c r="K13" s="733"/>
      <c r="L13" s="733"/>
      <c r="M13" s="733"/>
      <c r="N13" s="733"/>
    </row>
    <row r="14" spans="4:14" x14ac:dyDescent="0.2">
      <c r="D14" s="733"/>
      <c r="E14" s="733"/>
      <c r="F14" s="733"/>
      <c r="G14" s="733"/>
      <c r="H14" s="733"/>
      <c r="I14" s="733"/>
      <c r="J14" s="733"/>
      <c r="K14" s="733"/>
      <c r="L14" s="733"/>
      <c r="M14" s="733"/>
      <c r="N14" s="733"/>
    </row>
    <row r="17" spans="5:11" ht="21" customHeight="1" x14ac:dyDescent="0.25">
      <c r="E17" s="734" t="s">
        <v>204</v>
      </c>
      <c r="F17" s="734"/>
      <c r="G17" s="734"/>
      <c r="H17" s="734"/>
      <c r="I17" s="734"/>
      <c r="J17" s="734"/>
      <c r="K17" s="735" t="s">
        <v>63</v>
      </c>
    </row>
    <row r="18" spans="5:11" ht="26" customHeight="1" x14ac:dyDescent="0.25">
      <c r="E18" s="737" t="s">
        <v>205</v>
      </c>
      <c r="F18" s="737"/>
      <c r="G18" s="737"/>
      <c r="H18" s="737"/>
      <c r="I18" s="737"/>
      <c r="J18" s="737"/>
      <c r="K18" s="736"/>
    </row>
  </sheetData>
  <mergeCells count="4">
    <mergeCell ref="D7:N14"/>
    <mergeCell ref="E17:J17"/>
    <mergeCell ref="K17:K18"/>
    <mergeCell ref="E18:J18"/>
  </mergeCells>
  <hyperlinks>
    <hyperlink ref="K17" r:id="rId1" xr:uid="{5D1E17D6-84A4-D245-BEB9-3BE75BDEA745}"/>
  </hyperlinks>
  <pageMargins left="0.7" right="0.7" top="0.75" bottom="0.75" header="0.3" footer="0.3"/>
  <pageSetup paperSize="9" orientation="portrait" horizontalDpi="0" verticalDpi="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tabColor theme="2" tint="-9.9978637043366805E-2"/>
  </sheetPr>
  <dimension ref="A1:M79"/>
  <sheetViews>
    <sheetView topLeftCell="A67" zoomScale="120" zoomScaleNormal="120" workbookViewId="0">
      <selection activeCell="M71" sqref="M71"/>
    </sheetView>
  </sheetViews>
  <sheetFormatPr baseColWidth="10" defaultColWidth="0" defaultRowHeight="15" x14ac:dyDescent="0.2"/>
  <cols>
    <col min="1" max="1" width="26.1640625" style="87" customWidth="1"/>
    <col min="2" max="2" width="23.33203125" style="87" customWidth="1"/>
    <col min="3" max="3" width="9.1640625" style="87" customWidth="1"/>
    <col min="4" max="13" width="9.1640625" style="20" customWidth="1"/>
    <col min="14" max="16384" width="9.1640625" style="20" hidden="1"/>
  </cols>
  <sheetData>
    <row r="1" spans="1:13" ht="27" customHeight="1" x14ac:dyDescent="0.2">
      <c r="A1" s="842" t="s">
        <v>86</v>
      </c>
      <c r="B1" s="842"/>
      <c r="C1" s="842"/>
      <c r="D1" s="842"/>
      <c r="E1" s="842"/>
      <c r="F1" s="842"/>
      <c r="G1" s="842"/>
      <c r="H1" s="842"/>
      <c r="I1" s="842"/>
      <c r="J1" s="842"/>
      <c r="K1" s="842"/>
      <c r="L1" s="842"/>
    </row>
    <row r="2" spans="1:13" ht="27" customHeight="1" x14ac:dyDescent="0.2">
      <c r="A2" s="843" t="s">
        <v>361</v>
      </c>
      <c r="B2" s="844"/>
      <c r="C2" s="845"/>
      <c r="D2" s="846" t="s">
        <v>87</v>
      </c>
      <c r="E2" s="847"/>
      <c r="F2" s="847"/>
      <c r="G2" s="847"/>
      <c r="H2" s="847"/>
      <c r="I2" s="847"/>
      <c r="J2" s="847"/>
      <c r="K2" s="847"/>
      <c r="L2" s="848"/>
    </row>
    <row r="3" spans="1:13" ht="68" customHeight="1" x14ac:dyDescent="0.2">
      <c r="A3" s="828" t="str">
        <f>'3.1 Programme mgmt &amp; financing'!B10</f>
        <v xml:space="preserve">3.1.1. Policy &amp; guidance: Inadequate national immunization laws and policies regarding immunization practices (e.g. opening multi-dose vials, catch-up vaccination, discarding vaccine wastage, policies not aligned with national health strategies and plans)
</v>
      </c>
      <c r="B3" s="829"/>
      <c r="C3" s="830"/>
      <c r="D3" s="833" t="s">
        <v>304</v>
      </c>
      <c r="E3" s="833"/>
      <c r="F3" s="833"/>
      <c r="G3" s="833"/>
      <c r="H3" s="833"/>
      <c r="I3" s="833"/>
      <c r="J3" s="833"/>
      <c r="K3" s="833"/>
      <c r="L3" s="834"/>
      <c r="M3" s="70" t="s">
        <v>69</v>
      </c>
    </row>
    <row r="4" spans="1:13" ht="58.5" customHeight="1" x14ac:dyDescent="0.2">
      <c r="A4" s="756" t="str">
        <f>'3.1 Programme mgmt &amp; financing'!B13</f>
        <v>3.1.2. Policy &amp; guidance: Missed opportunities resulting from regulation/policy restrictions prevent some health worker cadres or non-health workers from administering vaccines</v>
      </c>
      <c r="B4" s="757"/>
      <c r="C4" s="758"/>
      <c r="D4" s="759" t="s">
        <v>249</v>
      </c>
      <c r="E4" s="760"/>
      <c r="F4" s="760"/>
      <c r="G4" s="760"/>
      <c r="H4" s="760"/>
      <c r="I4" s="760"/>
      <c r="J4" s="760"/>
      <c r="K4" s="760"/>
      <c r="L4" s="761"/>
      <c r="M4" s="70" t="s">
        <v>69</v>
      </c>
    </row>
    <row r="5" spans="1:13" ht="51" customHeight="1" x14ac:dyDescent="0.2">
      <c r="A5" s="828" t="str">
        <f>'3.1 Programme mgmt &amp; financing'!B16</f>
        <v>3.1.3. Governance &amp; accountability: Level of functioning of the NITAG and related national-level immunization committees is inadequate</v>
      </c>
      <c r="B5" s="829"/>
      <c r="C5" s="830"/>
      <c r="D5" s="833" t="s">
        <v>305</v>
      </c>
      <c r="E5" s="833"/>
      <c r="F5" s="833"/>
      <c r="G5" s="833"/>
      <c r="H5" s="833"/>
      <c r="I5" s="833"/>
      <c r="J5" s="833"/>
      <c r="K5" s="833"/>
      <c r="L5" s="834"/>
      <c r="M5" s="70" t="s">
        <v>69</v>
      </c>
    </row>
    <row r="6" spans="1:13" ht="55.5" customHeight="1" x14ac:dyDescent="0.2">
      <c r="A6" s="741" t="str">
        <f>'3.1 Programme mgmt &amp; financing'!B19</f>
        <v>3.1.4. Governance &amp; accountability: Poor communication and information flow between different levels of the health sector</v>
      </c>
      <c r="B6" s="742"/>
      <c r="C6" s="743"/>
      <c r="D6" s="831" t="s">
        <v>250</v>
      </c>
      <c r="E6" s="831"/>
      <c r="F6" s="831"/>
      <c r="G6" s="831"/>
      <c r="H6" s="831"/>
      <c r="I6" s="831"/>
      <c r="J6" s="831"/>
      <c r="K6" s="831"/>
      <c r="L6" s="832"/>
      <c r="M6" s="69" t="s">
        <v>69</v>
      </c>
    </row>
    <row r="7" spans="1:13" ht="40.5" customHeight="1" x14ac:dyDescent="0.2">
      <c r="A7" s="828" t="str">
        <f>'3.1 Programme mgmt &amp; financing'!B22</f>
        <v>3.1.5. Planning &amp; procurement: Inefficient planning processes, not aligned with other planning processes and not linked to financial planning</v>
      </c>
      <c r="B7" s="829"/>
      <c r="C7" s="830"/>
      <c r="D7" s="833" t="s">
        <v>306</v>
      </c>
      <c r="E7" s="833"/>
      <c r="F7" s="833"/>
      <c r="G7" s="833"/>
      <c r="H7" s="833"/>
      <c r="I7" s="833"/>
      <c r="J7" s="833"/>
      <c r="K7" s="833"/>
      <c r="L7" s="834"/>
      <c r="M7" s="70" t="s">
        <v>69</v>
      </c>
    </row>
    <row r="8" spans="1:13" ht="108.75" customHeight="1" x14ac:dyDescent="0.2">
      <c r="A8" s="756" t="str">
        <f>'3.1 Programme mgmt &amp; financing'!B25</f>
        <v>3.1.6. Planning &amp; procurement: Strategic and operational plans are not up-to-date, and there is lack of strategies for hard-to-reach areas or children who missed their RI doses</v>
      </c>
      <c r="B8" s="757"/>
      <c r="C8" s="758"/>
      <c r="D8" s="835" t="s">
        <v>307</v>
      </c>
      <c r="E8" s="836"/>
      <c r="F8" s="836"/>
      <c r="G8" s="836"/>
      <c r="H8" s="836"/>
      <c r="I8" s="836"/>
      <c r="J8" s="836"/>
      <c r="K8" s="836"/>
      <c r="L8" s="837"/>
      <c r="M8" s="22" t="s">
        <v>69</v>
      </c>
    </row>
    <row r="9" spans="1:13" ht="59.25" customHeight="1" x14ac:dyDescent="0.2">
      <c r="A9" s="828" t="str">
        <f>'3.1 Programme mgmt &amp; financing'!B28</f>
        <v>3.1.7. Partner coordination: Level of functioning of Inter-Agency Coordination Committee (ICC) is inadequate</v>
      </c>
      <c r="B9" s="829"/>
      <c r="C9" s="830"/>
      <c r="D9" s="838" t="s">
        <v>308</v>
      </c>
      <c r="E9" s="839"/>
      <c r="F9" s="839"/>
      <c r="G9" s="839"/>
      <c r="H9" s="839"/>
      <c r="I9" s="839"/>
      <c r="J9" s="839"/>
      <c r="K9" s="839"/>
      <c r="L9" s="840"/>
      <c r="M9" s="22" t="s">
        <v>69</v>
      </c>
    </row>
    <row r="10" spans="1:13" ht="31.5" customHeight="1" x14ac:dyDescent="0.2">
      <c r="A10" s="756" t="str">
        <f>'3.1 Programme mgmt &amp; financing'!B31</f>
        <v>3.1.8. Budgeting &amp; financing: Insufficient national financial resources for allocations to immunization</v>
      </c>
      <c r="B10" s="757"/>
      <c r="C10" s="758"/>
      <c r="D10" s="831" t="s">
        <v>251</v>
      </c>
      <c r="E10" s="831"/>
      <c r="F10" s="831"/>
      <c r="G10" s="831"/>
      <c r="H10" s="831"/>
      <c r="I10" s="831"/>
      <c r="J10" s="831"/>
      <c r="K10" s="831"/>
      <c r="L10" s="832"/>
      <c r="M10" s="22" t="s">
        <v>69</v>
      </c>
    </row>
    <row r="11" spans="1:13" ht="31.5" customHeight="1" x14ac:dyDescent="0.2">
      <c r="A11" s="828" t="str">
        <f>'3.1 Programme mgmt &amp; financing'!B34</f>
        <v>3.1.9. Budgeting &amp; financing: Insufficient subnational budgeting for immunization</v>
      </c>
      <c r="B11" s="829"/>
      <c r="C11" s="830"/>
      <c r="D11" s="833" t="s">
        <v>309</v>
      </c>
      <c r="E11" s="833"/>
      <c r="F11" s="833"/>
      <c r="G11" s="833"/>
      <c r="H11" s="833"/>
      <c r="I11" s="833"/>
      <c r="J11" s="833"/>
      <c r="K11" s="833"/>
      <c r="L11" s="834"/>
      <c r="M11" s="22" t="s">
        <v>69</v>
      </c>
    </row>
    <row r="12" spans="1:13" ht="46.5" customHeight="1" x14ac:dyDescent="0.2">
      <c r="A12" s="741" t="str">
        <f>'3.1 Programme mgmt &amp; financing'!B37</f>
        <v>3.1.10. Budgeting &amp; financing: Reduction in immunization funding on the horizon (current or next financial year)</v>
      </c>
      <c r="B12" s="742"/>
      <c r="C12" s="743"/>
      <c r="D12" s="831" t="s">
        <v>251</v>
      </c>
      <c r="E12" s="831"/>
      <c r="F12" s="831"/>
      <c r="G12" s="831"/>
      <c r="H12" s="831"/>
      <c r="I12" s="831"/>
      <c r="J12" s="831"/>
      <c r="K12" s="831"/>
      <c r="L12" s="832"/>
      <c r="M12" s="70" t="s">
        <v>69</v>
      </c>
    </row>
    <row r="13" spans="1:13" ht="49.5" customHeight="1" x14ac:dyDescent="0.2">
      <c r="A13" s="825" t="str">
        <f>'3.1 Programme mgmt &amp; financing'!B40</f>
        <v>3.1.11. Budgeting &amp; financing: Sustainable funding of new vaccines uncertain/not available</v>
      </c>
      <c r="B13" s="826"/>
      <c r="C13" s="827"/>
      <c r="D13" s="833" t="s">
        <v>252</v>
      </c>
      <c r="E13" s="833"/>
      <c r="F13" s="833"/>
      <c r="G13" s="833"/>
      <c r="H13" s="833"/>
      <c r="I13" s="833"/>
      <c r="J13" s="833"/>
      <c r="K13" s="833"/>
      <c r="L13" s="834"/>
      <c r="M13" s="70" t="s">
        <v>69</v>
      </c>
    </row>
    <row r="14" spans="1:13" ht="57.75" customHeight="1" x14ac:dyDescent="0.2">
      <c r="A14" s="741" t="str">
        <f>'3.1 Programme mgmt &amp; financing'!B43</f>
        <v>3.1.12. Budgeting &amp; financing: Availability and disbursement of funds from central level is slow/unpredictable/not responsible to subnational and local needs</v>
      </c>
      <c r="B14" s="742"/>
      <c r="C14" s="743"/>
      <c r="D14" s="831" t="s">
        <v>251</v>
      </c>
      <c r="E14" s="831"/>
      <c r="F14" s="831"/>
      <c r="G14" s="831"/>
      <c r="H14" s="831"/>
      <c r="I14" s="831"/>
      <c r="J14" s="831"/>
      <c r="K14" s="831"/>
      <c r="L14" s="832"/>
      <c r="M14" s="70" t="s">
        <v>69</v>
      </c>
    </row>
    <row r="15" spans="1:13" ht="47.25" customHeight="1" x14ac:dyDescent="0.2">
      <c r="A15" s="825" t="str">
        <f>'3.1 Programme mgmt &amp; financing'!B46</f>
        <v>3.1.13. Budgeting &amp; financing: Country decentralization has reduced the focus on and capacity of immunization delivery</v>
      </c>
      <c r="B15" s="826"/>
      <c r="C15" s="827"/>
      <c r="D15" s="833" t="s">
        <v>251</v>
      </c>
      <c r="E15" s="833"/>
      <c r="F15" s="833"/>
      <c r="G15" s="833"/>
      <c r="H15" s="833"/>
      <c r="I15" s="833"/>
      <c r="J15" s="833"/>
      <c r="K15" s="833"/>
      <c r="L15" s="834"/>
      <c r="M15" s="70" t="s">
        <v>69</v>
      </c>
    </row>
    <row r="16" spans="1:13" ht="47.25" customHeight="1" x14ac:dyDescent="0.2">
      <c r="A16" s="741" t="str">
        <f>'3.1 Programme mgmt &amp; financing'!B49</f>
        <v>3.1.14 Zero dose communities:  Barriers relevant to programme management and financing affecting the zero dose communities</v>
      </c>
      <c r="B16" s="742"/>
      <c r="C16" s="743"/>
      <c r="D16" s="740" t="s">
        <v>441</v>
      </c>
      <c r="E16" s="740"/>
      <c r="F16" s="740"/>
      <c r="G16" s="740"/>
      <c r="H16" s="740"/>
      <c r="I16" s="740"/>
      <c r="J16" s="740"/>
      <c r="K16" s="740"/>
      <c r="L16" s="740"/>
      <c r="M16" s="70" t="s">
        <v>69</v>
      </c>
    </row>
    <row r="17" spans="1:13" ht="19" x14ac:dyDescent="0.2">
      <c r="A17" s="823" t="s">
        <v>80</v>
      </c>
      <c r="B17" s="823"/>
      <c r="C17" s="823"/>
      <c r="D17" s="823"/>
      <c r="E17" s="823"/>
      <c r="F17" s="823"/>
      <c r="G17" s="823"/>
      <c r="H17" s="823"/>
      <c r="I17" s="823"/>
      <c r="J17" s="823"/>
      <c r="K17" s="823"/>
      <c r="L17" s="823"/>
    </row>
    <row r="18" spans="1:13" ht="47.25" customHeight="1" x14ac:dyDescent="0.2">
      <c r="A18" s="824" t="str">
        <f>'3.2 HR management'!B10</f>
        <v>3.2.1. HR planning: Inadequate supply of health staff</v>
      </c>
      <c r="B18" s="824"/>
      <c r="C18" s="824"/>
      <c r="D18" s="820" t="s">
        <v>253</v>
      </c>
      <c r="E18" s="821"/>
      <c r="F18" s="821"/>
      <c r="G18" s="821"/>
      <c r="H18" s="821"/>
      <c r="I18" s="821"/>
      <c r="J18" s="821"/>
      <c r="K18" s="821"/>
      <c r="L18" s="822"/>
      <c r="M18" s="70" t="s">
        <v>69</v>
      </c>
    </row>
    <row r="19" spans="1:13" ht="47.25" customHeight="1" x14ac:dyDescent="0.2">
      <c r="A19" s="751" t="str">
        <f>'3.2 HR management'!B13</f>
        <v>3.2.2. HR planning: EPI organizational structure does not meet needs  for immunization services</v>
      </c>
      <c r="B19" s="751"/>
      <c r="C19" s="751"/>
      <c r="D19" s="759" t="s">
        <v>310</v>
      </c>
      <c r="E19" s="760"/>
      <c r="F19" s="760"/>
      <c r="G19" s="760"/>
      <c r="H19" s="760"/>
      <c r="I19" s="760"/>
      <c r="J19" s="760"/>
      <c r="K19" s="760"/>
      <c r="L19" s="761"/>
      <c r="M19" s="70" t="s">
        <v>69</v>
      </c>
    </row>
    <row r="20" spans="1:13" ht="47.25" customHeight="1" x14ac:dyDescent="0.2">
      <c r="A20" s="902" t="str">
        <f>'3.2 HR management'!B16</f>
        <v>3.2.3. HR planning: Community Health Workers are not institutionalized within the immunization and broader health system</v>
      </c>
      <c r="B20" s="903"/>
      <c r="C20" s="904"/>
      <c r="D20" s="905" t="s">
        <v>630</v>
      </c>
      <c r="E20" s="905"/>
      <c r="F20" s="905"/>
      <c r="G20" s="905"/>
      <c r="H20" s="905"/>
      <c r="I20" s="905"/>
      <c r="J20" s="905"/>
      <c r="K20" s="905"/>
      <c r="L20" s="905"/>
      <c r="M20" s="70" t="s">
        <v>69</v>
      </c>
    </row>
    <row r="21" spans="1:13" ht="47.25" customHeight="1" x14ac:dyDescent="0.2">
      <c r="A21" s="751" t="str">
        <f>'3.2 HR management'!B19</f>
        <v>3.2.4. Motivation: Poor Staff motivation</v>
      </c>
      <c r="B21" s="751"/>
      <c r="C21" s="751"/>
      <c r="D21" s="765" t="s">
        <v>254</v>
      </c>
      <c r="E21" s="766"/>
      <c r="F21" s="766"/>
      <c r="G21" s="766"/>
      <c r="H21" s="766"/>
      <c r="I21" s="766"/>
      <c r="J21" s="766"/>
      <c r="K21" s="766"/>
      <c r="L21" s="767"/>
      <c r="M21" s="70" t="s">
        <v>69</v>
      </c>
    </row>
    <row r="22" spans="1:13" ht="47.25" customHeight="1" x14ac:dyDescent="0.2">
      <c r="A22" s="744" t="str">
        <f>'3.2 HR management'!B22</f>
        <v>3.2.5. Capacity building: Missed opportunity due to vaccinator hesitancy to administer multiple vaccines at a visit or misunderstanding of policies</v>
      </c>
      <c r="B22" s="744"/>
      <c r="C22" s="744"/>
      <c r="D22" s="746" t="s">
        <v>255</v>
      </c>
      <c r="E22" s="747"/>
      <c r="F22" s="747"/>
      <c r="G22" s="747"/>
      <c r="H22" s="747"/>
      <c r="I22" s="747"/>
      <c r="J22" s="747"/>
      <c r="K22" s="747"/>
      <c r="L22" s="748"/>
      <c r="M22" s="70" t="s">
        <v>69</v>
      </c>
    </row>
    <row r="23" spans="1:13" ht="47.25" customHeight="1" x14ac:dyDescent="0.2">
      <c r="A23" s="751" t="str">
        <f>'3.2 HR management'!B25</f>
        <v>3.2.6. Capacity building: Missed opportunity due to health worker misunderstanding of wastage policy/fear of criticism, resulting in not opening the vial</v>
      </c>
      <c r="B23" s="751"/>
      <c r="C23" s="751"/>
      <c r="D23" s="759" t="s">
        <v>440</v>
      </c>
      <c r="E23" s="760"/>
      <c r="F23" s="760"/>
      <c r="G23" s="760"/>
      <c r="H23" s="760"/>
      <c r="I23" s="760"/>
      <c r="J23" s="760"/>
      <c r="K23" s="760"/>
      <c r="L23" s="761"/>
      <c r="M23" s="70" t="s">
        <v>69</v>
      </c>
    </row>
    <row r="24" spans="1:13" ht="47.25" customHeight="1" x14ac:dyDescent="0.2">
      <c r="A24" s="744" t="str">
        <f>'3.2 HR management'!B28</f>
        <v>3.2.7. Supervision &amp; performance monitoring: Suboptimal number and quality of supervisory visits</v>
      </c>
      <c r="B24" s="744"/>
      <c r="C24" s="744"/>
      <c r="D24" s="746" t="s">
        <v>77</v>
      </c>
      <c r="E24" s="747"/>
      <c r="F24" s="747"/>
      <c r="G24" s="747"/>
      <c r="H24" s="747"/>
      <c r="I24" s="747"/>
      <c r="J24" s="747"/>
      <c r="K24" s="747"/>
      <c r="L24" s="748"/>
      <c r="M24" s="70" t="s">
        <v>69</v>
      </c>
    </row>
    <row r="25" spans="1:13" ht="47.25" customHeight="1" x14ac:dyDescent="0.2">
      <c r="A25" s="751" t="str">
        <f>'3.2 HR management'!B31</f>
        <v>3.2.8. Training: Inadequate training to prepare health staff in immunization or new vaccines</v>
      </c>
      <c r="B25" s="751"/>
      <c r="C25" s="751"/>
      <c r="D25" s="765" t="s">
        <v>256</v>
      </c>
      <c r="E25" s="766"/>
      <c r="F25" s="766"/>
      <c r="G25" s="766"/>
      <c r="H25" s="766"/>
      <c r="I25" s="766"/>
      <c r="J25" s="766"/>
      <c r="K25" s="766"/>
      <c r="L25" s="767"/>
      <c r="M25" s="70" t="s">
        <v>69</v>
      </c>
    </row>
    <row r="26" spans="1:13" ht="47.25" customHeight="1" x14ac:dyDescent="0.2">
      <c r="A26" s="744" t="str">
        <f>'3.2 HR management'!B34</f>
        <v>3.2.9. Training: Many (often uncoordinated) in-service trainings pull staff away from service delivery</v>
      </c>
      <c r="B26" s="745"/>
      <c r="C26" s="745"/>
      <c r="D26" s="905" t="s">
        <v>111</v>
      </c>
      <c r="E26" s="905"/>
      <c r="F26" s="905"/>
      <c r="G26" s="905"/>
      <c r="H26" s="905"/>
      <c r="I26" s="905"/>
      <c r="J26" s="905"/>
      <c r="K26" s="905"/>
      <c r="L26" s="905"/>
      <c r="M26" s="70" t="s">
        <v>69</v>
      </c>
    </row>
    <row r="27" spans="1:13" ht="47.25" customHeight="1" x14ac:dyDescent="0.2">
      <c r="A27" s="751" t="str">
        <f>'3.2 HR management'!B37</f>
        <v>3.2.10. Zero dose communities:  Barriers relevant to HR management affecting the zero dose communities</v>
      </c>
      <c r="B27" s="788"/>
      <c r="C27" s="788"/>
      <c r="D27" s="765" t="s">
        <v>439</v>
      </c>
      <c r="E27" s="766"/>
      <c r="F27" s="766"/>
      <c r="G27" s="766"/>
      <c r="H27" s="766"/>
      <c r="I27" s="766"/>
      <c r="J27" s="766"/>
      <c r="K27" s="766"/>
      <c r="L27" s="767"/>
      <c r="M27" s="70" t="s">
        <v>69</v>
      </c>
    </row>
    <row r="28" spans="1:13" ht="19" x14ac:dyDescent="0.2">
      <c r="A28" s="792" t="s">
        <v>81</v>
      </c>
      <c r="B28" s="792"/>
      <c r="C28" s="792"/>
      <c r="D28" s="792"/>
      <c r="E28" s="792"/>
      <c r="F28" s="792"/>
      <c r="G28" s="792"/>
      <c r="H28" s="792"/>
      <c r="I28" s="792"/>
      <c r="J28" s="792"/>
      <c r="K28" s="792"/>
      <c r="L28" s="792"/>
    </row>
    <row r="29" spans="1:13" s="24" customFormat="1" ht="66.75" customHeight="1" x14ac:dyDescent="0.2">
      <c r="A29" s="795" t="str">
        <f>'3.3 Vaccine supply,qlt,logistc'!B10</f>
        <v>3.3.1. Cold chain: Inadequate number of functioning refrigerators/cold chain equipment</v>
      </c>
      <c r="B29" s="795"/>
      <c r="C29" s="795"/>
      <c r="D29" s="785" t="s">
        <v>257</v>
      </c>
      <c r="E29" s="786"/>
      <c r="F29" s="786"/>
      <c r="G29" s="786"/>
      <c r="H29" s="786"/>
      <c r="I29" s="786"/>
      <c r="J29" s="786"/>
      <c r="K29" s="786"/>
      <c r="L29" s="787"/>
      <c r="M29" s="70" t="s">
        <v>69</v>
      </c>
    </row>
    <row r="30" spans="1:13" s="24" customFormat="1" ht="51.75" customHeight="1" x14ac:dyDescent="0.2">
      <c r="A30" s="751" t="str">
        <f>'3.3 Vaccine supply,qlt,logistc'!B13</f>
        <v>3.3.2.  Supply management: Vaccine forecasting functions poorly</v>
      </c>
      <c r="B30" s="751"/>
      <c r="C30" s="751"/>
      <c r="D30" s="765" t="s">
        <v>28</v>
      </c>
      <c r="E30" s="766"/>
      <c r="F30" s="766"/>
      <c r="G30" s="766"/>
      <c r="H30" s="766"/>
      <c r="I30" s="766"/>
      <c r="J30" s="766"/>
      <c r="K30" s="766"/>
      <c r="L30" s="767"/>
      <c r="M30" s="70" t="s">
        <v>69</v>
      </c>
    </row>
    <row r="31" spans="1:13" s="24" customFormat="1" ht="69" customHeight="1" x14ac:dyDescent="0.2">
      <c r="A31" s="795" t="str">
        <f>'3.3 Vaccine supply,qlt,logistc'!B16</f>
        <v>3.3.3. Supply management: Central vaccine procurement system functions poorly</v>
      </c>
      <c r="B31" s="795"/>
      <c r="C31" s="795"/>
      <c r="D31" s="785" t="s">
        <v>258</v>
      </c>
      <c r="E31" s="786"/>
      <c r="F31" s="786"/>
      <c r="G31" s="786"/>
      <c r="H31" s="786"/>
      <c r="I31" s="786"/>
      <c r="J31" s="786"/>
      <c r="K31" s="786"/>
      <c r="L31" s="787"/>
      <c r="M31" s="70" t="s">
        <v>69</v>
      </c>
    </row>
    <row r="32" spans="1:13" s="24" customFormat="1" ht="47.25" customHeight="1" x14ac:dyDescent="0.2">
      <c r="A32" s="751" t="str">
        <f>'3.3 Vaccine supply,qlt,logistc'!B19</f>
        <v>3.3.4. Supply management: Stock distribution and management problems lead to stock-outs of vaccines/other essential supplies at service delivery</v>
      </c>
      <c r="B32" s="751"/>
      <c r="C32" s="751"/>
      <c r="D32" s="765" t="s">
        <v>259</v>
      </c>
      <c r="E32" s="766"/>
      <c r="F32" s="766"/>
      <c r="G32" s="766"/>
      <c r="H32" s="766"/>
      <c r="I32" s="766"/>
      <c r="J32" s="766"/>
      <c r="K32" s="766"/>
      <c r="L32" s="767"/>
      <c r="M32" s="70" t="s">
        <v>69</v>
      </c>
    </row>
    <row r="33" spans="1:13" s="24" customFormat="1" ht="78.75" customHeight="1" x14ac:dyDescent="0.2">
      <c r="A33" s="795" t="str">
        <f>'3.3 Vaccine supply,qlt,logistc'!B22</f>
        <v>3.3.5. Supply management: Damage of vaccine (e.g. glass vial breakage) during transportation</v>
      </c>
      <c r="B33" s="795"/>
      <c r="C33" s="795"/>
      <c r="D33" s="796" t="s">
        <v>264</v>
      </c>
      <c r="E33" s="797"/>
      <c r="F33" s="797"/>
      <c r="G33" s="797"/>
      <c r="H33" s="797"/>
      <c r="I33" s="797"/>
      <c r="J33" s="797"/>
      <c r="K33" s="797"/>
      <c r="L33" s="798"/>
      <c r="M33" s="70" t="s">
        <v>69</v>
      </c>
    </row>
    <row r="34" spans="1:13" s="24" customFormat="1" ht="73.5" customHeight="1" x14ac:dyDescent="0.2">
      <c r="A34" s="751" t="str">
        <f>'3.3 Vaccine supply,qlt,logistc'!B25</f>
        <v>3.3.6. Supply management : Wastage calculations inaccurate or not done, resulting in over or under supply/maldistribution of vaccines at national and/or sub-national level</v>
      </c>
      <c r="B34" s="751"/>
      <c r="C34" s="751"/>
      <c r="D34" s="765" t="s">
        <v>263</v>
      </c>
      <c r="E34" s="766"/>
      <c r="F34" s="766"/>
      <c r="G34" s="766"/>
      <c r="H34" s="766"/>
      <c r="I34" s="766"/>
      <c r="J34" s="766"/>
      <c r="K34" s="766"/>
      <c r="L34" s="767"/>
      <c r="M34" s="70" t="s">
        <v>69</v>
      </c>
    </row>
    <row r="35" spans="1:13" s="24" customFormat="1" ht="77.25" customHeight="1" x14ac:dyDescent="0.2">
      <c r="A35" s="795" t="str">
        <f>'3.3 Vaccine supply,qlt,logistc'!B28</f>
        <v>3.3.7. Transport: Weak transport system (inadequate vehicles/fuel/maintenance) affects delivery of supplies, constraining service delivery</v>
      </c>
      <c r="B35" s="795"/>
      <c r="C35" s="795"/>
      <c r="D35" s="785" t="s">
        <v>262</v>
      </c>
      <c r="E35" s="786"/>
      <c r="F35" s="786"/>
      <c r="G35" s="786"/>
      <c r="H35" s="786"/>
      <c r="I35" s="786"/>
      <c r="J35" s="786"/>
      <c r="K35" s="786"/>
      <c r="L35" s="787"/>
      <c r="M35" s="70" t="s">
        <v>69</v>
      </c>
    </row>
    <row r="36" spans="1:13" s="24" customFormat="1" ht="80.25" customHeight="1" x14ac:dyDescent="0.2">
      <c r="A36" s="751" t="str">
        <f>'3.3 Vaccine supply,qlt,logistc'!B31</f>
        <v>3.3.8. Transport: Long distance to remote service delivery site challenging vaccine supply</v>
      </c>
      <c r="B36" s="751"/>
      <c r="C36" s="751"/>
      <c r="D36" s="765" t="s">
        <v>260</v>
      </c>
      <c r="E36" s="766"/>
      <c r="F36" s="766"/>
      <c r="G36" s="766"/>
      <c r="H36" s="766"/>
      <c r="I36" s="766"/>
      <c r="J36" s="766"/>
      <c r="K36" s="766"/>
      <c r="L36" s="767"/>
      <c r="M36" s="70" t="s">
        <v>69</v>
      </c>
    </row>
    <row r="37" spans="1:13" s="24" customFormat="1" ht="80.25" customHeight="1" x14ac:dyDescent="0.2">
      <c r="A37" s="782" t="str">
        <f>'3.3 Vaccine supply,qlt,logistc'!B34</f>
        <v>3.3.9. Transport: Vaccine wastage due to heat or freezing exposure, inappropriate storage conditions</v>
      </c>
      <c r="B37" s="783"/>
      <c r="C37" s="784"/>
      <c r="D37" s="785" t="s">
        <v>261</v>
      </c>
      <c r="E37" s="786"/>
      <c r="F37" s="786"/>
      <c r="G37" s="786"/>
      <c r="H37" s="786"/>
      <c r="I37" s="786"/>
      <c r="J37" s="786"/>
      <c r="K37" s="786"/>
      <c r="L37" s="787"/>
      <c r="M37" s="70" t="s">
        <v>69</v>
      </c>
    </row>
    <row r="38" spans="1:13" s="24" customFormat="1" ht="72" customHeight="1" x14ac:dyDescent="0.2">
      <c r="A38" s="751" t="str">
        <f>'3.3 Vaccine supply,qlt,logistc'!B37</f>
        <v>3.3.10. Waste management challenges</v>
      </c>
      <c r="B38" s="751"/>
      <c r="C38" s="751"/>
      <c r="D38" s="765" t="s">
        <v>311</v>
      </c>
      <c r="E38" s="766"/>
      <c r="F38" s="766"/>
      <c r="G38" s="766"/>
      <c r="H38" s="766"/>
      <c r="I38" s="766"/>
      <c r="J38" s="766"/>
      <c r="K38" s="766"/>
      <c r="L38" s="767"/>
      <c r="M38" s="70" t="s">
        <v>69</v>
      </c>
    </row>
    <row r="39" spans="1:13" ht="47.25" customHeight="1" x14ac:dyDescent="0.2">
      <c r="A39" s="749" t="str">
        <f>'3.3 Vaccine supply,qlt,logistc'!B40</f>
        <v>3.3.11. Zero dose communities: Barriers relevant to vaccine supply, quality and logistics affecting the zero dose communities</v>
      </c>
      <c r="B39" s="749"/>
      <c r="C39" s="749"/>
      <c r="D39" s="750" t="s">
        <v>437</v>
      </c>
      <c r="E39" s="750"/>
      <c r="F39" s="750"/>
      <c r="G39" s="750"/>
      <c r="H39" s="750"/>
      <c r="I39" s="750"/>
      <c r="J39" s="750"/>
      <c r="K39" s="750"/>
      <c r="L39" s="750"/>
      <c r="M39" s="70" t="s">
        <v>69</v>
      </c>
    </row>
    <row r="40" spans="1:13" ht="18.75" customHeight="1" x14ac:dyDescent="0.2">
      <c r="A40" s="794" t="s">
        <v>82</v>
      </c>
      <c r="B40" s="794"/>
      <c r="C40" s="794"/>
      <c r="D40" s="794"/>
      <c r="E40" s="794"/>
      <c r="F40" s="794"/>
      <c r="G40" s="794"/>
      <c r="H40" s="794"/>
      <c r="I40" s="794"/>
      <c r="J40" s="794"/>
      <c r="K40" s="794"/>
      <c r="L40" s="794"/>
    </row>
    <row r="41" spans="1:13" s="21" customFormat="1" ht="73.5" customHeight="1" x14ac:dyDescent="0.2">
      <c r="A41" s="793" t="str">
        <f>'3.4. Service delivery'!B10</f>
        <v>3.4.1. HR &amp; strategies: Long distances and travel time lead to poor access to health facilities</v>
      </c>
      <c r="B41" s="793"/>
      <c r="C41" s="793"/>
      <c r="D41" s="789" t="s">
        <v>265</v>
      </c>
      <c r="E41" s="790"/>
      <c r="F41" s="790"/>
      <c r="G41" s="790"/>
      <c r="H41" s="790"/>
      <c r="I41" s="790"/>
      <c r="J41" s="790"/>
      <c r="K41" s="790"/>
      <c r="L41" s="791"/>
      <c r="M41" s="70" t="s">
        <v>69</v>
      </c>
    </row>
    <row r="42" spans="1:13" s="21" customFormat="1" ht="49.5" customHeight="1" x14ac:dyDescent="0.2">
      <c r="A42" s="751" t="str">
        <f>'3.4. Service delivery'!B13</f>
        <v>3.4.2. HR &amp; strategies: Special populations (ethnic/religious groups, orphans, single mothers) requiring more outreach efforts/resources</v>
      </c>
      <c r="B42" s="751"/>
      <c r="C42" s="751"/>
      <c r="D42" s="765" t="s">
        <v>266</v>
      </c>
      <c r="E42" s="766"/>
      <c r="F42" s="766"/>
      <c r="G42" s="766"/>
      <c r="H42" s="766"/>
      <c r="I42" s="766"/>
      <c r="J42" s="766"/>
      <c r="K42" s="766"/>
      <c r="L42" s="767"/>
      <c r="M42" s="70" t="s">
        <v>69</v>
      </c>
    </row>
    <row r="43" spans="1:13" s="21" customFormat="1" ht="49.5" customHeight="1" x14ac:dyDescent="0.2">
      <c r="A43" s="775" t="str">
        <f>'3.4. Service delivery'!B16</f>
        <v>3.4.3. HR &amp; strategies: Lack of consideration for gender-based needs</v>
      </c>
      <c r="B43" s="775"/>
      <c r="C43" s="775"/>
      <c r="D43" s="841" t="s">
        <v>470</v>
      </c>
      <c r="E43" s="841"/>
      <c r="F43" s="841"/>
      <c r="G43" s="841"/>
      <c r="H43" s="841"/>
      <c r="I43" s="841"/>
      <c r="J43" s="841"/>
      <c r="K43" s="841"/>
      <c r="L43" s="841"/>
      <c r="M43" s="70" t="s">
        <v>69</v>
      </c>
    </row>
    <row r="44" spans="1:13" s="21" customFormat="1" ht="49.5" customHeight="1" x14ac:dyDescent="0.2">
      <c r="A44" s="756" t="str">
        <f>'3.4. Service delivery'!B20</f>
        <v>3.4.4. HR &amp; strategies: Migrant/displaced/transient populations create challenges in service delivery</v>
      </c>
      <c r="B44" s="757"/>
      <c r="C44" s="758"/>
      <c r="D44" s="759" t="s">
        <v>267</v>
      </c>
      <c r="E44" s="760"/>
      <c r="F44" s="760"/>
      <c r="G44" s="760"/>
      <c r="H44" s="760"/>
      <c r="I44" s="760"/>
      <c r="J44" s="760"/>
      <c r="K44" s="760"/>
      <c r="L44" s="761"/>
      <c r="M44" s="70" t="s">
        <v>69</v>
      </c>
    </row>
    <row r="45" spans="1:13" s="21" customFormat="1" ht="49.5" customHeight="1" x14ac:dyDescent="0.2">
      <c r="A45" s="753" t="str">
        <f>'3.4. Service delivery'!B23</f>
        <v>3.4.5. HR &amp; strategies: Fragile or conflict settings disrupt immunization service delivery</v>
      </c>
      <c r="B45" s="754"/>
      <c r="C45" s="755"/>
      <c r="D45" s="762" t="s">
        <v>268</v>
      </c>
      <c r="E45" s="763"/>
      <c r="F45" s="763"/>
      <c r="G45" s="763"/>
      <c r="H45" s="763"/>
      <c r="I45" s="763"/>
      <c r="J45" s="763"/>
      <c r="K45" s="763"/>
      <c r="L45" s="764"/>
      <c r="M45" s="70" t="s">
        <v>69</v>
      </c>
    </row>
    <row r="46" spans="1:13" s="21" customFormat="1" ht="49.5" customHeight="1" x14ac:dyDescent="0.2">
      <c r="A46" s="756" t="str">
        <f>'3.4. Service delivery'!B26</f>
        <v>3.4.6. HR &amp; strategies: Too few functioning health facilities limits service delivery</v>
      </c>
      <c r="B46" s="757"/>
      <c r="C46" s="758"/>
      <c r="D46" s="765" t="s">
        <v>269</v>
      </c>
      <c r="E46" s="766"/>
      <c r="F46" s="766"/>
      <c r="G46" s="766"/>
      <c r="H46" s="766"/>
      <c r="I46" s="766"/>
      <c r="J46" s="766"/>
      <c r="K46" s="766"/>
      <c r="L46" s="767"/>
      <c r="M46" s="70" t="s">
        <v>69</v>
      </c>
    </row>
    <row r="47" spans="1:13" s="21" customFormat="1" ht="49.5" customHeight="1" x14ac:dyDescent="0.2">
      <c r="A47" s="753" t="str">
        <f>'3.4. Service delivery'!B29</f>
        <v>3.4.7. HR &amp; strategies: Inadequate strategies used to reach underserved or underimmunized populations</v>
      </c>
      <c r="B47" s="754"/>
      <c r="C47" s="755"/>
      <c r="D47" s="776" t="s">
        <v>270</v>
      </c>
      <c r="E47" s="777"/>
      <c r="F47" s="777"/>
      <c r="G47" s="777"/>
      <c r="H47" s="777"/>
      <c r="I47" s="777"/>
      <c r="J47" s="777"/>
      <c r="K47" s="777"/>
      <c r="L47" s="778"/>
      <c r="M47" s="70" t="s">
        <v>69</v>
      </c>
    </row>
    <row r="48" spans="1:13" s="21" customFormat="1" ht="47.25" customHeight="1" x14ac:dyDescent="0.2">
      <c r="A48" s="751" t="str">
        <f>'3.4. Service delivery'!B32</f>
        <v>3.4.8. HR &amp; strategies: Inadequate policies to track defaulters</v>
      </c>
      <c r="B48" s="751"/>
      <c r="C48" s="751"/>
      <c r="D48" s="759" t="s">
        <v>312</v>
      </c>
      <c r="E48" s="760"/>
      <c r="F48" s="760"/>
      <c r="G48" s="760"/>
      <c r="H48" s="760"/>
      <c r="I48" s="760"/>
      <c r="J48" s="760"/>
      <c r="K48" s="760"/>
      <c r="L48" s="761"/>
      <c r="M48" s="70" t="s">
        <v>69</v>
      </c>
    </row>
    <row r="49" spans="1:13" s="21" customFormat="1" ht="47.25" customHeight="1" x14ac:dyDescent="0.2">
      <c r="A49" s="775" t="str">
        <f>'3.4. Service delivery'!B35</f>
        <v>3.4.9. HR &amp; strategies: Inadequate standard operating procedures and practices to vaccinate a late child</v>
      </c>
      <c r="B49" s="775"/>
      <c r="C49" s="775"/>
      <c r="D49" s="762" t="s">
        <v>313</v>
      </c>
      <c r="E49" s="763"/>
      <c r="F49" s="763"/>
      <c r="G49" s="763"/>
      <c r="H49" s="763"/>
      <c r="I49" s="763"/>
      <c r="J49" s="763"/>
      <c r="K49" s="763"/>
      <c r="L49" s="764"/>
      <c r="M49" s="70" t="s">
        <v>69</v>
      </c>
    </row>
    <row r="50" spans="1:13" s="21" customFormat="1" ht="47.25" customHeight="1" x14ac:dyDescent="0.2">
      <c r="A50" s="751" t="str">
        <f>'3.4. Service delivery'!B38</f>
        <v>3.4.10. Inadequate session quality</v>
      </c>
      <c r="B50" s="751"/>
      <c r="C50" s="751"/>
      <c r="D50" s="765" t="s">
        <v>314</v>
      </c>
      <c r="E50" s="766"/>
      <c r="F50" s="766"/>
      <c r="G50" s="766"/>
      <c r="H50" s="766"/>
      <c r="I50" s="766"/>
      <c r="J50" s="766"/>
      <c r="K50" s="766"/>
      <c r="L50" s="767"/>
      <c r="M50" s="70" t="s">
        <v>69</v>
      </c>
    </row>
    <row r="51" spans="1:13" s="21" customFormat="1" ht="47.25" customHeight="1" x14ac:dyDescent="0.2">
      <c r="A51" s="775" t="str">
        <f>'3.4. Service delivery'!B41</f>
        <v>3.4.11. Integration: Low level of integrating EPI strategies with other primary  care services</v>
      </c>
      <c r="B51" s="775"/>
      <c r="C51" s="775"/>
      <c r="D51" s="776" t="s">
        <v>315</v>
      </c>
      <c r="E51" s="777"/>
      <c r="F51" s="777"/>
      <c r="G51" s="777"/>
      <c r="H51" s="777"/>
      <c r="I51" s="777"/>
      <c r="J51" s="777"/>
      <c r="K51" s="777"/>
      <c r="L51" s="778"/>
      <c r="M51" s="70" t="s">
        <v>69</v>
      </c>
    </row>
    <row r="52" spans="1:13" ht="47.25" customHeight="1" x14ac:dyDescent="0.2">
      <c r="A52" s="751" t="str">
        <f>'3.4. Service delivery'!B44</f>
        <v>3.4.12. Zero dose communities: Large percentage or number of zero-dose children linked to challenges in service delivery</v>
      </c>
      <c r="B52" s="751"/>
      <c r="C52" s="751"/>
      <c r="D52" s="752" t="s">
        <v>428</v>
      </c>
      <c r="E52" s="752"/>
      <c r="F52" s="752"/>
      <c r="G52" s="752"/>
      <c r="H52" s="752"/>
      <c r="I52" s="752"/>
      <c r="J52" s="752"/>
      <c r="K52" s="752"/>
      <c r="L52" s="752"/>
      <c r="M52" s="70" t="s">
        <v>69</v>
      </c>
    </row>
    <row r="53" spans="1:13" ht="19" x14ac:dyDescent="0.2">
      <c r="A53" s="774" t="s">
        <v>83</v>
      </c>
      <c r="B53" s="774"/>
      <c r="C53" s="774"/>
      <c r="D53" s="774"/>
      <c r="E53" s="774"/>
      <c r="F53" s="774"/>
      <c r="G53" s="774"/>
      <c r="H53" s="774"/>
      <c r="I53" s="774"/>
      <c r="J53" s="774"/>
      <c r="K53" s="774"/>
      <c r="L53" s="774"/>
    </row>
    <row r="54" spans="1:13" ht="57" customHeight="1" x14ac:dyDescent="0.2">
      <c r="A54" s="773" t="str">
        <f>'3.5 Coverage&amp;AEFI monitoring'!B10</f>
        <v>3.5.1. HR &amp; systems: Revised health management information systems (HMIS) have reduced availability of EPI-specific data</v>
      </c>
      <c r="B54" s="773"/>
      <c r="C54" s="773"/>
      <c r="D54" s="779" t="s">
        <v>271</v>
      </c>
      <c r="E54" s="779"/>
      <c r="F54" s="779"/>
      <c r="G54" s="779"/>
      <c r="H54" s="779"/>
      <c r="I54" s="779"/>
      <c r="J54" s="779"/>
      <c r="K54" s="779"/>
      <c r="L54" s="780"/>
      <c r="M54" s="70" t="s">
        <v>69</v>
      </c>
    </row>
    <row r="55" spans="1:13" ht="41.25" customHeight="1" x14ac:dyDescent="0.2">
      <c r="A55" s="756" t="str">
        <f>'3.5 Coverage&amp;AEFI monitoring'!B13</f>
        <v xml:space="preserve">3.5.2. Recording and reporting: Data on service utilization and equity are not optimally used for service delivery planning  </v>
      </c>
      <c r="B55" s="757"/>
      <c r="C55" s="758"/>
      <c r="D55" s="811" t="s">
        <v>272</v>
      </c>
      <c r="E55" s="812"/>
      <c r="F55" s="812"/>
      <c r="G55" s="812"/>
      <c r="H55" s="812"/>
      <c r="I55" s="812"/>
      <c r="J55" s="812"/>
      <c r="K55" s="812"/>
      <c r="L55" s="813"/>
      <c r="M55" s="70" t="s">
        <v>69</v>
      </c>
    </row>
    <row r="56" spans="1:13" ht="69" customHeight="1" x14ac:dyDescent="0.2">
      <c r="A56" s="814" t="str">
        <f>'3.5 Coverage&amp;AEFI monitoring'!B16</f>
        <v>3.5.3. Data quality: Mechanisms and funding are not in place for regular data quality review</v>
      </c>
      <c r="B56" s="815"/>
      <c r="C56" s="816"/>
      <c r="D56" s="781" t="s">
        <v>316</v>
      </c>
      <c r="E56" s="779"/>
      <c r="F56" s="779"/>
      <c r="G56" s="779"/>
      <c r="H56" s="779"/>
      <c r="I56" s="779"/>
      <c r="J56" s="779"/>
      <c r="K56" s="779"/>
      <c r="L56" s="780"/>
      <c r="M56" s="70" t="s">
        <v>69</v>
      </c>
    </row>
    <row r="57" spans="1:13" ht="59.25" customHeight="1" x14ac:dyDescent="0.2">
      <c r="A57" s="756" t="str">
        <f>'3.5 Coverage&amp;AEFI monitoring'!B19</f>
        <v>3.5.4. Recording and reporting: Recording and reporting tools are not up-to-date, unavailable and inconsistent (registry, tally sheets, reporting forms, home-based records, immunization cards)</v>
      </c>
      <c r="B57" s="757"/>
      <c r="C57" s="758"/>
      <c r="D57" s="765" t="s">
        <v>317</v>
      </c>
      <c r="E57" s="766"/>
      <c r="F57" s="766"/>
      <c r="G57" s="766"/>
      <c r="H57" s="766"/>
      <c r="I57" s="766"/>
      <c r="J57" s="766"/>
      <c r="K57" s="766"/>
      <c r="L57" s="767"/>
      <c r="M57" s="71" t="s">
        <v>69</v>
      </c>
    </row>
    <row r="58" spans="1:13" ht="39.75" customHeight="1" x14ac:dyDescent="0.2">
      <c r="A58" s="773" t="str">
        <f>'3.5 Coverage&amp;AEFI monitoring'!B22</f>
        <v>3.5.5. AEFI monitoring: Lack of functional immunisation safety surveillance system</v>
      </c>
      <c r="B58" s="773"/>
      <c r="C58" s="773"/>
      <c r="D58" s="781" t="s">
        <v>273</v>
      </c>
      <c r="E58" s="779"/>
      <c r="F58" s="779"/>
      <c r="G58" s="779"/>
      <c r="H58" s="779"/>
      <c r="I58" s="779"/>
      <c r="J58" s="779"/>
      <c r="K58" s="779"/>
      <c r="L58" s="780"/>
      <c r="M58" s="70" t="s">
        <v>69</v>
      </c>
    </row>
    <row r="59" spans="1:13" ht="39.75" customHeight="1" x14ac:dyDescent="0.2">
      <c r="A59" s="751" t="str">
        <f>'3.5 Coverage&amp;AEFI monitoring'!B25</f>
        <v>3.5.6. AEFI monitoring: Poor AEFI reporting, monitoring and response</v>
      </c>
      <c r="B59" s="751"/>
      <c r="C59" s="751"/>
      <c r="D59" s="765" t="s">
        <v>273</v>
      </c>
      <c r="E59" s="766"/>
      <c r="F59" s="766"/>
      <c r="G59" s="766"/>
      <c r="H59" s="766"/>
      <c r="I59" s="766"/>
      <c r="J59" s="766"/>
      <c r="K59" s="766"/>
      <c r="L59" s="767"/>
      <c r="M59" s="70" t="s">
        <v>69</v>
      </c>
    </row>
    <row r="60" spans="1:13" ht="69" customHeight="1" x14ac:dyDescent="0.2">
      <c r="A60" s="768" t="str">
        <f>'3.5 Coverage&amp;AEFI monitoring'!B28</f>
        <v>3.5.7. Coverage monitoring &amp; use: Private (profit/not for profit) providers pose challenges to immunization delivery or interpretation</v>
      </c>
      <c r="B60" s="768"/>
      <c r="C60" s="768"/>
      <c r="D60" s="769" t="s">
        <v>274</v>
      </c>
      <c r="E60" s="770"/>
      <c r="F60" s="770"/>
      <c r="G60" s="770"/>
      <c r="H60" s="770"/>
      <c r="I60" s="770"/>
      <c r="J60" s="770"/>
      <c r="K60" s="770"/>
      <c r="L60" s="771"/>
      <c r="M60" s="70" t="s">
        <v>69</v>
      </c>
    </row>
    <row r="61" spans="1:13" ht="47.25" customHeight="1" x14ac:dyDescent="0.2">
      <c r="A61" s="751" t="str">
        <f>'3.5 Coverage&amp;AEFI monitoring'!B31</f>
        <v>3.5.8. Zero dose communities: Insufficient or inappropriate data used to identify zero-dose communities</v>
      </c>
      <c r="B61" s="751"/>
      <c r="C61" s="751"/>
      <c r="D61" s="752" t="s">
        <v>408</v>
      </c>
      <c r="E61" s="752"/>
      <c r="F61" s="752"/>
      <c r="G61" s="752"/>
      <c r="H61" s="752"/>
      <c r="I61" s="752"/>
      <c r="J61" s="752"/>
      <c r="K61" s="752"/>
      <c r="L61" s="752"/>
      <c r="M61" s="70" t="s">
        <v>69</v>
      </c>
    </row>
    <row r="62" spans="1:13" ht="18.75" customHeight="1" x14ac:dyDescent="0.2">
      <c r="A62" s="772" t="s">
        <v>84</v>
      </c>
      <c r="B62" s="772"/>
      <c r="C62" s="772"/>
      <c r="D62" s="772"/>
      <c r="E62" s="772"/>
      <c r="F62" s="772"/>
      <c r="G62" s="772"/>
      <c r="H62" s="772"/>
      <c r="I62" s="772"/>
      <c r="J62" s="772"/>
      <c r="K62" s="772"/>
      <c r="L62" s="772"/>
    </row>
    <row r="63" spans="1:13" ht="47.25" customHeight="1" x14ac:dyDescent="0.2">
      <c r="A63" s="809" t="str">
        <f>'3.6 Disease Surveillance'!B10</f>
        <v>3.6.1. Disease surveillance: It reveals outbreaks of vaccine-preventable disease (e.g. polio, measles, diphtheria)</v>
      </c>
      <c r="B63" s="809"/>
      <c r="C63" s="809"/>
      <c r="D63" s="817" t="s">
        <v>29</v>
      </c>
      <c r="E63" s="818"/>
      <c r="F63" s="818"/>
      <c r="G63" s="818"/>
      <c r="H63" s="818"/>
      <c r="I63" s="818"/>
      <c r="J63" s="818"/>
      <c r="K63" s="818"/>
      <c r="L63" s="819"/>
      <c r="M63" s="70" t="s">
        <v>69</v>
      </c>
    </row>
    <row r="64" spans="1:13" ht="47.25" customHeight="1" x14ac:dyDescent="0.2">
      <c r="A64" s="756" t="str">
        <f>'3.6 Disease Surveillance'!B13</f>
        <v>3.6.2. Disease surveillance: Data is inadequate, not available in a timely manner, or not used for action</v>
      </c>
      <c r="B64" s="757"/>
      <c r="C64" s="758"/>
      <c r="D64" s="799" t="s">
        <v>30</v>
      </c>
      <c r="E64" s="800"/>
      <c r="F64" s="800"/>
      <c r="G64" s="800"/>
      <c r="H64" s="800"/>
      <c r="I64" s="800"/>
      <c r="J64" s="800"/>
      <c r="K64" s="800"/>
      <c r="L64" s="801"/>
      <c r="M64" s="70" t="s">
        <v>69</v>
      </c>
    </row>
    <row r="65" spans="1:13" ht="47.25" customHeight="1" x14ac:dyDescent="0.2">
      <c r="A65" s="803" t="str">
        <f>'3.6 Disease Surveillance'!B16</f>
        <v>3.6.3. Reporting &amp; response: Unavailability of surveillance supplies</v>
      </c>
      <c r="B65" s="804"/>
      <c r="C65" s="805"/>
      <c r="D65" s="806" t="s">
        <v>318</v>
      </c>
      <c r="E65" s="807"/>
      <c r="F65" s="807"/>
      <c r="G65" s="807"/>
      <c r="H65" s="807"/>
      <c r="I65" s="807"/>
      <c r="J65" s="807"/>
      <c r="K65" s="807"/>
      <c r="L65" s="808"/>
      <c r="M65" s="70" t="s">
        <v>69</v>
      </c>
    </row>
    <row r="66" spans="1:13" ht="47.25" customHeight="1" x14ac:dyDescent="0.2">
      <c r="A66" s="751" t="str">
        <f>'3.6 Disease Surveillance'!B19</f>
        <v>3.6.4. Reporting &amp; response: Laboratories for vaccine-preventable diseases (VPD) surveillance are inadequate</v>
      </c>
      <c r="B66" s="751"/>
      <c r="C66" s="751"/>
      <c r="D66" s="799" t="s">
        <v>275</v>
      </c>
      <c r="E66" s="800"/>
      <c r="F66" s="800"/>
      <c r="G66" s="800"/>
      <c r="H66" s="800"/>
      <c r="I66" s="800"/>
      <c r="J66" s="800"/>
      <c r="K66" s="800"/>
      <c r="L66" s="801"/>
      <c r="M66" s="70" t="s">
        <v>69</v>
      </c>
    </row>
    <row r="67" spans="1:13" ht="47.25" customHeight="1" x14ac:dyDescent="0.2">
      <c r="A67" s="803" t="str">
        <f>'3.6 Disease Surveillance'!B22</f>
        <v>3.6.5. Measles surveillance: Dysfunctional measles surveillance system</v>
      </c>
      <c r="B67" s="804"/>
      <c r="C67" s="805"/>
      <c r="D67" s="806" t="s">
        <v>335</v>
      </c>
      <c r="E67" s="807"/>
      <c r="F67" s="807"/>
      <c r="G67" s="807"/>
      <c r="H67" s="807"/>
      <c r="I67" s="807"/>
      <c r="J67" s="807"/>
      <c r="K67" s="807"/>
      <c r="L67" s="808"/>
      <c r="M67" s="70" t="s">
        <v>69</v>
      </c>
    </row>
    <row r="68" spans="1:13" ht="47.25" customHeight="1" x14ac:dyDescent="0.2">
      <c r="A68" s="751" t="str">
        <f>'3.6 Disease Surveillance'!B25</f>
        <v>3.6.6.Polio surveillance: Dysfunctional polio surveillance system</v>
      </c>
      <c r="B68" s="751"/>
      <c r="C68" s="751"/>
      <c r="D68" s="799" t="s">
        <v>275</v>
      </c>
      <c r="E68" s="800"/>
      <c r="F68" s="800"/>
      <c r="G68" s="800"/>
      <c r="H68" s="800"/>
      <c r="I68" s="800"/>
      <c r="J68" s="800"/>
      <c r="K68" s="800"/>
      <c r="L68" s="801"/>
      <c r="M68" s="70" t="s">
        <v>69</v>
      </c>
    </row>
    <row r="69" spans="1:13" ht="47.25" customHeight="1" x14ac:dyDescent="0.2">
      <c r="A69" s="809" t="str">
        <f>'3.6 Disease Surveillance'!B28</f>
        <v>3.6.7. Zero dose communities: Barriers relevant to disease surveillance affecting the zero dose communities</v>
      </c>
      <c r="B69" s="809"/>
      <c r="C69" s="809"/>
      <c r="D69" s="810" t="s">
        <v>430</v>
      </c>
      <c r="E69" s="810"/>
      <c r="F69" s="810"/>
      <c r="G69" s="810"/>
      <c r="H69" s="810"/>
      <c r="I69" s="810"/>
      <c r="J69" s="810"/>
      <c r="K69" s="810"/>
      <c r="L69" s="810"/>
      <c r="M69" s="70" t="s">
        <v>69</v>
      </c>
    </row>
    <row r="70" spans="1:13" ht="19" x14ac:dyDescent="0.2">
      <c r="A70" s="802" t="s">
        <v>85</v>
      </c>
      <c r="B70" s="802"/>
      <c r="C70" s="802"/>
      <c r="D70" s="802"/>
      <c r="E70" s="802"/>
      <c r="F70" s="802"/>
      <c r="G70" s="802"/>
      <c r="H70" s="802"/>
      <c r="I70" s="802"/>
      <c r="J70" s="802"/>
      <c r="K70" s="802"/>
      <c r="L70" s="802"/>
    </row>
    <row r="71" spans="1:13" ht="47.25" customHeight="1" x14ac:dyDescent="0.2">
      <c r="A71" s="738" t="str">
        <f>'3.7 Demand generation'!B10</f>
        <v>3.7.1. Thinking and Feeling: Lack of confidence and/or trust in vaccines, vaccinators or health care systems undermines intention to vaccinate</v>
      </c>
      <c r="B71" s="738"/>
      <c r="C71" s="738"/>
      <c r="D71" s="739" t="s">
        <v>565</v>
      </c>
      <c r="E71" s="739"/>
      <c r="F71" s="739"/>
      <c r="G71" s="739"/>
      <c r="H71" s="739"/>
      <c r="I71" s="739"/>
      <c r="J71" s="739"/>
      <c r="K71" s="739"/>
      <c r="L71" s="739"/>
      <c r="M71" s="70" t="s">
        <v>69</v>
      </c>
    </row>
    <row r="72" spans="1:13" ht="47.25" customHeight="1" x14ac:dyDescent="0.2">
      <c r="A72" s="751" t="str">
        <f>'3.7 Demand generation'!B13</f>
        <v xml:space="preserve">3.7.2. Social processes: Inadequate social processes to encourage vaccination among caregivers, those eligible for vaccination, or health care workers </v>
      </c>
      <c r="B72" s="751"/>
      <c r="C72" s="751"/>
      <c r="D72" s="765" t="s">
        <v>472</v>
      </c>
      <c r="E72" s="766"/>
      <c r="F72" s="766"/>
      <c r="G72" s="766"/>
      <c r="H72" s="766"/>
      <c r="I72" s="766"/>
      <c r="J72" s="766"/>
      <c r="K72" s="766"/>
      <c r="L72" s="767"/>
      <c r="M72" s="70" t="s">
        <v>69</v>
      </c>
    </row>
    <row r="73" spans="1:13" ht="47.25" customHeight="1" x14ac:dyDescent="0.2">
      <c r="A73" s="738" t="str">
        <f>'3.7 Demand generation'!B16</f>
        <v xml:space="preserve">3.7.3. Practical issues: Immunization services are inconvenient to clients </v>
      </c>
      <c r="B73" s="738"/>
      <c r="C73" s="738"/>
      <c r="D73" s="739" t="s">
        <v>564</v>
      </c>
      <c r="E73" s="739"/>
      <c r="F73" s="739"/>
      <c r="G73" s="739"/>
      <c r="H73" s="739"/>
      <c r="I73" s="739"/>
      <c r="J73" s="739"/>
      <c r="K73" s="739"/>
      <c r="L73" s="739"/>
      <c r="M73" s="70" t="s">
        <v>69</v>
      </c>
    </row>
    <row r="74" spans="1:13" ht="47.25" customHeight="1" x14ac:dyDescent="0.2">
      <c r="A74" s="751" t="str">
        <f>'3.7 Demand generation'!B19</f>
        <v>3.7.4. Knowledge and attitudes: Poor communication between health workers and clients</v>
      </c>
      <c r="B74" s="751"/>
      <c r="C74" s="751"/>
      <c r="D74" s="752" t="s">
        <v>31</v>
      </c>
      <c r="E74" s="752"/>
      <c r="F74" s="752"/>
      <c r="G74" s="752"/>
      <c r="H74" s="752"/>
      <c r="I74" s="752"/>
      <c r="J74" s="752"/>
      <c r="K74" s="752"/>
      <c r="L74" s="752"/>
      <c r="M74" s="70" t="s">
        <v>69</v>
      </c>
    </row>
    <row r="75" spans="1:13" ht="47.25" customHeight="1" x14ac:dyDescent="0.2">
      <c r="A75" s="738" t="str">
        <f>'3.7 Demand generation'!B22</f>
        <v xml:space="preserve">3.7.5 .Lack of intention to vaccinate  </v>
      </c>
      <c r="B75" s="738"/>
      <c r="C75" s="738"/>
      <c r="D75" s="739" t="s">
        <v>563</v>
      </c>
      <c r="E75" s="739"/>
      <c r="F75" s="739"/>
      <c r="G75" s="739"/>
      <c r="H75" s="739"/>
      <c r="I75" s="739"/>
      <c r="J75" s="739"/>
      <c r="K75" s="739"/>
      <c r="L75" s="739"/>
      <c r="M75" s="70" t="s">
        <v>69</v>
      </c>
    </row>
    <row r="76" spans="1:13" ht="47.25" customHeight="1" x14ac:dyDescent="0.2">
      <c r="A76" s="751" t="str">
        <f>'3.7 Demand generation'!B25</f>
        <v>3.7.6. Vaccine hesitancy exists, driven by fear of injections/needles, concerns about side effects (e.g. pain, swelling, discomfort after injection) or concerns about multiple injections)</v>
      </c>
      <c r="B76" s="751"/>
      <c r="C76" s="751"/>
      <c r="D76" s="752" t="s">
        <v>562</v>
      </c>
      <c r="E76" s="752"/>
      <c r="F76" s="752"/>
      <c r="G76" s="752"/>
      <c r="H76" s="752"/>
      <c r="I76" s="752"/>
      <c r="J76" s="752"/>
      <c r="K76" s="752"/>
      <c r="L76" s="752"/>
      <c r="M76" s="70" t="s">
        <v>69</v>
      </c>
    </row>
    <row r="77" spans="1:13" ht="47.25" customHeight="1" x14ac:dyDescent="0.2">
      <c r="A77" s="738" t="str">
        <f>'3.7 Demand generation'!B28</f>
        <v xml:space="preserve">3.7.7. Vaccine hesitancy exists, driven by false contraindications (e.g. child with mild illness) </v>
      </c>
      <c r="B77" s="738"/>
      <c r="C77" s="738"/>
      <c r="D77" s="739" t="s">
        <v>277</v>
      </c>
      <c r="E77" s="739"/>
      <c r="F77" s="739"/>
      <c r="G77" s="739"/>
      <c r="H77" s="739"/>
      <c r="I77" s="739"/>
      <c r="J77" s="739"/>
      <c r="K77" s="739"/>
      <c r="L77" s="739"/>
      <c r="M77" s="70" t="s">
        <v>69</v>
      </c>
    </row>
    <row r="78" spans="1:13" ht="51" customHeight="1" x14ac:dyDescent="0.2">
      <c r="A78" s="751" t="str">
        <f>'3.7 Demand generation'!B31</f>
        <v>3.7.8. The reporting or rumors from vaccine-related events contribute to a lack of confidence in vaccine safety</v>
      </c>
      <c r="B78" s="751"/>
      <c r="C78" s="751"/>
      <c r="D78" s="752" t="s">
        <v>276</v>
      </c>
      <c r="E78" s="752"/>
      <c r="F78" s="752"/>
      <c r="G78" s="752"/>
      <c r="H78" s="752"/>
      <c r="I78" s="752"/>
      <c r="J78" s="752"/>
      <c r="K78" s="752"/>
      <c r="L78" s="752"/>
      <c r="M78" s="70" t="s">
        <v>69</v>
      </c>
    </row>
    <row r="79" spans="1:13" ht="47.25" customHeight="1" x14ac:dyDescent="0.2">
      <c r="A79" s="738" t="str">
        <f>'3.7 Demand generation'!B34</f>
        <v>3.7.9. Zero dose communities: Poor demand among zero dose community</v>
      </c>
      <c r="B79" s="738"/>
      <c r="C79" s="738"/>
      <c r="D79" s="739" t="s">
        <v>409</v>
      </c>
      <c r="E79" s="739"/>
      <c r="F79" s="739"/>
      <c r="G79" s="739"/>
      <c r="H79" s="739"/>
      <c r="I79" s="739"/>
      <c r="J79" s="739"/>
      <c r="K79" s="739"/>
      <c r="L79" s="739"/>
      <c r="M79" s="70" t="s">
        <v>69</v>
      </c>
    </row>
  </sheetData>
  <sheetProtection sheet="1"/>
  <mergeCells count="151">
    <mergeCell ref="A43:C43"/>
    <mergeCell ref="D43:L43"/>
    <mergeCell ref="A72:C72"/>
    <mergeCell ref="D72:L72"/>
    <mergeCell ref="A1:L1"/>
    <mergeCell ref="A2:C2"/>
    <mergeCell ref="D2:L2"/>
    <mergeCell ref="A5:C5"/>
    <mergeCell ref="D5:L5"/>
    <mergeCell ref="A3:C3"/>
    <mergeCell ref="A4:C4"/>
    <mergeCell ref="D4:L4"/>
    <mergeCell ref="D3:L3"/>
    <mergeCell ref="A14:C14"/>
    <mergeCell ref="A15:C15"/>
    <mergeCell ref="D6:L6"/>
    <mergeCell ref="D7:L7"/>
    <mergeCell ref="D12:L12"/>
    <mergeCell ref="D13:L13"/>
    <mergeCell ref="D14:L14"/>
    <mergeCell ref="D15:L15"/>
    <mergeCell ref="A6:C6"/>
    <mergeCell ref="A7:C7"/>
    <mergeCell ref="A12:C12"/>
    <mergeCell ref="A13:C13"/>
    <mergeCell ref="A8:C8"/>
    <mergeCell ref="A9:C9"/>
    <mergeCell ref="A10:C10"/>
    <mergeCell ref="A11:C11"/>
    <mergeCell ref="D10:L10"/>
    <mergeCell ref="D11:L11"/>
    <mergeCell ref="D8:L8"/>
    <mergeCell ref="D9:L9"/>
    <mergeCell ref="A30:C30"/>
    <mergeCell ref="A31:C31"/>
    <mergeCell ref="D29:L29"/>
    <mergeCell ref="D30:L30"/>
    <mergeCell ref="D31:L31"/>
    <mergeCell ref="A25:C25"/>
    <mergeCell ref="D18:L18"/>
    <mergeCell ref="A17:L17"/>
    <mergeCell ref="D19:L19"/>
    <mergeCell ref="D21:L21"/>
    <mergeCell ref="D22:L22"/>
    <mergeCell ref="D23:L23"/>
    <mergeCell ref="D24:L24"/>
    <mergeCell ref="D25:L25"/>
    <mergeCell ref="A22:C22"/>
    <mergeCell ref="A23:C23"/>
    <mergeCell ref="A24:C24"/>
    <mergeCell ref="A19:C19"/>
    <mergeCell ref="A21:C21"/>
    <mergeCell ref="A18:C18"/>
    <mergeCell ref="A20:C20"/>
    <mergeCell ref="D20:L20"/>
    <mergeCell ref="A64:C64"/>
    <mergeCell ref="A65:C65"/>
    <mergeCell ref="D64:L64"/>
    <mergeCell ref="D65:L65"/>
    <mergeCell ref="A55:C55"/>
    <mergeCell ref="D55:L55"/>
    <mergeCell ref="A56:C56"/>
    <mergeCell ref="D56:L56"/>
    <mergeCell ref="A57:C57"/>
    <mergeCell ref="D57:L57"/>
    <mergeCell ref="A59:C59"/>
    <mergeCell ref="D59:L59"/>
    <mergeCell ref="A63:C63"/>
    <mergeCell ref="D63:L63"/>
    <mergeCell ref="D78:L78"/>
    <mergeCell ref="D66:L66"/>
    <mergeCell ref="A70:L70"/>
    <mergeCell ref="D71:L71"/>
    <mergeCell ref="D73:L73"/>
    <mergeCell ref="D74:L74"/>
    <mergeCell ref="D75:L75"/>
    <mergeCell ref="A78:C78"/>
    <mergeCell ref="A77:C77"/>
    <mergeCell ref="D77:L77"/>
    <mergeCell ref="A75:C75"/>
    <mergeCell ref="A76:C76"/>
    <mergeCell ref="D76:L76"/>
    <mergeCell ref="A71:C71"/>
    <mergeCell ref="A73:C73"/>
    <mergeCell ref="A74:C74"/>
    <mergeCell ref="A66:C66"/>
    <mergeCell ref="A67:C67"/>
    <mergeCell ref="D67:L67"/>
    <mergeCell ref="A68:C68"/>
    <mergeCell ref="D68:L68"/>
    <mergeCell ref="A69:C69"/>
    <mergeCell ref="D69:L69"/>
    <mergeCell ref="A37:C37"/>
    <mergeCell ref="D37:L37"/>
    <mergeCell ref="A44:C44"/>
    <mergeCell ref="A26:C26"/>
    <mergeCell ref="D26:L26"/>
    <mergeCell ref="D41:L41"/>
    <mergeCell ref="D42:L42"/>
    <mergeCell ref="A28:L28"/>
    <mergeCell ref="A41:C41"/>
    <mergeCell ref="A42:C42"/>
    <mergeCell ref="A40:L40"/>
    <mergeCell ref="A35:C35"/>
    <mergeCell ref="A36:C36"/>
    <mergeCell ref="A38:C38"/>
    <mergeCell ref="D35:L35"/>
    <mergeCell ref="D36:L36"/>
    <mergeCell ref="D38:L38"/>
    <mergeCell ref="A32:C32"/>
    <mergeCell ref="A33:C33"/>
    <mergeCell ref="A34:C34"/>
    <mergeCell ref="D32:L32"/>
    <mergeCell ref="D33:L33"/>
    <mergeCell ref="D34:L34"/>
    <mergeCell ref="A29:C29"/>
    <mergeCell ref="A48:C48"/>
    <mergeCell ref="A49:C49"/>
    <mergeCell ref="A50:C50"/>
    <mergeCell ref="D51:L51"/>
    <mergeCell ref="D54:L54"/>
    <mergeCell ref="D58:L58"/>
    <mergeCell ref="A51:C51"/>
    <mergeCell ref="D44:L44"/>
    <mergeCell ref="D45:L45"/>
    <mergeCell ref="D46:L46"/>
    <mergeCell ref="D47:L47"/>
    <mergeCell ref="A79:C79"/>
    <mergeCell ref="D79:L79"/>
    <mergeCell ref="D16:L16"/>
    <mergeCell ref="A16:C16"/>
    <mergeCell ref="A27:C27"/>
    <mergeCell ref="D27:L27"/>
    <mergeCell ref="A39:C39"/>
    <mergeCell ref="D39:L39"/>
    <mergeCell ref="A52:C52"/>
    <mergeCell ref="D52:L52"/>
    <mergeCell ref="A61:C61"/>
    <mergeCell ref="D61:L61"/>
    <mergeCell ref="A45:C45"/>
    <mergeCell ref="A46:C46"/>
    <mergeCell ref="A47:C47"/>
    <mergeCell ref="D48:L48"/>
    <mergeCell ref="D49:L49"/>
    <mergeCell ref="D50:L50"/>
    <mergeCell ref="A60:C60"/>
    <mergeCell ref="D60:L60"/>
    <mergeCell ref="A62:L62"/>
    <mergeCell ref="A54:C54"/>
    <mergeCell ref="A58:C58"/>
    <mergeCell ref="A53:L53"/>
  </mergeCells>
  <hyperlinks>
    <hyperlink ref="M3" location="'3.1 Programme mgmt &amp; financing'!B10" display="Back" xr:uid="{00000000-0004-0000-0C00-000000000000}"/>
    <hyperlink ref="M5" location="'3.1 Programme mgmt &amp; financing'!B16" display="Back" xr:uid="{00000000-0004-0000-0C00-000001000000}"/>
    <hyperlink ref="M7" location="'3.1 Programme mgmt &amp; financing'!B22" display="Back" xr:uid="{00000000-0004-0000-0C00-000002000000}"/>
    <hyperlink ref="M8" location="'3.1 Programme mgmt &amp; financing'!B25" display="Back" xr:uid="{00000000-0004-0000-0C00-000003000000}"/>
    <hyperlink ref="M9" location="'3.1 Programme mgmt &amp; financing'!B28" display="Back" xr:uid="{00000000-0004-0000-0C00-000004000000}"/>
    <hyperlink ref="M10" location="'3.1 Programme mgmt &amp; financing'!B31" display="Back" xr:uid="{00000000-0004-0000-0C00-000005000000}"/>
    <hyperlink ref="M11" location="'3.1 Programme mgmt &amp; financing'!B34" display="Back" xr:uid="{00000000-0004-0000-0C00-000006000000}"/>
    <hyperlink ref="M12" location="'3.1 Programme mgmt &amp; financing'!B37" display="Back" xr:uid="{00000000-0004-0000-0C00-000007000000}"/>
    <hyperlink ref="M13" location="'3.1 Programme mgmt &amp; financing'!B40" display="Back" xr:uid="{00000000-0004-0000-0C00-000008000000}"/>
    <hyperlink ref="M14" location="'3.1 Programme mgmt &amp; financing'!B43" display="Back" xr:uid="{00000000-0004-0000-0C00-000009000000}"/>
    <hyperlink ref="M15" location="'3.1 Programme mgmt &amp; financing'!B46" display="Back" xr:uid="{00000000-0004-0000-0C00-00000A000000}"/>
    <hyperlink ref="M4" location="'3.1 Programme mgmt &amp; financing'!B13" display="Back" xr:uid="{00000000-0004-0000-0C00-00000B000000}"/>
    <hyperlink ref="M6" location="'3.1 Programme mgmt &amp; financing'!B19" display="Back" xr:uid="{00000000-0004-0000-0C00-00000C000000}"/>
    <hyperlink ref="M18" location="'3.2 HR management'!B10" display="Back" xr:uid="{00000000-0004-0000-0C00-00000D000000}"/>
    <hyperlink ref="M19" location="'3.2 HR management'!B13" display="Back" xr:uid="{00000000-0004-0000-0C00-00000E000000}"/>
    <hyperlink ref="M21" location="'3.2 HR management'!B19" display="Back" xr:uid="{00000000-0004-0000-0C00-00000F000000}"/>
    <hyperlink ref="M22" location="'3.2 HR management'!B22" display="Back" xr:uid="{00000000-0004-0000-0C00-000010000000}"/>
    <hyperlink ref="M23" location="'3.2 HR management'!B25" display="Back" xr:uid="{00000000-0004-0000-0C00-000011000000}"/>
    <hyperlink ref="M24" location="'3.2 HR management'!B28" display="Back" xr:uid="{00000000-0004-0000-0C00-000012000000}"/>
    <hyperlink ref="M25" location="'3.2 HR management'!B31" display="Back" xr:uid="{00000000-0004-0000-0C00-000013000000}"/>
    <hyperlink ref="M29" location="'3.3 Vaccine supply,qlt,logistc'!B10" display="Back" xr:uid="{00000000-0004-0000-0C00-000015000000}"/>
    <hyperlink ref="M30" location="'3.3 Vaccine supply,qlt,logistc'!B13" display="Back" xr:uid="{00000000-0004-0000-0C00-000016000000}"/>
    <hyperlink ref="M31" location="'3.3 Vaccine supply,qlt,logistc'!B16" display="Back" xr:uid="{00000000-0004-0000-0C00-000017000000}"/>
    <hyperlink ref="M32" location="'3.3 Vaccine supply,qlt,logistc'!B19" display="Back" xr:uid="{00000000-0004-0000-0C00-000018000000}"/>
    <hyperlink ref="M33" location="'3.3 Vaccine supply,qlt,logistc'!B22" display="Back" xr:uid="{00000000-0004-0000-0C00-000019000000}"/>
    <hyperlink ref="M34" location="'3.3 Vaccine supply,qlt,logistc'!B25" display="Back" xr:uid="{00000000-0004-0000-0C00-00001A000000}"/>
    <hyperlink ref="M35" location="'3.3 Vaccine supply,qlt,logistc'!B28" display="Back" xr:uid="{00000000-0004-0000-0C00-00001B000000}"/>
    <hyperlink ref="M36" location="'3.3 Vaccine supply,qlt,logistc'!B31" display="Back" xr:uid="{00000000-0004-0000-0C00-00001C000000}"/>
    <hyperlink ref="M37" location="'3.3 Vaccine supply,qlt,logistc'!B34" display="Back" xr:uid="{00000000-0004-0000-0C00-00001D000000}"/>
    <hyperlink ref="M38" location="'3.3 Vaccine supply,qlt,logistc'!B37" display="Back" xr:uid="{00000000-0004-0000-0C00-00001E000000}"/>
    <hyperlink ref="M41" location="'3.4. Service delivery'!B10" display="Back" xr:uid="{00000000-0004-0000-0C00-00001F000000}"/>
    <hyperlink ref="M42" location="'3.4. Service delivery'!B13" display="Back" xr:uid="{00000000-0004-0000-0C00-000020000000}"/>
    <hyperlink ref="M44" location="'3.4. Service delivery'!B20" display="Back" xr:uid="{00000000-0004-0000-0C00-000021000000}"/>
    <hyperlink ref="M45" location="'3.4. Service delivery'!B23" display="Back" xr:uid="{00000000-0004-0000-0C00-000022000000}"/>
    <hyperlink ref="M46" location="'3.4. Service delivery'!B26" display="Back" xr:uid="{00000000-0004-0000-0C00-000023000000}"/>
    <hyperlink ref="M47" location="'3.4. Service delivery'!B29" display="Back" xr:uid="{00000000-0004-0000-0C00-000024000000}"/>
    <hyperlink ref="M48" location="'3.4. Service delivery'!B32" display="Back" xr:uid="{00000000-0004-0000-0C00-000025000000}"/>
    <hyperlink ref="M49" location="'3.4. Service delivery'!B35" display="Back" xr:uid="{00000000-0004-0000-0C00-000026000000}"/>
    <hyperlink ref="M50" location="'3.4. Service delivery'!B38" display="Back" xr:uid="{00000000-0004-0000-0C00-000027000000}"/>
    <hyperlink ref="M51" location="'3.4. Service delivery'!B41" display="Back" xr:uid="{00000000-0004-0000-0C00-000028000000}"/>
    <hyperlink ref="M54" location="'3.5 Coverage&amp;AEFI monitoring'!B10" display="Back" xr:uid="{00000000-0004-0000-0C00-000029000000}"/>
    <hyperlink ref="M55" location="'3.5 Coverage&amp;AEFI monitoring'!B13" display="Back" xr:uid="{00000000-0004-0000-0C00-00002A000000}"/>
    <hyperlink ref="M56" location="'3.5 Coverage&amp;AEFI monitoring'!B16" display="Back" xr:uid="{00000000-0004-0000-0C00-00002B000000}"/>
    <hyperlink ref="M57" location="'3.5 Coverage&amp;AEFI monitoring'!B19" display="Back" xr:uid="{00000000-0004-0000-0C00-00002C000000}"/>
    <hyperlink ref="M58" location="'3.5 Coverage&amp;AEFI monitoring'!B22" display="Back" xr:uid="{00000000-0004-0000-0C00-00002D000000}"/>
    <hyperlink ref="M60" location="'3.5 Coverage&amp;AEFI monitoring'!B28" display="Back" xr:uid="{00000000-0004-0000-0C00-00002E000000}"/>
    <hyperlink ref="M63" location="'3.6 Disease Surveillance'!B10" display="Back" xr:uid="{00000000-0004-0000-0C00-00002F000000}"/>
    <hyperlink ref="M64" location="'3.6 Disease Surveillance'!B13" display="Back" xr:uid="{00000000-0004-0000-0C00-000030000000}"/>
    <hyperlink ref="M65" location="'3.6 Disease Surveillance'!B16" display="Back" xr:uid="{00000000-0004-0000-0C00-000031000000}"/>
    <hyperlink ref="M66" location="'3.6 Disease Surveillance'!B19" display="Back" xr:uid="{00000000-0004-0000-0C00-000032000000}"/>
    <hyperlink ref="M73" location="'3.7 Demand generation'!B16" display="Back" xr:uid="{00000000-0004-0000-0C00-000034000000}"/>
    <hyperlink ref="M74" location="'3.7 Demand generation'!B19" display="Back" xr:uid="{00000000-0004-0000-0C00-000035000000}"/>
    <hyperlink ref="M75" location="'3.7 Demand generation'!B22" display="Back" xr:uid="{00000000-0004-0000-0C00-000036000000}"/>
    <hyperlink ref="M76" location="'3.7 Demand generation'!B25" display="Back" xr:uid="{00000000-0004-0000-0C00-000037000000}"/>
    <hyperlink ref="M77" location="'3.7 Demand generation'!B28" display="Back" xr:uid="{00000000-0004-0000-0C00-000038000000}"/>
    <hyperlink ref="M78" location="'3.7 Demand generation'!B31" display="Back" xr:uid="{00000000-0004-0000-0C00-000039000000}"/>
    <hyperlink ref="M67" location="'3.6 Disease Surveillance'!B22" display="Back" xr:uid="{B058FC08-98E6-944D-98F6-FC44FA0D7DBA}"/>
    <hyperlink ref="M68" location="'3.6 Disease Surveillance'!B25" display="Back" xr:uid="{6B3DF19F-D1AA-6247-844E-69E687B62B12}"/>
    <hyperlink ref="M59" location="'3.5 Coverage&amp;AEFI monitoring'!B25" display="Back" xr:uid="{967BC86A-16E4-7F47-BED5-82B306AF913C}"/>
    <hyperlink ref="M52" location="'3.4. Service delivery'!B44" display="Back" xr:uid="{19923C72-84A4-3F44-97EE-C3F46EEA58D6}"/>
    <hyperlink ref="M79" location="'3.7 Demand generation'!B34" display="Back" xr:uid="{CCE05F8B-6694-BF4D-BF8C-C2205DE45349}"/>
    <hyperlink ref="M71" location="'3.7 Demand generation'!B10" display="Back" xr:uid="{00000000-0004-0000-0C00-000033000000}"/>
    <hyperlink ref="M69" location="'3.6 Disease Surveillance'!B28" display="Back" xr:uid="{8B5B5B4C-46D6-CB40-96DB-2227B17185A5}"/>
    <hyperlink ref="M61" location="'3.5 Coverage&amp;AEFI monitoring'!B31" display="Back" xr:uid="{45FD7610-BD11-AF4B-844C-FA8C1841564F}"/>
    <hyperlink ref="M39" location="'3.3 Vaccine supply,qlt,logistc'!B40" display="Back" xr:uid="{D32A6BAA-4709-B847-86F4-DBC0B8B95047}"/>
    <hyperlink ref="M26" location="'3.2 HR management'!B34" display="Back" xr:uid="{00000000-0004-0000-0C00-000014000000}"/>
    <hyperlink ref="M27" location="'3.2 HR management'!B37" display="Back" xr:uid="{9611F02A-2708-E640-B134-D061B8750F6D}"/>
    <hyperlink ref="M16" location="'3.1 Programme mgmt &amp; financing'!B49" display="Back" xr:uid="{0199FD8C-DA43-094C-A9AF-B4AE020EEB32}"/>
    <hyperlink ref="M43" location="'3.4. Service delivery'!B16" display="Back" xr:uid="{4F928CCE-3C55-7C43-9994-8E2C463EA480}"/>
    <hyperlink ref="M72" location="'3.7 Demand generation'!B13" display="Back" xr:uid="{7398AB42-CE2E-5C43-B1B5-6A35772C0D4A}"/>
    <hyperlink ref="M20" location="'3.2 HR management'!B16" display="Back" xr:uid="{66628F7A-1DA3-F24E-9B56-0A797F730613}"/>
  </hyperlinks>
  <pageMargins left="0.7" right="0.7" top="0.75" bottom="0.75" header="0.3" footer="0.3"/>
  <pageSetup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4D28-9C71-214A-AE44-B39E20A50D37}">
  <sheetPr codeName="Sheet22">
    <tabColor theme="2" tint="-9.9978637043366805E-2"/>
  </sheetPr>
  <dimension ref="A1:D41"/>
  <sheetViews>
    <sheetView zoomScale="88" zoomScaleNormal="100" workbookViewId="0">
      <selection activeCell="C15" sqref="C15"/>
    </sheetView>
  </sheetViews>
  <sheetFormatPr baseColWidth="10" defaultColWidth="0" defaultRowHeight="15" x14ac:dyDescent="0.2"/>
  <cols>
    <col min="1" max="1" width="51.83203125" style="56" customWidth="1"/>
    <col min="2" max="2" width="131" style="56" customWidth="1"/>
    <col min="3" max="3" width="10.6640625" style="56" customWidth="1"/>
    <col min="4" max="4" width="0" style="56" hidden="1" customWidth="1"/>
    <col min="5" max="16384" width="10.83203125" style="56" hidden="1"/>
  </cols>
  <sheetData>
    <row r="1" spans="1:4" ht="28" customHeight="1" x14ac:dyDescent="0.2">
      <c r="A1" s="143" t="s">
        <v>169</v>
      </c>
      <c r="B1" s="143" t="s">
        <v>170</v>
      </c>
      <c r="C1" s="182"/>
    </row>
    <row r="2" spans="1:4" ht="19" customHeight="1" x14ac:dyDescent="0.2">
      <c r="A2" s="849" t="s">
        <v>568</v>
      </c>
      <c r="B2" s="849"/>
      <c r="C2" s="140"/>
      <c r="D2" s="140"/>
    </row>
    <row r="3" spans="1:4" ht="194" customHeight="1" x14ac:dyDescent="0.2">
      <c r="A3" s="189" t="str">
        <f>'Step1-Gathering info sources'!B11</f>
        <v>Comprehensive multi-year plan (cMYP) or National Immunization Strategy (NIS)</v>
      </c>
      <c r="B3" s="176" t="s">
        <v>567</v>
      </c>
      <c r="C3" s="183" t="s">
        <v>69</v>
      </c>
      <c r="D3" s="72"/>
    </row>
    <row r="4" spans="1:4" ht="127" customHeight="1" x14ac:dyDescent="0.2">
      <c r="A4" s="189" t="str">
        <f>'Step1-Gathering info sources'!B12</f>
        <v>Coverage in JRF</v>
      </c>
      <c r="B4" s="142" t="s">
        <v>346</v>
      </c>
      <c r="C4" s="183" t="s">
        <v>69</v>
      </c>
      <c r="D4" s="72"/>
    </row>
    <row r="5" spans="1:4" ht="176" x14ac:dyDescent="0.2">
      <c r="A5" s="189" t="str">
        <f>'Step1-Gathering info sources'!B13</f>
        <v>Coverage in DHS/MICS</v>
      </c>
      <c r="B5" s="142" t="s">
        <v>347</v>
      </c>
      <c r="C5" s="183" t="s">
        <v>69</v>
      </c>
      <c r="D5" s="72"/>
    </row>
    <row r="6" spans="1:4" ht="144" x14ac:dyDescent="0.2">
      <c r="A6" s="189" t="str">
        <f>'Step1-Gathering info sources'!B14</f>
        <v>Other coverage survey data</v>
      </c>
      <c r="B6" s="142" t="s">
        <v>348</v>
      </c>
      <c r="C6" s="183" t="s">
        <v>69</v>
      </c>
      <c r="D6" s="72"/>
    </row>
    <row r="7" spans="1:4" ht="112" x14ac:dyDescent="0.2">
      <c r="A7" s="189" t="str">
        <f>'Step1-Gathering info sources'!B15</f>
        <v>Effective Vaccine Management (EVM)</v>
      </c>
      <c r="B7" s="142" t="s">
        <v>349</v>
      </c>
      <c r="C7" s="183" t="s">
        <v>69</v>
      </c>
      <c r="D7" s="72"/>
    </row>
    <row r="8" spans="1:4" ht="89" customHeight="1" x14ac:dyDescent="0.2">
      <c r="A8" s="189" t="str">
        <f>'Step1-Gathering info sources'!B16</f>
        <v>EPI review</v>
      </c>
      <c r="B8" s="176" t="s">
        <v>171</v>
      </c>
      <c r="C8" s="183" t="s">
        <v>69</v>
      </c>
      <c r="D8" s="72"/>
    </row>
    <row r="9" spans="1:4" ht="176" x14ac:dyDescent="0.2">
      <c r="A9" s="189" t="str">
        <f>'Step1-Gathering info sources'!B17</f>
        <v>Missed Opportunities for Vaccination (MOV) assessments</v>
      </c>
      <c r="B9" s="142" t="s">
        <v>350</v>
      </c>
      <c r="C9" s="183" t="s">
        <v>69</v>
      </c>
      <c r="D9" s="72"/>
    </row>
    <row r="10" spans="1:4" ht="140" customHeight="1" x14ac:dyDescent="0.2">
      <c r="A10" s="189" t="str">
        <f>'Step1-Gathering info sources'!B18</f>
        <v>Service Availability and Readiness Assessment (SARA)</v>
      </c>
      <c r="B10" s="142" t="s">
        <v>319</v>
      </c>
      <c r="C10" s="183" t="s">
        <v>69</v>
      </c>
      <c r="D10" s="72"/>
    </row>
    <row r="11" spans="1:4" ht="112" x14ac:dyDescent="0.2">
      <c r="A11" s="189" t="str">
        <f>'Step1-Gathering info sources'!B19</f>
        <v>Service Provision Assessment (SPA)</v>
      </c>
      <c r="B11" s="142" t="s">
        <v>172</v>
      </c>
      <c r="C11" s="183" t="s">
        <v>69</v>
      </c>
      <c r="D11" s="72"/>
    </row>
    <row r="12" spans="1:4" ht="224" x14ac:dyDescent="0.2">
      <c r="A12" s="189" t="str">
        <f>'Step1-Gathering info sources'!B20</f>
        <v>Vaccine Preventable Disease (VPD) surveillance report</v>
      </c>
      <c r="B12" s="141" t="s">
        <v>173</v>
      </c>
      <c r="C12" s="183" t="s">
        <v>69</v>
      </c>
      <c r="D12" s="72"/>
    </row>
    <row r="13" spans="1:4" ht="224" x14ac:dyDescent="0.2">
      <c r="A13" s="189" t="str">
        <f>'Step1-Gathering info sources'!B21</f>
        <v>UNICEF Coverage and Equity Assessment (CEA)</v>
      </c>
      <c r="B13" s="193" t="s">
        <v>352</v>
      </c>
      <c r="C13" s="183" t="s">
        <v>69</v>
      </c>
    </row>
    <row r="14" spans="1:4" ht="128" x14ac:dyDescent="0.2">
      <c r="A14" s="189" t="str">
        <f>'Step1-Gathering info sources'!B22</f>
        <v>Wastage information</v>
      </c>
      <c r="B14" s="141" t="s">
        <v>351</v>
      </c>
      <c r="C14" s="183" t="s">
        <v>69</v>
      </c>
      <c r="D14" s="72"/>
    </row>
    <row r="15" spans="1:4" ht="66" customHeight="1" x14ac:dyDescent="0.2">
      <c r="A15" s="189" t="str">
        <f>'Step1-Gathering info sources'!B23</f>
        <v>Behavioural and social drivers of vaccination (BeSD)</v>
      </c>
      <c r="B15" s="141" t="s">
        <v>572</v>
      </c>
      <c r="C15" s="183" t="s">
        <v>69</v>
      </c>
      <c r="D15" s="72"/>
    </row>
    <row r="16" spans="1:4" ht="19" customHeight="1" x14ac:dyDescent="0.2">
      <c r="A16" s="850" t="s">
        <v>581</v>
      </c>
      <c r="B16" s="850"/>
      <c r="C16" s="144"/>
      <c r="D16" s="140"/>
    </row>
    <row r="17" spans="1:4" ht="96" x14ac:dyDescent="0.2">
      <c r="A17" s="189" t="s">
        <v>37</v>
      </c>
      <c r="B17" s="141" t="s">
        <v>174</v>
      </c>
      <c r="C17" s="183" t="s">
        <v>69</v>
      </c>
      <c r="D17" s="72"/>
    </row>
    <row r="18" spans="1:4" ht="180" customHeight="1" x14ac:dyDescent="0.2">
      <c r="A18" s="189" t="s">
        <v>175</v>
      </c>
      <c r="B18" s="142" t="s">
        <v>278</v>
      </c>
      <c r="C18" s="183" t="s">
        <v>69</v>
      </c>
      <c r="D18" s="72"/>
    </row>
    <row r="19" spans="1:4" ht="48" customHeight="1" x14ac:dyDescent="0.2">
      <c r="A19" s="199" t="s">
        <v>377</v>
      </c>
      <c r="B19" s="206" t="s">
        <v>394</v>
      </c>
      <c r="C19" s="183" t="s">
        <v>69</v>
      </c>
      <c r="D19" s="72"/>
    </row>
    <row r="20" spans="1:4" ht="176" x14ac:dyDescent="0.2">
      <c r="A20" s="195" t="s">
        <v>46</v>
      </c>
      <c r="B20" s="142" t="s">
        <v>353</v>
      </c>
      <c r="C20" s="183" t="s">
        <v>69</v>
      </c>
      <c r="D20" s="72"/>
    </row>
    <row r="21" spans="1:4" ht="52" customHeight="1" x14ac:dyDescent="0.2">
      <c r="A21" s="195" t="s">
        <v>379</v>
      </c>
      <c r="B21" s="212" t="s">
        <v>402</v>
      </c>
      <c r="C21" s="183" t="s">
        <v>69</v>
      </c>
      <c r="D21" s="72"/>
    </row>
    <row r="22" spans="1:4" ht="34" x14ac:dyDescent="0.2">
      <c r="A22" s="195" t="s">
        <v>380</v>
      </c>
      <c r="B22" s="213" t="s">
        <v>401</v>
      </c>
      <c r="C22" s="183" t="s">
        <v>69</v>
      </c>
      <c r="D22" s="72"/>
    </row>
    <row r="23" spans="1:4" ht="96" x14ac:dyDescent="0.2">
      <c r="A23" s="195" t="s">
        <v>381</v>
      </c>
      <c r="B23" s="59" t="s">
        <v>393</v>
      </c>
      <c r="C23" s="183" t="s">
        <v>69</v>
      </c>
      <c r="D23" s="72"/>
    </row>
    <row r="24" spans="1:4" ht="17" x14ac:dyDescent="0.2">
      <c r="A24" s="198" t="s">
        <v>42</v>
      </c>
      <c r="B24" s="192"/>
    </row>
    <row r="25" spans="1:4" ht="128" x14ac:dyDescent="0.2">
      <c r="A25" s="195" t="s">
        <v>43</v>
      </c>
      <c r="B25" s="142" t="s">
        <v>357</v>
      </c>
      <c r="C25" s="183" t="s">
        <v>69</v>
      </c>
      <c r="D25" s="72"/>
    </row>
    <row r="26" spans="1:4" ht="64" x14ac:dyDescent="0.2">
      <c r="A26" s="195" t="s">
        <v>44</v>
      </c>
      <c r="B26" s="176" t="s">
        <v>358</v>
      </c>
      <c r="C26" s="183" t="s">
        <v>69</v>
      </c>
      <c r="D26" s="72"/>
    </row>
    <row r="27" spans="1:4" ht="128" x14ac:dyDescent="0.2">
      <c r="A27" s="195" t="s">
        <v>45</v>
      </c>
      <c r="B27" s="142" t="s">
        <v>279</v>
      </c>
      <c r="C27" s="183" t="s">
        <v>69</v>
      </c>
      <c r="D27" s="72"/>
    </row>
    <row r="28" spans="1:4" ht="96" x14ac:dyDescent="0.2">
      <c r="A28" s="195" t="s">
        <v>382</v>
      </c>
      <c r="B28" s="59" t="s">
        <v>395</v>
      </c>
      <c r="C28" s="183" t="s">
        <v>69</v>
      </c>
      <c r="D28" s="72"/>
    </row>
    <row r="29" spans="1:4" ht="64" x14ac:dyDescent="0.2">
      <c r="A29" s="195" t="s">
        <v>383</v>
      </c>
      <c r="B29" s="205" t="s">
        <v>400</v>
      </c>
      <c r="C29" s="183" t="s">
        <v>69</v>
      </c>
      <c r="D29" s="72"/>
    </row>
    <row r="30" spans="1:4" ht="26" customHeight="1" x14ac:dyDescent="0.2">
      <c r="A30" s="200" t="s">
        <v>384</v>
      </c>
      <c r="B30" s="155" t="s">
        <v>396</v>
      </c>
      <c r="C30" s="183" t="s">
        <v>69</v>
      </c>
      <c r="D30" s="72"/>
    </row>
    <row r="31" spans="1:4" ht="80" x14ac:dyDescent="0.2">
      <c r="A31" s="207" t="s">
        <v>385</v>
      </c>
      <c r="B31" s="193" t="s">
        <v>398</v>
      </c>
      <c r="C31" s="183" t="s">
        <v>69</v>
      </c>
      <c r="D31" s="851"/>
    </row>
    <row r="32" spans="1:4" ht="64" x14ac:dyDescent="0.2">
      <c r="A32" s="201" t="s">
        <v>378</v>
      </c>
      <c r="B32" s="204" t="s">
        <v>391</v>
      </c>
      <c r="C32" s="183" t="s">
        <v>69</v>
      </c>
      <c r="D32" s="851"/>
    </row>
    <row r="33" spans="1:3" ht="80" x14ac:dyDescent="0.2">
      <c r="A33" s="196" t="s">
        <v>397</v>
      </c>
      <c r="B33" s="203" t="s">
        <v>399</v>
      </c>
      <c r="C33" s="183" t="s">
        <v>69</v>
      </c>
    </row>
    <row r="34" spans="1:3" ht="176" x14ac:dyDescent="0.2">
      <c r="A34" s="196" t="s">
        <v>39</v>
      </c>
      <c r="B34" s="191" t="s">
        <v>176</v>
      </c>
      <c r="C34" s="183" t="s">
        <v>69</v>
      </c>
    </row>
    <row r="35" spans="1:3" ht="160" x14ac:dyDescent="0.2">
      <c r="A35" s="197" t="s">
        <v>40</v>
      </c>
      <c r="B35" s="191" t="s">
        <v>356</v>
      </c>
      <c r="C35" s="183" t="s">
        <v>69</v>
      </c>
    </row>
    <row r="36" spans="1:3" ht="80" x14ac:dyDescent="0.2">
      <c r="A36" s="194" t="s">
        <v>177</v>
      </c>
      <c r="B36" s="191" t="s">
        <v>354</v>
      </c>
      <c r="C36" s="183" t="s">
        <v>69</v>
      </c>
    </row>
    <row r="37" spans="1:3" ht="128" x14ac:dyDescent="0.2">
      <c r="A37" s="200" t="s">
        <v>386</v>
      </c>
      <c r="B37" s="203" t="s">
        <v>392</v>
      </c>
      <c r="C37" s="183" t="s">
        <v>69</v>
      </c>
    </row>
    <row r="38" spans="1:3" ht="96" x14ac:dyDescent="0.2">
      <c r="A38" s="202" t="s">
        <v>387</v>
      </c>
      <c r="B38" s="203" t="s">
        <v>390</v>
      </c>
      <c r="C38" s="183" t="s">
        <v>69</v>
      </c>
    </row>
    <row r="39" spans="1:3" ht="96" x14ac:dyDescent="0.2">
      <c r="A39" s="202" t="s">
        <v>388</v>
      </c>
      <c r="B39" s="203" t="s">
        <v>389</v>
      </c>
      <c r="C39" s="183" t="s">
        <v>69</v>
      </c>
    </row>
    <row r="40" spans="1:3" ht="144" x14ac:dyDescent="0.2">
      <c r="A40" s="196" t="s">
        <v>49</v>
      </c>
      <c r="B40" s="191" t="s">
        <v>355</v>
      </c>
      <c r="C40" s="183" t="s">
        <v>69</v>
      </c>
    </row>
    <row r="41" spans="1:3" x14ac:dyDescent="0.2">
      <c r="C41" s="183"/>
    </row>
  </sheetData>
  <sheetProtection sheet="1"/>
  <sortState xmlns:xlrd2="http://schemas.microsoft.com/office/spreadsheetml/2017/richdata2" ref="A17:B38">
    <sortCondition ref="A17:A38"/>
  </sortState>
  <mergeCells count="3">
    <mergeCell ref="A2:B2"/>
    <mergeCell ref="A16:B16"/>
    <mergeCell ref="D31:D32"/>
  </mergeCells>
  <hyperlinks>
    <hyperlink ref="C3" location="'Step1-Gathering info sources'!B11" display="Back" xr:uid="{A0DC471C-1583-6843-A27D-7CCEB64449CA}"/>
    <hyperlink ref="C4" location="'Step1-Gathering info sources'!B12" display="Back" xr:uid="{CFFD190E-C494-EF4F-9059-601196F09DC0}"/>
    <hyperlink ref="C5" location="'Step1-Gathering info sources'!B13" display="Back" xr:uid="{B11E4798-F7D2-5448-8137-B96FB261EF84}"/>
    <hyperlink ref="C6" location="'Step1-Gathering info sources'!B14" display="Back" xr:uid="{602956DD-91F7-5142-8124-74EBD06435F8}"/>
    <hyperlink ref="C7" location="'Step1-Gathering info sources'!B15" display="Back" xr:uid="{E1AC1B2B-3A7E-884F-BC2C-E8D2F3C53FE5}"/>
    <hyperlink ref="C8" location="'Step1-Gathering info sources'!B16" display="Back" xr:uid="{A145CCE1-2B47-CB43-B23E-040F6892C073}"/>
    <hyperlink ref="C9" location="'Step1-Gathering info sources'!B17" display="Back" xr:uid="{104E688D-C445-B84F-B4BB-622EC230BCE0}"/>
    <hyperlink ref="C10" location="'Step1-Gathering info sources'!B18" display="Back" xr:uid="{19807E56-41E1-6F41-88ED-97200038CCD5}"/>
    <hyperlink ref="C11" location="'Step1-Gathering info sources'!B19" display="Back" xr:uid="{0E44337B-020A-9B4B-8D1F-B028E68D4F08}"/>
    <hyperlink ref="C12" location="'Step1-Gathering info sources'!B20" display="Back" xr:uid="{9C9307D3-5871-8F4B-AF1A-88C459F07963}"/>
    <hyperlink ref="C14" location="'Step1-Gathering info sources'!B22" display="Back" xr:uid="{55F19294-A56B-924A-9DC4-AA3746180DDA}"/>
    <hyperlink ref="C17" location="'Step1-Gathering info sources'!B25" display="Back" xr:uid="{95726581-98BA-8841-B7C3-71CA8F68A77F}"/>
    <hyperlink ref="C18" location="'Step1-Gathering info sources'!B26" display="Back" xr:uid="{6A5C944E-C52B-D044-B27C-29DEC149B4F5}"/>
    <hyperlink ref="C19" location="'Step1-Gathering info sources'!B28" display="Back" xr:uid="{65D9DCA0-964F-8645-8977-3F6E80156DAA}"/>
    <hyperlink ref="C20" location="'Step1-Gathering info sources'!B29" display="Back" xr:uid="{A9D382F5-7909-0E48-9B8D-CF681EE8185F}"/>
    <hyperlink ref="C21" location="'Step1-Gathering info sources'!B30" display="Back" xr:uid="{F4705FE4-4115-714D-8D48-4266A8F04DA5}"/>
    <hyperlink ref="C22" location="'Step1-Gathering info sources'!B31" display="Back" xr:uid="{AB28B35F-CFD3-A445-9F4E-338DC85CC21D}"/>
    <hyperlink ref="C23" location="'Step1-Gathering info sources'!B32" display="Back" xr:uid="{42AA17DD-C406-A84C-A3F5-B64D319492C5}"/>
    <hyperlink ref="C26" location="'Step1-Gathering info sources'!B35" display="Back" xr:uid="{325CF3CF-20A7-2B42-8C47-B55403090165}"/>
    <hyperlink ref="C28" location="'Step1-Gathering info sources'!B37" display="Back" xr:uid="{880F3AFE-8019-C148-8027-B03ED8C6E6A4}"/>
    <hyperlink ref="C29" location="'Step1-Gathering info sources'!B38" display="Back" xr:uid="{7E73DE0A-36D9-1349-88E0-CC1FDD2FA8C8}"/>
    <hyperlink ref="C30" location="'Step1-Gathering info sources'!B39" display="Back" xr:uid="{A42A6B9A-0E68-C34A-8E9A-284D7B6C43B7}"/>
    <hyperlink ref="C25" location="'Step1-Gathering info sources'!B34" display="Back" xr:uid="{07C04CC1-7B6A-0448-AD18-4221B578DC22}"/>
    <hyperlink ref="C31" location="'Step1-Gathering info sources'!B40" display="Back" xr:uid="{B3D121DA-0256-8C46-B56D-618D8A82979E}"/>
    <hyperlink ref="C32" location="'Step1-Gathering info sources'!B41" display="Back" xr:uid="{BE2A016B-7782-A24D-9D43-2F8187CC0958}"/>
    <hyperlink ref="C33" location="'Step1-Gathering info sources'!B42" display="Back" xr:uid="{328BF5E5-6D2F-0242-AF4F-0C4F38D4B289}"/>
    <hyperlink ref="C34" location="'Step1-Gathering info sources'!B43" display="Back" xr:uid="{F1248D73-D3BF-AC4A-9878-FAA1F11EB236}"/>
    <hyperlink ref="C35" location="'Step1-Gathering info sources'!B44" display="Back" xr:uid="{F05BE002-D8F4-8840-8C1A-421C439B4E1B}"/>
    <hyperlink ref="C36" location="'Step1-Gathering info sources'!B45" display="Back" xr:uid="{A6F51692-E9FE-564B-8D12-97CA8B4E05BE}"/>
    <hyperlink ref="C37" location="'Step1-Gathering info sources'!B47" display="Back" xr:uid="{A66E3195-A1AE-2B46-A7A4-91E0761DA867}"/>
    <hyperlink ref="C38" location="'Step1-Gathering info sources'!B48" display="Back" xr:uid="{FA768373-B77A-2649-AD46-83D8ACE3EA86}"/>
    <hyperlink ref="C13" location="'Step1-Gathering info sources'!B21" display="Back" xr:uid="{8FE2EF46-66A6-1F4D-A106-030B630147D5}"/>
    <hyperlink ref="C39" location="'Step1-Gathering info sources'!B49" display="Back" xr:uid="{42EFA9CB-82E7-EA41-86D4-712589831FDC}"/>
    <hyperlink ref="C40" location="'Step1-Gathering info sources'!B50" display="Back" xr:uid="{5F676B78-69A9-0144-BFD7-33104E1933F2}"/>
    <hyperlink ref="C27" location="'Step1-Gathering info sources'!B36" display="Back" xr:uid="{D6690FA0-A42C-2846-9A34-E5A9C79730F7}"/>
    <hyperlink ref="C15" location="'Step1-Gathering info sources'!B23" display="Back" xr:uid="{CEE31CCA-F16A-9048-915D-8CAA23007136}"/>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theme="2" tint="-9.9978637043366805E-2"/>
  </sheetPr>
  <dimension ref="A1:L51"/>
  <sheetViews>
    <sheetView workbookViewId="0">
      <selection activeCell="A2" sqref="A2"/>
    </sheetView>
  </sheetViews>
  <sheetFormatPr baseColWidth="10" defaultColWidth="0" defaultRowHeight="15" zeroHeight="1" x14ac:dyDescent="0.2"/>
  <cols>
    <col min="1" max="1" width="9.1640625" style="1" customWidth="1"/>
    <col min="2" max="2" width="35.83203125" style="1" customWidth="1"/>
    <col min="3" max="3" width="18.5" style="1" customWidth="1"/>
    <col min="4" max="4" width="18.33203125" style="1" customWidth="1"/>
    <col min="5" max="5" width="9" style="1" customWidth="1"/>
    <col min="6" max="6" width="32" style="1" customWidth="1"/>
    <col min="7" max="7" width="19.5" style="1" customWidth="1"/>
    <col min="8" max="8" width="9.33203125" style="1" customWidth="1"/>
    <col min="9" max="11" width="9.1640625" style="1" customWidth="1"/>
    <col min="12" max="12" width="3.5" style="1" customWidth="1"/>
    <col min="13" max="16384" width="9.1640625" style="1" hidden="1"/>
  </cols>
  <sheetData>
    <row r="1" spans="1:12" ht="39.75" customHeight="1" x14ac:dyDescent="0.2">
      <c r="A1" s="852" t="s">
        <v>598</v>
      </c>
      <c r="B1" s="852"/>
      <c r="C1" s="852"/>
      <c r="D1" s="852"/>
      <c r="E1" s="852"/>
      <c r="F1" s="852"/>
      <c r="G1" s="852"/>
      <c r="H1" s="852"/>
      <c r="I1" s="852"/>
      <c r="J1" s="852"/>
      <c r="K1" s="852"/>
      <c r="L1" s="853"/>
    </row>
    <row r="2" spans="1:12" ht="15" customHeight="1" x14ac:dyDescent="0.2">
      <c r="B2" s="2" t="s">
        <v>25</v>
      </c>
      <c r="L2" s="854"/>
    </row>
    <row r="3" spans="1:12" ht="15" customHeight="1" x14ac:dyDescent="0.2">
      <c r="B3" s="1" t="s">
        <v>26</v>
      </c>
      <c r="H3" s="25"/>
      <c r="L3" s="854"/>
    </row>
    <row r="4" spans="1:12" ht="32.25" customHeight="1" x14ac:dyDescent="0.2">
      <c r="B4" s="864" t="s">
        <v>65</v>
      </c>
      <c r="C4" s="865"/>
      <c r="D4" s="865"/>
      <c r="E4" s="865"/>
      <c r="F4" s="866"/>
      <c r="L4" s="854"/>
    </row>
    <row r="5" spans="1:12" ht="15" customHeight="1" x14ac:dyDescent="0.2">
      <c r="B5" s="867"/>
      <c r="C5" s="868"/>
      <c r="D5" s="868"/>
      <c r="E5" s="868"/>
      <c r="F5" s="869"/>
      <c r="L5" s="854"/>
    </row>
    <row r="6" spans="1:12" ht="2.25" customHeight="1" x14ac:dyDescent="0.2">
      <c r="B6" s="867"/>
      <c r="C6" s="868"/>
      <c r="D6" s="868"/>
      <c r="E6" s="868"/>
      <c r="F6" s="869"/>
      <c r="L6" s="854"/>
    </row>
    <row r="7" spans="1:12" ht="15" hidden="1" customHeight="1" x14ac:dyDescent="0.2">
      <c r="B7" s="870"/>
      <c r="C7" s="871"/>
      <c r="D7" s="871"/>
      <c r="E7" s="871"/>
      <c r="F7" s="872"/>
      <c r="L7" s="854"/>
    </row>
    <row r="8" spans="1:12" ht="15" customHeight="1" x14ac:dyDescent="0.2">
      <c r="L8" s="854"/>
    </row>
    <row r="9" spans="1:12" ht="15" customHeight="1" x14ac:dyDescent="0.2">
      <c r="B9" s="858" t="s">
        <v>130</v>
      </c>
      <c r="C9" s="859"/>
      <c r="D9" s="859"/>
      <c r="E9" s="860"/>
      <c r="L9" s="854"/>
    </row>
    <row r="10" spans="1:12" ht="54.75" customHeight="1" x14ac:dyDescent="0.2">
      <c r="B10" s="873" t="s">
        <v>320</v>
      </c>
      <c r="C10" s="874"/>
      <c r="D10" s="874"/>
      <c r="E10" s="875"/>
      <c r="L10" s="854"/>
    </row>
    <row r="11" spans="1:12" ht="15" customHeight="1" x14ac:dyDescent="0.2">
      <c r="B11" s="3" t="s">
        <v>64</v>
      </c>
      <c r="C11" s="4" t="s">
        <v>63</v>
      </c>
      <c r="L11" s="854"/>
    </row>
    <row r="12" spans="1:12" ht="15" customHeight="1" x14ac:dyDescent="0.2">
      <c r="L12" s="854"/>
    </row>
    <row r="13" spans="1:12" ht="15" customHeight="1" x14ac:dyDescent="0.2">
      <c r="B13" s="1" t="s">
        <v>321</v>
      </c>
      <c r="C13" s="26"/>
      <c r="L13" s="854"/>
    </row>
    <row r="14" spans="1:12" ht="15" customHeight="1" x14ac:dyDescent="0.2">
      <c r="B14" s="5"/>
      <c r="C14" s="5"/>
      <c r="D14" s="5"/>
      <c r="E14" s="5"/>
      <c r="L14" s="854"/>
    </row>
    <row r="15" spans="1:12" ht="15" customHeight="1" x14ac:dyDescent="0.2">
      <c r="A15" s="6"/>
      <c r="B15" s="562" t="s">
        <v>0</v>
      </c>
      <c r="C15" s="562" t="s">
        <v>14</v>
      </c>
      <c r="D15" s="20"/>
      <c r="E15" s="20"/>
      <c r="F15" s="8"/>
      <c r="L15" s="854"/>
    </row>
    <row r="16" spans="1:12" ht="18.75" customHeight="1" x14ac:dyDescent="0.2">
      <c r="A16" s="6"/>
      <c r="B16" s="562" t="s">
        <v>1</v>
      </c>
      <c r="C16" s="564">
        <v>73</v>
      </c>
      <c r="D16" s="20"/>
      <c r="E16" s="20"/>
      <c r="F16" s="8"/>
      <c r="L16" s="854"/>
    </row>
    <row r="17" spans="1:12" ht="15" customHeight="1" x14ac:dyDescent="0.2">
      <c r="A17" s="6"/>
      <c r="B17" s="562" t="s">
        <v>2</v>
      </c>
      <c r="C17" s="564">
        <v>65</v>
      </c>
      <c r="D17" s="20"/>
      <c r="E17" s="20"/>
      <c r="F17" s="8"/>
      <c r="L17" s="854"/>
    </row>
    <row r="18" spans="1:12" ht="15" customHeight="1" x14ac:dyDescent="0.2">
      <c r="A18" s="6"/>
      <c r="B18" s="562" t="s">
        <v>3</v>
      </c>
      <c r="C18" s="562">
        <v>62</v>
      </c>
      <c r="D18" s="20"/>
      <c r="E18" s="87"/>
      <c r="F18" s="8"/>
      <c r="L18" s="854"/>
    </row>
    <row r="19" spans="1:12" ht="15" customHeight="1" x14ac:dyDescent="0.2">
      <c r="A19" s="6"/>
      <c r="B19" s="562" t="s">
        <v>417</v>
      </c>
      <c r="C19" s="562"/>
      <c r="D19" s="20"/>
      <c r="E19" s="87"/>
      <c r="F19" s="8"/>
      <c r="L19" s="854"/>
    </row>
    <row r="20" spans="1:12" ht="15" customHeight="1" x14ac:dyDescent="0.2">
      <c r="A20" s="6"/>
      <c r="B20" s="562" t="s">
        <v>411</v>
      </c>
      <c r="C20" s="562"/>
      <c r="D20" s="20"/>
      <c r="E20" s="87"/>
      <c r="F20" s="8"/>
      <c r="L20" s="854"/>
    </row>
    <row r="21" spans="1:12" ht="15" customHeight="1" x14ac:dyDescent="0.2">
      <c r="A21" s="6"/>
      <c r="B21" s="562" t="s">
        <v>4</v>
      </c>
      <c r="C21" s="565">
        <f>IF(ISBLANK(C16),"",(((C16-C17)/C16)*100))</f>
        <v>10.95890410958904</v>
      </c>
      <c r="D21" s="20"/>
      <c r="E21" s="20"/>
      <c r="F21" s="8"/>
      <c r="L21" s="854"/>
    </row>
    <row r="22" spans="1:12" ht="15" customHeight="1" x14ac:dyDescent="0.2">
      <c r="A22" s="6"/>
      <c r="B22" s="562" t="s">
        <v>5</v>
      </c>
      <c r="C22" s="562">
        <v>6</v>
      </c>
      <c r="D22" s="20"/>
      <c r="E22" s="20"/>
      <c r="F22" s="8"/>
      <c r="L22" s="854"/>
    </row>
    <row r="23" spans="1:12" ht="15" customHeight="1" x14ac:dyDescent="0.2">
      <c r="A23" s="6"/>
      <c r="B23" s="563" t="s">
        <v>6</v>
      </c>
      <c r="C23" s="462">
        <v>32</v>
      </c>
      <c r="D23" s="20"/>
      <c r="E23" s="20"/>
      <c r="F23" s="8"/>
      <c r="L23" s="854"/>
    </row>
    <row r="24" spans="1:12" ht="15" customHeight="1" x14ac:dyDescent="0.2">
      <c r="B24" s="9"/>
      <c r="C24" s="9"/>
      <c r="D24" s="9"/>
      <c r="E24" s="9"/>
      <c r="L24" s="854"/>
    </row>
    <row r="25" spans="1:12" ht="15" customHeight="1" x14ac:dyDescent="0.2">
      <c r="B25" s="861" t="s">
        <v>75</v>
      </c>
      <c r="C25" s="862"/>
      <c r="D25" s="862"/>
      <c r="E25" s="862"/>
      <c r="F25" s="863"/>
      <c r="L25" s="854"/>
    </row>
    <row r="26" spans="1:12" ht="15" customHeight="1" x14ac:dyDescent="0.2">
      <c r="L26" s="854"/>
    </row>
    <row r="27" spans="1:12" ht="15" customHeight="1" x14ac:dyDescent="0.2">
      <c r="L27" s="854"/>
    </row>
    <row r="28" spans="1:12" ht="15" customHeight="1" x14ac:dyDescent="0.2">
      <c r="L28" s="854"/>
    </row>
    <row r="29" spans="1:12" ht="15" customHeight="1" x14ac:dyDescent="0.2">
      <c r="L29" s="854"/>
    </row>
    <row r="30" spans="1:12" ht="15" customHeight="1" x14ac:dyDescent="0.2">
      <c r="L30" s="854"/>
    </row>
    <row r="31" spans="1:12" ht="15" customHeight="1" x14ac:dyDescent="0.2">
      <c r="L31" s="854"/>
    </row>
    <row r="32" spans="1:12" ht="15" customHeight="1" x14ac:dyDescent="0.2">
      <c r="L32" s="854"/>
    </row>
    <row r="33" spans="12:12" ht="15" customHeight="1" x14ac:dyDescent="0.2">
      <c r="L33" s="854"/>
    </row>
    <row r="34" spans="12:12" ht="15" customHeight="1" x14ac:dyDescent="0.2">
      <c r="L34" s="854"/>
    </row>
    <row r="35" spans="12:12" ht="15" customHeight="1" x14ac:dyDescent="0.2">
      <c r="L35" s="854"/>
    </row>
    <row r="36" spans="12:12" ht="15" customHeight="1" x14ac:dyDescent="0.2">
      <c r="L36" s="854"/>
    </row>
    <row r="37" spans="12:12" ht="15" customHeight="1" x14ac:dyDescent="0.2">
      <c r="L37" s="854"/>
    </row>
    <row r="38" spans="12:12" ht="15" customHeight="1" x14ac:dyDescent="0.2">
      <c r="L38" s="854"/>
    </row>
    <row r="39" spans="12:12" ht="15" customHeight="1" x14ac:dyDescent="0.2">
      <c r="L39" s="854"/>
    </row>
    <row r="40" spans="12:12" ht="15" customHeight="1" x14ac:dyDescent="0.2">
      <c r="L40" s="854"/>
    </row>
    <row r="41" spans="12:12" ht="15" customHeight="1" x14ac:dyDescent="0.2">
      <c r="L41" s="854"/>
    </row>
    <row r="42" spans="12:12" ht="15" customHeight="1" x14ac:dyDescent="0.2">
      <c r="L42" s="854"/>
    </row>
    <row r="43" spans="12:12" ht="15" customHeight="1" x14ac:dyDescent="0.2">
      <c r="L43" s="854"/>
    </row>
    <row r="44" spans="12:12" ht="15" customHeight="1" x14ac:dyDescent="0.2">
      <c r="L44" s="854"/>
    </row>
    <row r="45" spans="12:12" ht="15" customHeight="1" x14ac:dyDescent="0.2">
      <c r="L45" s="854"/>
    </row>
    <row r="46" spans="12:12" ht="15" customHeight="1" x14ac:dyDescent="0.2">
      <c r="L46" s="854"/>
    </row>
    <row r="47" spans="12:12" ht="15" customHeight="1" x14ac:dyDescent="0.2">
      <c r="L47" s="854"/>
    </row>
    <row r="48" spans="12:12" ht="15" customHeight="1" x14ac:dyDescent="0.2">
      <c r="L48" s="854"/>
    </row>
    <row r="49" spans="1:12" ht="15" customHeight="1" x14ac:dyDescent="0.2">
      <c r="L49" s="854"/>
    </row>
    <row r="50" spans="1:12" ht="15" customHeight="1" x14ac:dyDescent="0.2">
      <c r="L50" s="854"/>
    </row>
    <row r="51" spans="1:12" ht="16" x14ac:dyDescent="0.2">
      <c r="A51" s="856" t="s">
        <v>123</v>
      </c>
      <c r="B51" s="857"/>
      <c r="C51" s="857"/>
      <c r="D51" s="857"/>
      <c r="E51" s="857"/>
      <c r="F51" s="857"/>
      <c r="G51" s="857"/>
      <c r="H51" s="857"/>
      <c r="I51" s="857"/>
      <c r="J51" s="857"/>
      <c r="K51" s="857"/>
      <c r="L51" s="855"/>
    </row>
  </sheetData>
  <sheetProtection sheet="1"/>
  <mergeCells count="7">
    <mergeCell ref="A1:K1"/>
    <mergeCell ref="L1:L51"/>
    <mergeCell ref="A51:K51"/>
    <mergeCell ref="B9:E9"/>
    <mergeCell ref="B25:F25"/>
    <mergeCell ref="B4:F7"/>
    <mergeCell ref="B10:E10"/>
  </mergeCells>
  <conditionalFormatting sqref="D16:D23">
    <cfRule type="cellIs" dxfId="0" priority="1" operator="equal">
      <formula>"x"</formula>
    </cfRule>
  </conditionalFormatting>
  <dataValidations xWindow="660" yWindow="515" count="8">
    <dataValidation allowBlank="1" showInputMessage="1" showErrorMessage="1" prompt="If coverage is &lt;90%, suggests that barriers relative to access could potentially exist. Search for explanations in the information sources identified in Step 1." sqref="C16" xr:uid="{00000000-0002-0000-0D00-000000000000}"/>
    <dataValidation allowBlank="1" showInputMessage="1" showErrorMessage="1" prompt="If coverage of MCV1 is &gt;10% lower than DTP3 (calculated: DTP3 -MCV1), suggests barriers relative to utilization of services/system functioning could potentially exist. Search for explainations in the information sources identified in Step 1." sqref="C18 C19 C20" xr:uid="{00000000-0002-0000-0D00-000001000000}"/>
    <dataValidation allowBlank="1" showInputMessage="1" showErrorMessage="1" prompt="If the percentage of districts where DTP3 &lt;50% is &gt;0%, suggests that possible inequity could potentially exist. Search for explanations in the information sources identified in Step 1." sqref="C22" xr:uid="{00000000-0002-0000-0D00-000003000000}"/>
    <dataValidation allowBlank="1" showInputMessage="1" showErrorMessage="1" prompt="If the percentage of districts where DTP3 is &lt;80% is &gt;20%, suggests possible inequity could potentially exist. Search for explanations in the information sources identified in Step 1." sqref="C23" xr:uid="{00000000-0002-0000-0D00-000004000000}"/>
    <dataValidation allowBlank="1" showInputMessage="1" showErrorMessage="1" prompt="If coverage is &lt;85%, suggests that barriers relative to utilization of services/system functioning could potentially exist. Search for explanations in the information sources identified in Step 1." sqref="C17" xr:uid="{00000000-0002-0000-0D00-000005000000}"/>
    <dataValidation type="custom" allowBlank="1" showInputMessage="1" showErrorMessage="1" prompt="If the drop out is &gt;10% (calculated: (DTP1-DTP3)/DTP1), suggests barriers relative to utlization of services/system functioning could potentially exist. Search for explanations in the information sources identified in Step 1." sqref="C21" xr:uid="{00000000-0002-0000-0D00-000006000000}">
      <formula1>"Number"</formula1>
    </dataValidation>
    <dataValidation allowBlank="1" showInputMessage="1" showErrorMessage="1" prompt="Do not put % sign, use just the numbers_x000a_" sqref="C15" xr:uid="{00000000-0002-0000-0D00-000007000000}"/>
    <dataValidation allowBlank="1" showInputMessage="1" showErrorMessage="1" prompt="DTP3-MCV1_x000a_" sqref="E18:E20" xr:uid="{00000000-0002-0000-0D00-000008000000}"/>
  </dataValidations>
  <hyperlinks>
    <hyperlink ref="C11" r:id="rId1" xr:uid="{00000000-0004-0000-0D00-000000000000}"/>
  </hyperlinks>
  <pageMargins left="0.7" right="0.7" top="0.75" bottom="0.75" header="0.3" footer="0.3"/>
  <pageSetup orientation="portrait" horizontalDpi="90" verticalDpi="90"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2" tint="-9.9978637043366805E-2"/>
  </sheetPr>
  <dimension ref="A1:O134"/>
  <sheetViews>
    <sheetView zoomScale="90" zoomScaleNormal="90" workbookViewId="0">
      <selection activeCell="A2" sqref="A2"/>
    </sheetView>
  </sheetViews>
  <sheetFormatPr baseColWidth="10" defaultColWidth="0" defaultRowHeight="15" zeroHeight="1" x14ac:dyDescent="0.2"/>
  <cols>
    <col min="1" max="2" width="9.1640625" style="1" customWidth="1"/>
    <col min="3" max="3" width="31.5" style="1" customWidth="1"/>
    <col min="4" max="4" width="21.83203125" style="1" customWidth="1"/>
    <col min="5" max="12" width="18.33203125" style="1" customWidth="1"/>
    <col min="13" max="13" width="3.5" style="1" customWidth="1"/>
    <col min="14" max="15" width="0" style="1" hidden="1" customWidth="1"/>
    <col min="16" max="16384" width="9.1640625" style="1" hidden="1"/>
  </cols>
  <sheetData>
    <row r="1" spans="1:13" ht="39.75" customHeight="1" x14ac:dyDescent="0.2">
      <c r="A1" s="897" t="s">
        <v>598</v>
      </c>
      <c r="B1" s="897"/>
      <c r="C1" s="897"/>
      <c r="D1" s="897"/>
      <c r="E1" s="897"/>
      <c r="F1" s="897"/>
      <c r="G1" s="897"/>
      <c r="H1" s="897"/>
      <c r="I1" s="897"/>
      <c r="J1" s="897"/>
      <c r="K1" s="897"/>
      <c r="L1" s="852"/>
      <c r="M1" s="882"/>
    </row>
    <row r="2" spans="1:13" ht="15" customHeight="1" x14ac:dyDescent="0.2">
      <c r="C2" s="2" t="s">
        <v>25</v>
      </c>
      <c r="K2" s="6"/>
      <c r="L2" s="20"/>
      <c r="M2" s="883"/>
    </row>
    <row r="3" spans="1:13" ht="15" customHeight="1" x14ac:dyDescent="0.2">
      <c r="C3" s="1" t="s">
        <v>26</v>
      </c>
      <c r="H3" s="4"/>
      <c r="K3" s="6"/>
      <c r="L3" s="20"/>
      <c r="M3" s="883"/>
    </row>
    <row r="4" spans="1:13" ht="32.25" customHeight="1" x14ac:dyDescent="0.2">
      <c r="C4" s="864" t="s">
        <v>322</v>
      </c>
      <c r="D4" s="865"/>
      <c r="E4" s="865"/>
      <c r="F4" s="866"/>
      <c r="K4" s="6"/>
      <c r="L4" s="20"/>
      <c r="M4" s="883"/>
    </row>
    <row r="5" spans="1:13" ht="15" customHeight="1" x14ac:dyDescent="0.2">
      <c r="C5" s="867"/>
      <c r="D5" s="868"/>
      <c r="E5" s="868"/>
      <c r="F5" s="869"/>
      <c r="K5" s="6"/>
      <c r="L5" s="20"/>
      <c r="M5" s="883"/>
    </row>
    <row r="6" spans="1:13" ht="15" customHeight="1" x14ac:dyDescent="0.2">
      <c r="K6" s="6"/>
      <c r="L6" s="20"/>
      <c r="M6" s="883"/>
    </row>
    <row r="7" spans="1:13" ht="15" customHeight="1" x14ac:dyDescent="0.2">
      <c r="A7" s="6"/>
      <c r="B7" s="858" t="s">
        <v>141</v>
      </c>
      <c r="C7" s="859"/>
      <c r="D7" s="859"/>
      <c r="E7" s="859"/>
      <c r="F7" s="859"/>
      <c r="G7" s="859"/>
      <c r="H7" s="859"/>
      <c r="I7" s="860"/>
      <c r="K7" s="6"/>
      <c r="L7" s="20"/>
      <c r="M7" s="883"/>
    </row>
    <row r="8" spans="1:13" ht="90.75" customHeight="1" x14ac:dyDescent="0.2">
      <c r="C8" s="896" t="s">
        <v>323</v>
      </c>
      <c r="D8" s="896"/>
      <c r="E8" s="896"/>
      <c r="F8" s="896"/>
      <c r="G8" s="896"/>
      <c r="K8" s="6"/>
      <c r="L8" s="20"/>
      <c r="M8" s="883"/>
    </row>
    <row r="9" spans="1:13" ht="23.25" customHeight="1" x14ac:dyDescent="0.2">
      <c r="C9" s="894" t="s">
        <v>78</v>
      </c>
      <c r="D9" s="895"/>
      <c r="E9" s="10"/>
      <c r="F9" s="10"/>
      <c r="G9" s="103"/>
      <c r="K9" s="6"/>
      <c r="L9" s="20"/>
      <c r="M9" s="883"/>
    </row>
    <row r="10" spans="1:13" ht="15" customHeight="1" x14ac:dyDescent="0.2">
      <c r="C10" s="5"/>
      <c r="D10" s="5"/>
      <c r="E10" s="5"/>
      <c r="F10" s="5"/>
      <c r="K10" s="6"/>
      <c r="L10" s="20"/>
      <c r="M10" s="883"/>
    </row>
    <row r="11" spans="1:13" ht="48" x14ac:dyDescent="0.2">
      <c r="A11" s="6"/>
      <c r="B11" s="6"/>
      <c r="C11" s="11" t="s">
        <v>7</v>
      </c>
      <c r="D11" s="12" t="s">
        <v>66</v>
      </c>
      <c r="E11" s="185" t="s">
        <v>12</v>
      </c>
      <c r="F11" s="87"/>
      <c r="G11" s="8"/>
      <c r="K11" s="6"/>
      <c r="L11" s="20"/>
      <c r="M11" s="883"/>
    </row>
    <row r="12" spans="1:13" ht="15" customHeight="1" x14ac:dyDescent="0.2">
      <c r="A12" s="6"/>
      <c r="B12" s="6"/>
      <c r="C12" s="52" t="s">
        <v>106</v>
      </c>
      <c r="D12" s="12"/>
      <c r="E12" s="185"/>
      <c r="F12" s="87"/>
      <c r="G12" s="8"/>
      <c r="H12" s="876" t="s">
        <v>145</v>
      </c>
      <c r="I12" s="877"/>
      <c r="J12" s="878"/>
      <c r="K12" s="6"/>
      <c r="L12" s="20"/>
      <c r="M12" s="883"/>
    </row>
    <row r="13" spans="1:13" ht="15" customHeight="1" x14ac:dyDescent="0.2">
      <c r="A13" s="6"/>
      <c r="B13" s="6"/>
      <c r="C13" s="53" t="s">
        <v>104</v>
      </c>
      <c r="D13" s="14">
        <v>39.4</v>
      </c>
      <c r="E13" s="185"/>
      <c r="F13" s="87"/>
      <c r="G13" s="137"/>
      <c r="H13" s="879"/>
      <c r="I13" s="880"/>
      <c r="J13" s="881"/>
      <c r="K13" s="6"/>
      <c r="L13" s="20"/>
      <c r="M13" s="883"/>
    </row>
    <row r="14" spans="1:13" ht="15" customHeight="1" x14ac:dyDescent="0.2">
      <c r="A14" s="6"/>
      <c r="B14" s="6"/>
      <c r="C14" s="53" t="s">
        <v>105</v>
      </c>
      <c r="D14" s="54">
        <v>37</v>
      </c>
      <c r="E14" s="185"/>
      <c r="F14" s="87"/>
      <c r="G14" s="20"/>
      <c r="H14" s="880"/>
      <c r="I14" s="880"/>
      <c r="J14" s="881"/>
      <c r="K14" s="6"/>
      <c r="L14" s="20"/>
      <c r="M14" s="883"/>
    </row>
    <row r="15" spans="1:13" ht="15" customHeight="1" x14ac:dyDescent="0.2">
      <c r="A15" s="6"/>
      <c r="B15" s="6"/>
      <c r="C15" s="53" t="s">
        <v>18</v>
      </c>
      <c r="D15" s="14">
        <f>ABS(D13-D14)</f>
        <v>2.3999999999999986</v>
      </c>
      <c r="E15" s="185" t="s">
        <v>24</v>
      </c>
      <c r="F15" s="87"/>
      <c r="G15" s="20"/>
      <c r="H15" s="880"/>
      <c r="I15" s="880"/>
      <c r="J15" s="881"/>
      <c r="K15" s="6"/>
      <c r="L15" s="20"/>
      <c r="M15" s="883"/>
    </row>
    <row r="16" spans="1:13" ht="15" customHeight="1" x14ac:dyDescent="0.2">
      <c r="A16" s="6"/>
      <c r="B16" s="6"/>
      <c r="C16" s="13" t="s">
        <v>15</v>
      </c>
      <c r="D16" s="7"/>
      <c r="E16" s="186"/>
      <c r="F16" s="136"/>
      <c r="G16" s="32"/>
      <c r="H16" s="879"/>
      <c r="I16" s="880"/>
      <c r="J16" s="881"/>
      <c r="K16" s="6"/>
      <c r="L16" s="20"/>
      <c r="M16" s="883"/>
    </row>
    <row r="17" spans="1:14" ht="15" customHeight="1" x14ac:dyDescent="0.2">
      <c r="A17" s="6"/>
      <c r="B17" s="6"/>
      <c r="C17" s="14" t="s">
        <v>16</v>
      </c>
      <c r="D17" s="7">
        <v>79.599999999999994</v>
      </c>
      <c r="E17" s="186"/>
      <c r="F17" s="136"/>
      <c r="G17" s="90"/>
      <c r="H17" s="879"/>
      <c r="I17" s="880"/>
      <c r="J17" s="881"/>
      <c r="K17" s="6"/>
      <c r="L17" s="20"/>
      <c r="M17" s="883"/>
    </row>
    <row r="18" spans="1:14" ht="15" customHeight="1" x14ac:dyDescent="0.2">
      <c r="A18" s="6"/>
      <c r="B18" s="6"/>
      <c r="C18" s="14" t="s">
        <v>17</v>
      </c>
      <c r="D18" s="7">
        <v>7.4</v>
      </c>
      <c r="E18" s="186"/>
      <c r="F18" s="136"/>
      <c r="G18" s="135"/>
      <c r="H18" s="20" t="s">
        <v>137</v>
      </c>
      <c r="I18" s="137"/>
      <c r="J18" s="132"/>
      <c r="K18" s="6"/>
      <c r="L18" s="20"/>
      <c r="M18" s="883"/>
    </row>
    <row r="19" spans="1:14" ht="15" customHeight="1" x14ac:dyDescent="0.2">
      <c r="A19" s="6"/>
      <c r="B19" s="6"/>
      <c r="C19" s="14" t="s">
        <v>18</v>
      </c>
      <c r="D19" s="7">
        <f>D17-D18</f>
        <v>72.199999999999989</v>
      </c>
      <c r="E19" s="186" t="s">
        <v>22</v>
      </c>
      <c r="F19" s="136"/>
      <c r="G19" s="135"/>
      <c r="H19" s="20" t="s">
        <v>143</v>
      </c>
      <c r="I19" s="187"/>
      <c r="J19" s="132"/>
      <c r="K19" s="6"/>
      <c r="L19" s="20"/>
      <c r="M19" s="883"/>
    </row>
    <row r="20" spans="1:14" ht="15" customHeight="1" x14ac:dyDescent="0.2">
      <c r="A20" s="6"/>
      <c r="B20" s="6"/>
      <c r="C20" s="14"/>
      <c r="D20" s="7"/>
      <c r="E20" s="186"/>
      <c r="F20" s="136"/>
      <c r="G20" s="135"/>
      <c r="H20" s="20" t="s">
        <v>368</v>
      </c>
      <c r="I20" s="187"/>
      <c r="J20" s="132"/>
      <c r="K20" s="6"/>
      <c r="L20" s="20"/>
      <c r="M20" s="883"/>
    </row>
    <row r="21" spans="1:14" ht="15" customHeight="1" x14ac:dyDescent="0.2">
      <c r="A21" s="6"/>
      <c r="B21" s="6"/>
      <c r="C21" s="15" t="s">
        <v>19</v>
      </c>
      <c r="D21" s="7"/>
      <c r="E21" s="186"/>
      <c r="F21" s="136"/>
      <c r="G21" s="8"/>
      <c r="H21" s="23"/>
      <c r="I21" s="23"/>
      <c r="J21" s="132"/>
      <c r="K21" s="6"/>
      <c r="L21" s="20"/>
      <c r="M21" s="883"/>
    </row>
    <row r="22" spans="1:14" ht="15" customHeight="1" x14ac:dyDescent="0.2">
      <c r="A22" s="6"/>
      <c r="B22" s="6"/>
      <c r="C22" s="14" t="s">
        <v>8</v>
      </c>
      <c r="D22" s="7">
        <v>62.4</v>
      </c>
      <c r="E22" s="186"/>
      <c r="F22" s="136"/>
      <c r="G22" s="90"/>
      <c r="H22" s="23"/>
      <c r="I22" s="23"/>
      <c r="J22" s="132"/>
      <c r="K22" s="91"/>
      <c r="L22" s="20"/>
      <c r="M22" s="883"/>
    </row>
    <row r="23" spans="1:14" ht="15" customHeight="1" x14ac:dyDescent="0.2">
      <c r="A23" s="6"/>
      <c r="B23" s="6"/>
      <c r="C23" s="14" t="s">
        <v>9</v>
      </c>
      <c r="D23" s="7">
        <v>25.2</v>
      </c>
      <c r="E23" s="186"/>
      <c r="F23" s="136"/>
      <c r="G23" s="90"/>
      <c r="H23" s="133"/>
      <c r="I23" s="133"/>
      <c r="J23" s="134"/>
      <c r="K23" s="91"/>
      <c r="L23" s="20"/>
      <c r="M23" s="883"/>
    </row>
    <row r="24" spans="1:14" ht="15" customHeight="1" x14ac:dyDescent="0.2">
      <c r="A24" s="6"/>
      <c r="B24" s="6"/>
      <c r="C24" s="14" t="s">
        <v>18</v>
      </c>
      <c r="D24" s="7">
        <f>D22-D23</f>
        <v>37.200000000000003</v>
      </c>
      <c r="E24" s="186" t="s">
        <v>23</v>
      </c>
      <c r="F24" s="136"/>
      <c r="G24" s="90"/>
      <c r="H24" s="26"/>
      <c r="I24" s="26"/>
      <c r="J24" s="26"/>
      <c r="K24" s="91"/>
      <c r="L24" s="20"/>
      <c r="M24" s="883"/>
    </row>
    <row r="25" spans="1:14" ht="15" customHeight="1" x14ac:dyDescent="0.2">
      <c r="A25" s="6"/>
      <c r="B25" s="6"/>
      <c r="C25" s="14"/>
      <c r="D25" s="7"/>
      <c r="E25" s="186"/>
      <c r="F25" s="136"/>
      <c r="G25" s="90"/>
      <c r="H25" s="26"/>
      <c r="I25" s="26"/>
      <c r="J25" s="26"/>
      <c r="K25" s="91"/>
      <c r="L25" s="20"/>
      <c r="M25" s="883"/>
    </row>
    <row r="26" spans="1:14" ht="15" customHeight="1" x14ac:dyDescent="0.2">
      <c r="A26" s="6"/>
      <c r="B26" s="6"/>
      <c r="C26" s="15" t="s">
        <v>27</v>
      </c>
      <c r="D26" s="7"/>
      <c r="E26" s="186"/>
      <c r="F26" s="136"/>
      <c r="G26" s="90"/>
      <c r="H26" s="26"/>
      <c r="I26" s="26"/>
      <c r="J26" s="26"/>
      <c r="K26" s="91"/>
      <c r="L26" s="20"/>
      <c r="M26" s="883"/>
    </row>
    <row r="27" spans="1:14" ht="15" customHeight="1" x14ac:dyDescent="0.2">
      <c r="A27" s="6"/>
      <c r="B27" s="6"/>
      <c r="C27" s="14" t="s">
        <v>20</v>
      </c>
      <c r="D27" s="7">
        <v>80.900000000000006</v>
      </c>
      <c r="E27" s="186"/>
      <c r="F27" s="20"/>
      <c r="G27" s="90"/>
      <c r="H27" s="26"/>
      <c r="I27" s="26"/>
      <c r="J27" s="26"/>
      <c r="K27" s="91"/>
      <c r="L27" s="20"/>
      <c r="M27" s="883"/>
    </row>
    <row r="28" spans="1:14" ht="15" customHeight="1" x14ac:dyDescent="0.2">
      <c r="A28" s="6"/>
      <c r="B28" s="6"/>
      <c r="C28" s="14" t="s">
        <v>21</v>
      </c>
      <c r="D28" s="7">
        <v>14</v>
      </c>
      <c r="E28" s="186"/>
      <c r="F28" s="20"/>
      <c r="G28" s="90"/>
      <c r="H28" s="26"/>
      <c r="I28" s="26"/>
      <c r="J28" s="26"/>
      <c r="K28" s="91"/>
      <c r="L28" s="20"/>
      <c r="M28" s="883"/>
    </row>
    <row r="29" spans="1:14" ht="15" customHeight="1" x14ac:dyDescent="0.2">
      <c r="A29" s="6"/>
      <c r="B29" s="6"/>
      <c r="C29" s="14" t="s">
        <v>18</v>
      </c>
      <c r="D29" s="7">
        <f>D27-D28</f>
        <v>66.900000000000006</v>
      </c>
      <c r="E29" s="186" t="s">
        <v>22</v>
      </c>
      <c r="F29" s="20"/>
      <c r="G29" s="90"/>
      <c r="H29" s="26"/>
      <c r="I29" s="26"/>
      <c r="J29" s="26"/>
      <c r="K29" s="91"/>
      <c r="L29" s="20"/>
      <c r="M29" s="883"/>
    </row>
    <row r="30" spans="1:14" ht="15" customHeight="1" x14ac:dyDescent="0.2">
      <c r="C30" s="9"/>
      <c r="D30" s="9"/>
      <c r="E30" s="9"/>
      <c r="F30" s="9"/>
      <c r="G30" s="91"/>
      <c r="H30" s="92"/>
      <c r="I30" s="92"/>
      <c r="J30" s="92"/>
      <c r="K30" s="92"/>
      <c r="L30" s="20"/>
      <c r="M30" s="883"/>
    </row>
    <row r="31" spans="1:14" ht="7.5" customHeight="1" x14ac:dyDescent="0.2">
      <c r="C31" s="27"/>
      <c r="D31" s="28"/>
      <c r="E31" s="28"/>
      <c r="F31" s="29"/>
      <c r="G31" s="30"/>
      <c r="H31" s="31"/>
      <c r="I31" s="31"/>
      <c r="J31" s="31"/>
      <c r="K31" s="31"/>
      <c r="L31" s="87"/>
      <c r="M31" s="883"/>
      <c r="N31" s="26"/>
    </row>
    <row r="32" spans="1:14" ht="34.5" customHeight="1" x14ac:dyDescent="0.2">
      <c r="A32" s="6"/>
      <c r="B32" s="891" t="s">
        <v>74</v>
      </c>
      <c r="C32" s="892"/>
      <c r="D32" s="892"/>
      <c r="E32" s="892"/>
      <c r="F32" s="892"/>
      <c r="G32" s="892"/>
      <c r="H32" s="892"/>
      <c r="I32" s="893"/>
      <c r="K32" s="6"/>
      <c r="L32" s="20"/>
      <c r="M32" s="883"/>
    </row>
    <row r="33" spans="2:14" ht="15" customHeight="1" x14ac:dyDescent="0.2">
      <c r="D33" s="28"/>
      <c r="E33" s="28"/>
      <c r="F33" s="32"/>
      <c r="G33" s="26"/>
      <c r="I33" s="33"/>
      <c r="J33" s="33"/>
      <c r="K33" s="33"/>
      <c r="L33" s="36"/>
      <c r="M33" s="883"/>
      <c r="N33" s="34"/>
    </row>
    <row r="34" spans="2:14" ht="9" customHeight="1" x14ac:dyDescent="0.2">
      <c r="D34" s="28"/>
      <c r="E34" s="28"/>
      <c r="F34" s="32"/>
      <c r="G34" s="35"/>
      <c r="H34" s="36"/>
      <c r="I34" s="36"/>
      <c r="J34" s="36"/>
      <c r="K34" s="36"/>
      <c r="L34" s="36"/>
      <c r="M34" s="883"/>
      <c r="N34" s="37"/>
    </row>
    <row r="35" spans="2:14" ht="22.5" customHeight="1" x14ac:dyDescent="0.25">
      <c r="B35" s="38">
        <v>1</v>
      </c>
      <c r="C35" s="885" t="s">
        <v>91</v>
      </c>
      <c r="D35" s="886"/>
      <c r="E35" s="886"/>
      <c r="F35" s="887"/>
      <c r="H35" s="83"/>
      <c r="I35" s="84"/>
      <c r="J35" s="84"/>
      <c r="K35" s="84"/>
      <c r="L35" s="24"/>
      <c r="M35" s="883"/>
      <c r="N35" s="85"/>
    </row>
    <row r="36" spans="2:14" ht="69.75" customHeight="1" x14ac:dyDescent="0.2">
      <c r="C36" s="888"/>
      <c r="D36" s="889"/>
      <c r="E36" s="889"/>
      <c r="F36" s="890"/>
      <c r="G36" s="26"/>
      <c r="H36" s="86"/>
      <c r="I36" s="36"/>
      <c r="J36" s="36"/>
      <c r="K36" s="36"/>
      <c r="L36" s="36"/>
      <c r="M36" s="883"/>
      <c r="N36" s="37"/>
    </row>
    <row r="37" spans="2:14" ht="25.5" customHeight="1" x14ac:dyDescent="0.2">
      <c r="E37" s="39"/>
      <c r="F37" s="40"/>
      <c r="G37" s="41"/>
      <c r="H37" s="42"/>
      <c r="I37" s="42"/>
      <c r="J37" s="42"/>
      <c r="K37" s="42"/>
      <c r="L37" s="36"/>
      <c r="M37" s="883"/>
      <c r="N37" s="43"/>
    </row>
    <row r="38" spans="2:14" ht="15" customHeight="1" x14ac:dyDescent="0.2">
      <c r="D38" s="26"/>
      <c r="E38" s="26"/>
      <c r="F38" s="26"/>
      <c r="K38" s="6"/>
      <c r="L38" s="20"/>
      <c r="M38" s="883"/>
    </row>
    <row r="39" spans="2:14" ht="15" customHeight="1" x14ac:dyDescent="0.2">
      <c r="I39" s="44"/>
      <c r="K39" s="6"/>
      <c r="L39" s="20"/>
      <c r="M39" s="883"/>
    </row>
    <row r="40" spans="2:14" ht="15" customHeight="1" x14ac:dyDescent="0.2">
      <c r="K40" s="6"/>
      <c r="L40" s="20"/>
      <c r="M40" s="883"/>
    </row>
    <row r="41" spans="2:14" ht="15" customHeight="1" x14ac:dyDescent="0.2">
      <c r="K41" s="6"/>
      <c r="L41" s="20"/>
      <c r="M41" s="883"/>
    </row>
    <row r="42" spans="2:14" ht="15" customHeight="1" x14ac:dyDescent="0.2">
      <c r="K42" s="6"/>
      <c r="L42" s="20"/>
      <c r="M42" s="883"/>
    </row>
    <row r="43" spans="2:14" ht="15" customHeight="1" x14ac:dyDescent="0.2">
      <c r="K43" s="6"/>
      <c r="L43" s="20"/>
      <c r="M43" s="883"/>
    </row>
    <row r="44" spans="2:14" ht="15" customHeight="1" x14ac:dyDescent="0.2">
      <c r="K44" s="6"/>
      <c r="L44" s="20"/>
      <c r="M44" s="883"/>
    </row>
    <row r="45" spans="2:14" ht="15" customHeight="1" x14ac:dyDescent="0.2">
      <c r="K45" s="6"/>
      <c r="L45" s="20"/>
      <c r="M45" s="883"/>
    </row>
    <row r="46" spans="2:14" ht="15" customHeight="1" x14ac:dyDescent="0.2">
      <c r="K46" s="6"/>
      <c r="L46" s="20"/>
      <c r="M46" s="883"/>
    </row>
    <row r="47" spans="2:14" ht="15" customHeight="1" x14ac:dyDescent="0.2">
      <c r="K47" s="6"/>
      <c r="L47" s="20"/>
      <c r="M47" s="883"/>
    </row>
    <row r="48" spans="2:14" ht="15" customHeight="1" x14ac:dyDescent="0.2">
      <c r="K48" s="6"/>
      <c r="L48" s="20"/>
      <c r="M48" s="883"/>
    </row>
    <row r="49" spans="11:13" ht="15" customHeight="1" x14ac:dyDescent="0.2">
      <c r="K49" s="6"/>
      <c r="L49" s="20"/>
      <c r="M49" s="883"/>
    </row>
    <row r="50" spans="11:13" ht="15" customHeight="1" x14ac:dyDescent="0.2">
      <c r="K50" s="6"/>
      <c r="L50" s="20"/>
      <c r="M50" s="883"/>
    </row>
    <row r="51" spans="11:13" ht="15" customHeight="1" x14ac:dyDescent="0.2">
      <c r="K51" s="6"/>
      <c r="L51" s="20"/>
      <c r="M51" s="883"/>
    </row>
    <row r="52" spans="11:13" ht="15" customHeight="1" x14ac:dyDescent="0.2">
      <c r="K52" s="6"/>
      <c r="L52" s="20"/>
      <c r="M52" s="883"/>
    </row>
    <row r="53" spans="11:13" ht="15" customHeight="1" x14ac:dyDescent="0.2">
      <c r="K53" s="6"/>
      <c r="L53" s="20"/>
      <c r="M53" s="883"/>
    </row>
    <row r="54" spans="11:13" ht="15" customHeight="1" x14ac:dyDescent="0.2">
      <c r="K54" s="6"/>
      <c r="L54" s="20"/>
      <c r="M54" s="883"/>
    </row>
    <row r="55" spans="11:13" ht="15" customHeight="1" x14ac:dyDescent="0.2">
      <c r="K55" s="6"/>
      <c r="L55" s="20"/>
      <c r="M55" s="883"/>
    </row>
    <row r="56" spans="11:13" ht="15" customHeight="1" x14ac:dyDescent="0.2">
      <c r="K56" s="6"/>
      <c r="L56" s="20"/>
      <c r="M56" s="883"/>
    </row>
    <row r="57" spans="11:13" ht="15" customHeight="1" x14ac:dyDescent="0.2">
      <c r="K57" s="6"/>
      <c r="L57" s="20"/>
      <c r="M57" s="883"/>
    </row>
    <row r="58" spans="11:13" ht="15" customHeight="1" x14ac:dyDescent="0.2">
      <c r="K58" s="6"/>
      <c r="L58" s="20"/>
      <c r="M58" s="883"/>
    </row>
    <row r="59" spans="11:13" ht="15" customHeight="1" x14ac:dyDescent="0.2">
      <c r="K59" s="6"/>
      <c r="L59" s="20"/>
      <c r="M59" s="883"/>
    </row>
    <row r="60" spans="11:13" ht="15" customHeight="1" x14ac:dyDescent="0.2">
      <c r="K60" s="6"/>
      <c r="L60" s="20"/>
      <c r="M60" s="883"/>
    </row>
    <row r="61" spans="11:13" ht="15" customHeight="1" x14ac:dyDescent="0.2">
      <c r="K61" s="6"/>
      <c r="L61" s="20"/>
      <c r="M61" s="883"/>
    </row>
    <row r="62" spans="11:13" ht="15" customHeight="1" x14ac:dyDescent="0.2">
      <c r="K62" s="6"/>
      <c r="L62" s="20"/>
      <c r="M62" s="883"/>
    </row>
    <row r="63" spans="11:13" ht="15" customHeight="1" x14ac:dyDescent="0.2">
      <c r="K63" s="6"/>
      <c r="L63" s="20"/>
      <c r="M63" s="883"/>
    </row>
    <row r="64" spans="11:13" ht="15" customHeight="1" x14ac:dyDescent="0.2">
      <c r="K64" s="6"/>
      <c r="L64" s="20"/>
      <c r="M64" s="883"/>
    </row>
    <row r="65" spans="2:13" ht="15" customHeight="1" x14ac:dyDescent="0.2">
      <c r="K65" s="6"/>
      <c r="L65" s="20"/>
      <c r="M65" s="883"/>
    </row>
    <row r="66" spans="2:13" ht="15" customHeight="1" x14ac:dyDescent="0.2">
      <c r="K66" s="6"/>
      <c r="L66" s="20"/>
      <c r="M66" s="883"/>
    </row>
    <row r="67" spans="2:13" ht="15" customHeight="1" x14ac:dyDescent="0.2">
      <c r="K67" s="6"/>
      <c r="L67" s="20"/>
      <c r="M67" s="883"/>
    </row>
    <row r="68" spans="2:13" ht="15" customHeight="1" x14ac:dyDescent="0.2">
      <c r="K68" s="6"/>
      <c r="L68" s="20"/>
      <c r="M68" s="883"/>
    </row>
    <row r="69" spans="2:13" ht="15" customHeight="1" x14ac:dyDescent="0.2">
      <c r="K69" s="6"/>
      <c r="L69" s="20"/>
      <c r="M69" s="883"/>
    </row>
    <row r="70" spans="2:13" ht="15" customHeight="1" x14ac:dyDescent="0.2">
      <c r="K70" s="6"/>
      <c r="L70" s="20"/>
      <c r="M70" s="883"/>
    </row>
    <row r="71" spans="2:13" ht="15" customHeight="1" x14ac:dyDescent="0.2">
      <c r="K71" s="6"/>
      <c r="L71" s="20"/>
      <c r="M71" s="883"/>
    </row>
    <row r="72" spans="2:13" ht="15" customHeight="1" x14ac:dyDescent="0.2">
      <c r="K72" s="6"/>
      <c r="L72" s="20"/>
      <c r="M72" s="883"/>
    </row>
    <row r="73" spans="2:13" ht="15" customHeight="1" x14ac:dyDescent="0.2">
      <c r="K73" s="6"/>
      <c r="L73" s="20"/>
      <c r="M73" s="883"/>
    </row>
    <row r="74" spans="2:13" ht="15" customHeight="1" x14ac:dyDescent="0.2">
      <c r="K74" s="6"/>
      <c r="L74" s="20"/>
      <c r="M74" s="883"/>
    </row>
    <row r="75" spans="2:13" ht="15" customHeight="1" x14ac:dyDescent="0.2">
      <c r="K75" s="6"/>
      <c r="L75" s="20"/>
      <c r="M75" s="883"/>
    </row>
    <row r="76" spans="2:13" ht="15" customHeight="1" x14ac:dyDescent="0.2">
      <c r="K76" s="6"/>
      <c r="L76" s="20"/>
      <c r="M76" s="883"/>
    </row>
    <row r="77" spans="2:13" ht="15" customHeight="1" x14ac:dyDescent="0.2">
      <c r="K77" s="6"/>
      <c r="L77" s="20"/>
      <c r="M77" s="883"/>
    </row>
    <row r="78" spans="2:13" ht="15" customHeight="1" x14ac:dyDescent="0.2">
      <c r="K78" s="6"/>
      <c r="L78" s="20"/>
      <c r="M78" s="883"/>
    </row>
    <row r="79" spans="2:13" ht="15" customHeight="1" x14ac:dyDescent="0.2">
      <c r="K79" s="6"/>
      <c r="L79" s="20"/>
      <c r="M79" s="883"/>
    </row>
    <row r="80" spans="2:13" ht="21" x14ac:dyDescent="0.25">
      <c r="B80" s="45">
        <v>2</v>
      </c>
      <c r="C80" s="864" t="s">
        <v>280</v>
      </c>
      <c r="D80" s="865"/>
      <c r="E80" s="865"/>
      <c r="F80" s="866"/>
      <c r="K80" s="6"/>
      <c r="L80" s="20"/>
      <c r="M80" s="883"/>
    </row>
    <row r="81" spans="3:13" ht="15" customHeight="1" x14ac:dyDescent="0.2">
      <c r="C81" s="867"/>
      <c r="D81" s="868"/>
      <c r="E81" s="868"/>
      <c r="F81" s="869"/>
      <c r="K81" s="6"/>
      <c r="L81" s="20"/>
      <c r="M81" s="883"/>
    </row>
    <row r="82" spans="3:13" ht="57" customHeight="1" x14ac:dyDescent="0.2">
      <c r="C82" s="870"/>
      <c r="D82" s="871"/>
      <c r="E82" s="871"/>
      <c r="F82" s="872"/>
      <c r="K82" s="6"/>
      <c r="L82" s="20"/>
      <c r="M82" s="883"/>
    </row>
    <row r="83" spans="3:13" ht="15" customHeight="1" x14ac:dyDescent="0.2">
      <c r="C83" s="46" t="s">
        <v>68</v>
      </c>
      <c r="D83" s="47" t="s">
        <v>63</v>
      </c>
      <c r="K83" s="6"/>
      <c r="L83" s="20"/>
      <c r="M83" s="883"/>
    </row>
    <row r="84" spans="3:13" ht="15" customHeight="1" x14ac:dyDescent="0.2">
      <c r="K84" s="6"/>
      <c r="L84" s="20"/>
      <c r="M84" s="883"/>
    </row>
    <row r="85" spans="3:13" ht="15" customHeight="1" x14ac:dyDescent="0.2">
      <c r="C85" s="26" t="s">
        <v>73</v>
      </c>
      <c r="K85" s="6"/>
      <c r="L85" s="20"/>
      <c r="M85" s="883"/>
    </row>
    <row r="86" spans="3:13" ht="15" customHeight="1" x14ac:dyDescent="0.2">
      <c r="K86" s="6"/>
      <c r="L86" s="20"/>
      <c r="M86" s="883"/>
    </row>
    <row r="87" spans="3:13" ht="15" customHeight="1" x14ac:dyDescent="0.2">
      <c r="K87" s="6"/>
      <c r="L87" s="20"/>
      <c r="M87" s="883"/>
    </row>
    <row r="88" spans="3:13" ht="15" customHeight="1" x14ac:dyDescent="0.2">
      <c r="K88" s="6"/>
      <c r="L88" s="20"/>
      <c r="M88" s="883"/>
    </row>
    <row r="89" spans="3:13" ht="15" customHeight="1" x14ac:dyDescent="0.2">
      <c r="K89" s="6"/>
      <c r="L89" s="20"/>
      <c r="M89" s="883"/>
    </row>
    <row r="90" spans="3:13" ht="15" customHeight="1" x14ac:dyDescent="0.2">
      <c r="K90" s="6"/>
      <c r="L90" s="20"/>
      <c r="M90" s="883"/>
    </row>
    <row r="91" spans="3:13" ht="15" customHeight="1" x14ac:dyDescent="0.2">
      <c r="K91" s="6"/>
      <c r="L91" s="20"/>
      <c r="M91" s="883"/>
    </row>
    <row r="92" spans="3:13" ht="15" customHeight="1" x14ac:dyDescent="0.2">
      <c r="K92" s="6"/>
      <c r="L92" s="20"/>
      <c r="M92" s="883"/>
    </row>
    <row r="93" spans="3:13" ht="15" customHeight="1" x14ac:dyDescent="0.2">
      <c r="K93" s="6"/>
      <c r="L93" s="20"/>
      <c r="M93" s="883"/>
    </row>
    <row r="94" spans="3:13" ht="15" customHeight="1" x14ac:dyDescent="0.2">
      <c r="G94" s="48"/>
      <c r="K94" s="6"/>
      <c r="L94" s="20"/>
      <c r="M94" s="883"/>
    </row>
    <row r="95" spans="3:13" ht="15" customHeight="1" x14ac:dyDescent="0.2">
      <c r="K95" s="6"/>
      <c r="L95" s="20"/>
      <c r="M95" s="883"/>
    </row>
    <row r="96" spans="3:13" ht="15" customHeight="1" x14ac:dyDescent="0.2">
      <c r="K96" s="6"/>
      <c r="L96" s="20"/>
      <c r="M96" s="883"/>
    </row>
    <row r="97" spans="7:13" ht="15" customHeight="1" x14ac:dyDescent="0.2">
      <c r="K97" s="6"/>
      <c r="L97" s="20"/>
      <c r="M97" s="883"/>
    </row>
    <row r="98" spans="7:13" ht="15" customHeight="1" x14ac:dyDescent="0.2">
      <c r="G98" s="49"/>
      <c r="K98" s="6"/>
      <c r="L98" s="20"/>
      <c r="M98" s="883"/>
    </row>
    <row r="99" spans="7:13" ht="15" customHeight="1" x14ac:dyDescent="0.2">
      <c r="K99" s="6"/>
      <c r="L99" s="20"/>
      <c r="M99" s="883"/>
    </row>
    <row r="100" spans="7:13" ht="15" customHeight="1" x14ac:dyDescent="0.2">
      <c r="K100" s="6"/>
      <c r="L100" s="20"/>
      <c r="M100" s="883"/>
    </row>
    <row r="101" spans="7:13" ht="15" customHeight="1" x14ac:dyDescent="0.2">
      <c r="G101" s="50"/>
      <c r="K101" s="6"/>
      <c r="L101" s="20"/>
      <c r="M101" s="883"/>
    </row>
    <row r="102" spans="7:13" ht="15" customHeight="1" x14ac:dyDescent="0.2">
      <c r="K102" s="6"/>
      <c r="L102" s="20"/>
      <c r="M102" s="883"/>
    </row>
    <row r="103" spans="7:13" ht="15" customHeight="1" x14ac:dyDescent="0.2">
      <c r="K103" s="6"/>
      <c r="L103" s="20"/>
      <c r="M103" s="883"/>
    </row>
    <row r="104" spans="7:13" ht="15" customHeight="1" x14ac:dyDescent="0.2">
      <c r="K104" s="6"/>
      <c r="L104" s="20"/>
      <c r="M104" s="883"/>
    </row>
    <row r="105" spans="7:13" ht="15" customHeight="1" x14ac:dyDescent="0.2">
      <c r="K105" s="6"/>
      <c r="L105" s="20"/>
      <c r="M105" s="883"/>
    </row>
    <row r="106" spans="7:13" ht="15" customHeight="1" x14ac:dyDescent="0.2">
      <c r="K106" s="6"/>
      <c r="L106" s="20"/>
      <c r="M106" s="883"/>
    </row>
    <row r="107" spans="7:13" ht="15" customHeight="1" x14ac:dyDescent="0.2">
      <c r="K107" s="6"/>
      <c r="L107" s="20"/>
      <c r="M107" s="883"/>
    </row>
    <row r="108" spans="7:13" ht="15" customHeight="1" x14ac:dyDescent="0.2">
      <c r="K108" s="6"/>
      <c r="L108" s="20"/>
      <c r="M108" s="883"/>
    </row>
    <row r="109" spans="7:13" ht="15" customHeight="1" x14ac:dyDescent="0.2">
      <c r="K109" s="6"/>
      <c r="L109" s="20"/>
      <c r="M109" s="883"/>
    </row>
    <row r="110" spans="7:13" ht="15" customHeight="1" x14ac:dyDescent="0.2">
      <c r="K110" s="6"/>
      <c r="L110" s="20"/>
      <c r="M110" s="883"/>
    </row>
    <row r="111" spans="7:13" ht="15" customHeight="1" x14ac:dyDescent="0.2">
      <c r="K111" s="6"/>
      <c r="L111" s="20"/>
      <c r="M111" s="883"/>
    </row>
    <row r="112" spans="7:13" ht="15" customHeight="1" x14ac:dyDescent="0.2">
      <c r="K112" s="6"/>
      <c r="L112" s="20"/>
      <c r="M112" s="883"/>
    </row>
    <row r="113" spans="11:13" ht="15" customHeight="1" x14ac:dyDescent="0.2">
      <c r="K113" s="6"/>
      <c r="L113" s="20"/>
      <c r="M113" s="883"/>
    </row>
    <row r="114" spans="11:13" ht="15" customHeight="1" x14ac:dyDescent="0.2">
      <c r="K114" s="6"/>
      <c r="L114" s="20"/>
      <c r="M114" s="883"/>
    </row>
    <row r="115" spans="11:13" ht="15" customHeight="1" x14ac:dyDescent="0.2">
      <c r="K115" s="6"/>
      <c r="L115" s="20"/>
      <c r="M115" s="883"/>
    </row>
    <row r="116" spans="11:13" ht="15" customHeight="1" x14ac:dyDescent="0.2">
      <c r="K116" s="6"/>
      <c r="L116" s="20"/>
      <c r="M116" s="883"/>
    </row>
    <row r="117" spans="11:13" ht="15" customHeight="1" x14ac:dyDescent="0.2">
      <c r="K117" s="6"/>
      <c r="L117" s="20"/>
      <c r="M117" s="883"/>
    </row>
    <row r="118" spans="11:13" ht="15" customHeight="1" x14ac:dyDescent="0.2">
      <c r="K118" s="6"/>
      <c r="L118" s="20"/>
      <c r="M118" s="883"/>
    </row>
    <row r="119" spans="11:13" ht="15" customHeight="1" x14ac:dyDescent="0.2">
      <c r="K119" s="6"/>
      <c r="L119" s="20"/>
      <c r="M119" s="883"/>
    </row>
    <row r="120" spans="11:13" ht="15" customHeight="1" x14ac:dyDescent="0.2">
      <c r="K120" s="6"/>
      <c r="L120" s="20"/>
      <c r="M120" s="883"/>
    </row>
    <row r="121" spans="11:13" ht="15" customHeight="1" x14ac:dyDescent="0.2">
      <c r="K121" s="6"/>
      <c r="L121" s="20"/>
      <c r="M121" s="883"/>
    </row>
    <row r="122" spans="11:13" ht="15" customHeight="1" x14ac:dyDescent="0.2">
      <c r="K122" s="6"/>
      <c r="L122" s="20"/>
      <c r="M122" s="883"/>
    </row>
    <row r="123" spans="11:13" ht="15" customHeight="1" x14ac:dyDescent="0.2">
      <c r="K123" s="6"/>
      <c r="L123" s="20"/>
      <c r="M123" s="883"/>
    </row>
    <row r="124" spans="11:13" ht="15" customHeight="1" x14ac:dyDescent="0.2">
      <c r="K124" s="6"/>
      <c r="L124" s="20"/>
      <c r="M124" s="883"/>
    </row>
    <row r="125" spans="11:13" ht="15" customHeight="1" x14ac:dyDescent="0.2">
      <c r="K125" s="6"/>
      <c r="L125" s="20"/>
      <c r="M125" s="883"/>
    </row>
    <row r="126" spans="11:13" ht="15" customHeight="1" x14ac:dyDescent="0.2">
      <c r="K126" s="6"/>
      <c r="L126" s="20"/>
      <c r="M126" s="883"/>
    </row>
    <row r="127" spans="11:13" ht="15" customHeight="1" x14ac:dyDescent="0.2">
      <c r="K127" s="6"/>
      <c r="L127" s="20"/>
      <c r="M127" s="883"/>
    </row>
    <row r="128" spans="11:13" ht="15" customHeight="1" x14ac:dyDescent="0.2">
      <c r="K128" s="6"/>
      <c r="L128" s="20"/>
      <c r="M128" s="883"/>
    </row>
    <row r="129" spans="1:15" ht="15" customHeight="1" x14ac:dyDescent="0.2">
      <c r="K129" s="6"/>
      <c r="L129" s="20"/>
      <c r="M129" s="883"/>
    </row>
    <row r="130" spans="1:15" ht="15" customHeight="1" x14ac:dyDescent="0.2">
      <c r="A130" s="5"/>
      <c r="B130" s="5"/>
      <c r="C130" s="5"/>
      <c r="D130" s="5"/>
      <c r="E130" s="5"/>
      <c r="F130" s="5"/>
      <c r="G130" s="5"/>
      <c r="H130" s="5"/>
      <c r="I130" s="5"/>
      <c r="J130" s="5"/>
      <c r="K130" s="88"/>
      <c r="L130" s="20"/>
      <c r="M130" s="883"/>
    </row>
    <row r="131" spans="1:15" ht="15" customHeight="1" x14ac:dyDescent="0.2">
      <c r="A131" s="20"/>
      <c r="B131" s="20"/>
      <c r="C131" s="20"/>
      <c r="D131" s="20"/>
      <c r="E131" s="20"/>
      <c r="F131" s="20"/>
      <c r="G131" s="20"/>
      <c r="H131" s="20"/>
      <c r="I131" s="20"/>
      <c r="J131" s="20"/>
      <c r="K131" s="20"/>
      <c r="L131" s="20"/>
      <c r="M131" s="883"/>
      <c r="N131" s="89"/>
    </row>
    <row r="132" spans="1:15" ht="18.75" customHeight="1" x14ac:dyDescent="0.25">
      <c r="A132" s="884" t="s">
        <v>123</v>
      </c>
      <c r="B132" s="884"/>
      <c r="C132" s="884"/>
      <c r="D132" s="884"/>
      <c r="E132" s="884"/>
      <c r="F132" s="884"/>
      <c r="G132" s="884"/>
      <c r="H132" s="884"/>
      <c r="I132" s="884"/>
      <c r="J132" s="884"/>
      <c r="K132" s="884"/>
      <c r="L132" s="884"/>
      <c r="M132" s="883"/>
      <c r="N132" s="20"/>
      <c r="O132" s="8"/>
    </row>
    <row r="133" spans="1:15" hidden="1" x14ac:dyDescent="0.2">
      <c r="A133" s="20"/>
      <c r="B133" s="20"/>
      <c r="C133" s="20"/>
      <c r="D133" s="20"/>
      <c r="E133" s="20"/>
      <c r="F133" s="20"/>
      <c r="G133" s="20"/>
      <c r="H133" s="20"/>
      <c r="I133" s="20"/>
      <c r="J133" s="20"/>
      <c r="K133" s="20"/>
      <c r="L133" s="20"/>
      <c r="M133" s="20"/>
      <c r="N133" s="32"/>
    </row>
    <row r="134" spans="1:15" hidden="1" x14ac:dyDescent="0.2">
      <c r="A134" s="9"/>
      <c r="B134" s="9"/>
      <c r="C134" s="9"/>
      <c r="D134" s="9"/>
      <c r="E134" s="9"/>
      <c r="F134" s="9"/>
      <c r="G134" s="9"/>
      <c r="H134" s="9"/>
      <c r="I134" s="9"/>
      <c r="J134" s="9"/>
      <c r="K134" s="9"/>
      <c r="L134" s="9"/>
      <c r="M134" s="9"/>
    </row>
  </sheetData>
  <sheetProtection sheet="1"/>
  <mergeCells count="11">
    <mergeCell ref="H12:J17"/>
    <mergeCell ref="M1:M132"/>
    <mergeCell ref="A132:L132"/>
    <mergeCell ref="C80:F82"/>
    <mergeCell ref="C35:F36"/>
    <mergeCell ref="B32:I32"/>
    <mergeCell ref="C9:D9"/>
    <mergeCell ref="C4:F5"/>
    <mergeCell ref="C8:G8"/>
    <mergeCell ref="B7:I7"/>
    <mergeCell ref="A1:L1"/>
  </mergeCells>
  <dataValidations count="2">
    <dataValidation allowBlank="1" showInputMessage="1" showErrorMessage="1" prompt="Or equivalent to region (subnational unit)_x000a_" sqref="C26" xr:uid="{00000000-0002-0000-0E00-000000000000}"/>
    <dataValidation type="list" allowBlank="1" showInputMessage="1" showErrorMessage="1" sqref="E19:E20 E24:E25 E29" xr:uid="{00000000-0002-0000-0E00-000001000000}">
      <formula1>$F$16:$F$18</formula1>
    </dataValidation>
  </dataValidations>
  <hyperlinks>
    <hyperlink ref="D83" r:id="rId1" xr:uid="{00000000-0004-0000-0E00-000000000000}"/>
  </hyperlinks>
  <pageMargins left="0.7" right="0.7" top="0.75" bottom="0.75" header="0.3" footer="0.3"/>
  <pageSetup orientation="portrait" horizontalDpi="90" verticalDpi="9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E8A7E-050F-E446-8DE1-5B45F91D473E}">
  <sheetPr>
    <tabColor theme="8" tint="-0.249977111117893"/>
  </sheetPr>
  <dimension ref="A1:J20"/>
  <sheetViews>
    <sheetView workbookViewId="0">
      <selection sqref="A1:J1"/>
    </sheetView>
  </sheetViews>
  <sheetFormatPr baseColWidth="10" defaultColWidth="0" defaultRowHeight="15" customHeight="1" zeroHeight="1" x14ac:dyDescent="0.2"/>
  <cols>
    <col min="1" max="2" width="10.83203125" style="56" customWidth="1"/>
    <col min="3" max="3" width="48.1640625" style="56" customWidth="1"/>
    <col min="4" max="4" width="51.83203125" style="56" customWidth="1"/>
    <col min="5" max="9" width="10.83203125" style="56" customWidth="1"/>
    <col min="10" max="10" width="3.5" style="56" customWidth="1"/>
    <col min="11" max="16384" width="10.83203125" style="56" hidden="1"/>
  </cols>
  <sheetData>
    <row r="1" spans="1:10" s="94" customFormat="1" ht="52" customHeight="1" x14ac:dyDescent="0.2">
      <c r="A1" s="609" t="s">
        <v>594</v>
      </c>
      <c r="B1" s="609"/>
      <c r="C1" s="609"/>
      <c r="D1" s="609"/>
      <c r="E1" s="609"/>
      <c r="F1" s="609"/>
      <c r="G1" s="609"/>
      <c r="H1" s="609"/>
      <c r="I1" s="609"/>
      <c r="J1" s="609"/>
    </row>
    <row r="2" spans="1:10" x14ac:dyDescent="0.2">
      <c r="J2" s="561"/>
    </row>
    <row r="3" spans="1:10" x14ac:dyDescent="0.2">
      <c r="C3" s="610" t="s">
        <v>578</v>
      </c>
      <c r="D3" s="611"/>
      <c r="J3" s="561"/>
    </row>
    <row r="4" spans="1:10" x14ac:dyDescent="0.2">
      <c r="C4" s="611"/>
      <c r="D4" s="611"/>
      <c r="J4" s="561"/>
    </row>
    <row r="5" spans="1:10" ht="69" customHeight="1" x14ac:dyDescent="0.2">
      <c r="C5" s="611"/>
      <c r="D5" s="611"/>
      <c r="J5" s="561"/>
    </row>
    <row r="6" spans="1:10" ht="19" customHeight="1" x14ac:dyDescent="0.2">
      <c r="C6" s="612"/>
      <c r="D6" s="613"/>
      <c r="J6" s="561"/>
    </row>
    <row r="7" spans="1:10" ht="17" x14ac:dyDescent="0.2">
      <c r="C7" s="614" t="s">
        <v>232</v>
      </c>
      <c r="D7" s="615"/>
      <c r="J7" s="561"/>
    </row>
    <row r="8" spans="1:10" ht="19" x14ac:dyDescent="0.25">
      <c r="C8" s="607"/>
      <c r="D8" s="608"/>
      <c r="J8" s="561"/>
    </row>
    <row r="9" spans="1:10" ht="22" customHeight="1" x14ac:dyDescent="0.25">
      <c r="C9" s="607" t="s">
        <v>579</v>
      </c>
      <c r="D9" s="608"/>
      <c r="J9" s="561"/>
    </row>
    <row r="10" spans="1:10" ht="22" customHeight="1" x14ac:dyDescent="0.25">
      <c r="C10" s="607" t="s">
        <v>533</v>
      </c>
      <c r="D10" s="608"/>
      <c r="J10" s="561"/>
    </row>
    <row r="11" spans="1:10" ht="22" customHeight="1" x14ac:dyDescent="0.25">
      <c r="C11" s="559"/>
      <c r="D11" s="560"/>
      <c r="J11" s="561"/>
    </row>
    <row r="12" spans="1:10" x14ac:dyDescent="0.2">
      <c r="J12" s="561"/>
    </row>
    <row r="13" spans="1:10" s="72" customFormat="1" ht="22" customHeight="1" x14ac:dyDescent="0.25">
      <c r="A13" s="606" t="s">
        <v>123</v>
      </c>
      <c r="B13" s="606"/>
      <c r="C13" s="606"/>
      <c r="D13" s="606"/>
      <c r="E13" s="606"/>
      <c r="F13" s="606"/>
      <c r="G13" s="606"/>
      <c r="H13" s="606"/>
      <c r="I13" s="606"/>
      <c r="J13" s="606"/>
    </row>
    <row r="14" spans="1:10" x14ac:dyDescent="0.2"/>
    <row r="15" spans="1:10" ht="15" customHeight="1" x14ac:dyDescent="0.2"/>
    <row r="16" spans="1:10" ht="15" customHeight="1" x14ac:dyDescent="0.2"/>
    <row r="17" ht="15" customHeight="1" x14ac:dyDescent="0.2"/>
    <row r="18" ht="15" customHeight="1" x14ac:dyDescent="0.2"/>
    <row r="19" ht="15" customHeight="1" x14ac:dyDescent="0.2"/>
    <row r="20" ht="15" customHeight="1" x14ac:dyDescent="0.2"/>
  </sheetData>
  <sheetProtection sheet="1"/>
  <mergeCells count="8">
    <mergeCell ref="A13:J13"/>
    <mergeCell ref="C10:D10"/>
    <mergeCell ref="A1:J1"/>
    <mergeCell ref="C3:D5"/>
    <mergeCell ref="C6:D6"/>
    <mergeCell ref="C7:D7"/>
    <mergeCell ref="C8:D8"/>
    <mergeCell ref="C9:D9"/>
  </mergeCells>
  <hyperlinks>
    <hyperlink ref="C9" location="'Category1 '!A1" display="               3.1 Programme Management &amp; Financing" xr:uid="{562F6092-706C-2844-8DF0-42AEAE7445C6}"/>
    <hyperlink ref="C10" location="'Category2 '!A1" display="               3.2 Human Resource Management" xr:uid="{09742AD2-10A5-1743-9AA0-9AF5BFC6D38D}"/>
    <hyperlink ref="C9:D9" location="'Step2-2.1Immunization C&amp;E'!A1" display="2.1 Immunization Coverage and Equity" xr:uid="{B6279698-9C7E-6A4F-879C-4E95A878A3F7}"/>
    <hyperlink ref="C10:D10" location="'Step2-2.2 VPD surveillance'!A1" display="2.2 VPD Surveillance" xr:uid="{4773D4FA-30B9-444B-9079-0D662B65A085}"/>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7110C-9B7B-C540-861E-E866605113EB}">
  <sheetPr>
    <tabColor theme="8" tint="-0.249977111117893"/>
  </sheetPr>
  <dimension ref="A1:V174"/>
  <sheetViews>
    <sheetView zoomScale="87" zoomScaleNormal="100" workbookViewId="0">
      <selection activeCell="C20" sqref="C20"/>
    </sheetView>
  </sheetViews>
  <sheetFormatPr baseColWidth="10" defaultColWidth="0" defaultRowHeight="15" customHeight="1" zeroHeight="1" x14ac:dyDescent="0.2"/>
  <cols>
    <col min="1" max="1" width="9.1640625" style="333" customWidth="1"/>
    <col min="2" max="2" width="35.6640625" style="333" customWidth="1"/>
    <col min="3" max="3" width="18.5" style="333" customWidth="1"/>
    <col min="4" max="5" width="18.33203125" style="333" customWidth="1"/>
    <col min="6" max="6" width="19.83203125" style="333" customWidth="1"/>
    <col min="7" max="10" width="18.33203125" style="333" customWidth="1"/>
    <col min="11" max="11" width="47.33203125" style="333" customWidth="1"/>
    <col min="12" max="12" width="15.83203125" style="333" customWidth="1"/>
    <col min="13" max="13" width="43.33203125" style="333" customWidth="1"/>
    <col min="14" max="14" width="3.5" style="333" customWidth="1"/>
    <col min="15" max="22" width="0" style="333" hidden="1" customWidth="1"/>
    <col min="23" max="16384" width="9.1640625" style="333" hidden="1"/>
  </cols>
  <sheetData>
    <row r="1" spans="1:18" ht="52.5" customHeight="1" x14ac:dyDescent="0.2">
      <c r="A1" s="331"/>
      <c r="B1" s="616" t="s">
        <v>480</v>
      </c>
      <c r="C1" s="616"/>
      <c r="D1" s="616"/>
      <c r="E1" s="616"/>
      <c r="F1" s="616"/>
      <c r="G1" s="616"/>
      <c r="H1" s="616"/>
      <c r="I1" s="616"/>
      <c r="J1" s="616"/>
      <c r="K1" s="616"/>
      <c r="L1" s="441"/>
      <c r="M1" s="332"/>
      <c r="N1" s="617"/>
    </row>
    <row r="2" spans="1:18" ht="23" customHeight="1" x14ac:dyDescent="0.2">
      <c r="A2" s="331"/>
      <c r="B2" s="441"/>
      <c r="C2" s="441"/>
      <c r="D2" s="630" t="s">
        <v>481</v>
      </c>
      <c r="E2" s="630"/>
      <c r="F2" s="630"/>
      <c r="G2" s="630"/>
      <c r="H2" s="630"/>
      <c r="I2" s="441"/>
      <c r="J2" s="441"/>
      <c r="K2" s="441"/>
      <c r="L2" s="441"/>
      <c r="M2" s="332"/>
      <c r="N2" s="618"/>
    </row>
    <row r="3" spans="1:18" ht="15" customHeight="1" x14ac:dyDescent="0.2">
      <c r="B3" s="334"/>
      <c r="N3" s="618"/>
    </row>
    <row r="4" spans="1:18" ht="15" customHeight="1" x14ac:dyDescent="0.2">
      <c r="M4" s="335"/>
      <c r="N4" s="618"/>
    </row>
    <row r="5" spans="1:18" ht="32.25" customHeight="1" x14ac:dyDescent="0.2">
      <c r="B5" s="619" t="s">
        <v>410</v>
      </c>
      <c r="C5" s="620"/>
      <c r="D5" s="620"/>
      <c r="E5" s="620"/>
      <c r="F5" s="620"/>
      <c r="G5" s="620"/>
      <c r="H5" s="620"/>
      <c r="I5" s="620"/>
      <c r="J5" s="620"/>
      <c r="K5" s="620"/>
      <c r="L5" s="439"/>
      <c r="N5" s="618"/>
    </row>
    <row r="6" spans="1:18" ht="15" customHeight="1" x14ac:dyDescent="0.2">
      <c r="B6" s="620"/>
      <c r="C6" s="620"/>
      <c r="D6" s="620"/>
      <c r="E6" s="620"/>
      <c r="F6" s="620"/>
      <c r="G6" s="620"/>
      <c r="H6" s="620"/>
      <c r="I6" s="620"/>
      <c r="J6" s="620"/>
      <c r="K6" s="620"/>
      <c r="L6" s="439"/>
      <c r="N6" s="618"/>
    </row>
    <row r="7" spans="1:18" ht="15" customHeight="1" x14ac:dyDescent="0.2">
      <c r="B7" s="620"/>
      <c r="C7" s="620"/>
      <c r="D7" s="620"/>
      <c r="E7" s="620"/>
      <c r="F7" s="620"/>
      <c r="G7" s="620"/>
      <c r="H7" s="620"/>
      <c r="I7" s="620"/>
      <c r="J7" s="620"/>
      <c r="K7" s="620"/>
      <c r="L7" s="439"/>
      <c r="N7" s="618"/>
    </row>
    <row r="8" spans="1:18" ht="15" customHeight="1" x14ac:dyDescent="0.2">
      <c r="N8" s="618"/>
    </row>
    <row r="9" spans="1:18" ht="21.75" customHeight="1" x14ac:dyDescent="0.2">
      <c r="B9" s="627" t="s">
        <v>130</v>
      </c>
      <c r="C9" s="628"/>
      <c r="D9" s="628"/>
      <c r="E9" s="628"/>
      <c r="F9" s="628"/>
      <c r="G9" s="628"/>
      <c r="H9" s="628"/>
      <c r="I9" s="628"/>
      <c r="J9" s="628"/>
      <c r="K9" s="628"/>
      <c r="L9" s="629"/>
      <c r="N9" s="618"/>
    </row>
    <row r="10" spans="1:18" ht="47" customHeight="1" x14ac:dyDescent="0.2">
      <c r="B10" s="621" t="s">
        <v>241</v>
      </c>
      <c r="C10" s="622"/>
      <c r="D10" s="622"/>
      <c r="E10" s="622"/>
      <c r="F10" s="622"/>
      <c r="G10" s="622"/>
      <c r="H10" s="622"/>
      <c r="I10" s="622"/>
      <c r="J10" s="622"/>
      <c r="K10" s="623"/>
      <c r="L10" s="447"/>
      <c r="M10" s="544"/>
      <c r="N10" s="618"/>
    </row>
    <row r="11" spans="1:18" ht="15" customHeight="1" x14ac:dyDescent="0.2">
      <c r="B11" s="336" t="s">
        <v>64</v>
      </c>
      <c r="C11" s="337" t="s">
        <v>63</v>
      </c>
      <c r="L11" s="383"/>
      <c r="N11" s="618"/>
    </row>
    <row r="12" spans="1:18" ht="15" customHeight="1" x14ac:dyDescent="0.2">
      <c r="B12" s="338"/>
      <c r="C12" s="338"/>
      <c r="L12" s="383"/>
      <c r="N12" s="618"/>
    </row>
    <row r="13" spans="1:18" ht="15" customHeight="1" x14ac:dyDescent="0.2">
      <c r="A13" s="339"/>
      <c r="B13" s="340" t="s">
        <v>426</v>
      </c>
      <c r="C13" s="340"/>
      <c r="D13" s="341"/>
      <c r="E13" s="341"/>
      <c r="F13" s="341"/>
      <c r="G13" s="341"/>
      <c r="H13" s="341"/>
      <c r="I13" s="341"/>
      <c r="J13" s="341"/>
      <c r="K13" s="337" t="s">
        <v>76</v>
      </c>
      <c r="L13" s="449"/>
      <c r="N13" s="618"/>
      <c r="R13" s="342"/>
    </row>
    <row r="14" spans="1:18" ht="15" customHeight="1" x14ac:dyDescent="0.2">
      <c r="A14" s="339"/>
      <c r="B14" s="340" t="s">
        <v>427</v>
      </c>
      <c r="C14" s="340"/>
      <c r="D14" s="343"/>
      <c r="E14" s="343"/>
      <c r="F14" s="343"/>
      <c r="G14" s="343"/>
      <c r="H14" s="343"/>
      <c r="I14" s="343"/>
      <c r="J14" s="343"/>
      <c r="K14" s="344"/>
      <c r="L14" s="468"/>
      <c r="N14" s="618"/>
      <c r="R14" s="342"/>
    </row>
    <row r="15" spans="1:18" ht="15" customHeight="1" x14ac:dyDescent="0.2">
      <c r="A15" s="339"/>
      <c r="B15" s="347"/>
      <c r="C15" s="347"/>
      <c r="D15" s="20"/>
      <c r="E15" s="20"/>
      <c r="F15" s="20"/>
      <c r="G15" s="20"/>
      <c r="H15" s="20"/>
      <c r="I15" s="20"/>
      <c r="J15" s="20"/>
      <c r="K15" s="466"/>
      <c r="L15" s="466"/>
      <c r="M15" s="383"/>
      <c r="N15" s="618"/>
      <c r="R15" s="342"/>
    </row>
    <row r="16" spans="1:18" ht="15" customHeight="1" x14ac:dyDescent="0.2">
      <c r="A16" s="339"/>
      <c r="B16" s="548" t="s">
        <v>534</v>
      </c>
      <c r="C16" s="347"/>
      <c r="D16" s="20"/>
      <c r="E16" s="20"/>
      <c r="F16" s="20"/>
      <c r="G16" s="20"/>
      <c r="H16" s="20"/>
      <c r="I16" s="20"/>
      <c r="J16" s="20"/>
      <c r="K16" s="546"/>
      <c r="L16" s="546"/>
      <c r="M16" s="547"/>
      <c r="N16" s="618"/>
      <c r="R16" s="342"/>
    </row>
    <row r="17" spans="1:18" ht="15" customHeight="1" x14ac:dyDescent="0.2">
      <c r="A17" s="339"/>
      <c r="B17" s="549" t="s">
        <v>535</v>
      </c>
      <c r="C17" s="347"/>
      <c r="D17" s="20"/>
      <c r="E17" s="20"/>
      <c r="F17" s="20"/>
      <c r="G17" s="20"/>
      <c r="H17" s="20"/>
      <c r="I17" s="20"/>
      <c r="J17" s="20"/>
      <c r="K17" s="546"/>
      <c r="L17" s="546"/>
      <c r="M17" s="547"/>
      <c r="N17" s="618"/>
      <c r="R17" s="342"/>
    </row>
    <row r="18" spans="1:18" ht="15" customHeight="1" x14ac:dyDescent="0.2">
      <c r="A18" s="339"/>
      <c r="B18" s="454" t="s">
        <v>0</v>
      </c>
      <c r="C18" s="634" t="s">
        <v>14</v>
      </c>
      <c r="D18" s="634"/>
      <c r="E18" s="634"/>
      <c r="F18" s="634"/>
      <c r="G18" s="634"/>
      <c r="H18" s="634"/>
      <c r="I18" s="634"/>
      <c r="J18" s="634"/>
      <c r="K18" s="345" t="s">
        <v>13</v>
      </c>
      <c r="L18" s="451"/>
      <c r="M18" s="341"/>
      <c r="N18" s="618"/>
      <c r="R18" s="342"/>
    </row>
    <row r="19" spans="1:18" ht="15" customHeight="1" x14ac:dyDescent="0.2">
      <c r="A19" s="339"/>
      <c r="B19" s="457"/>
      <c r="C19" s="551" t="s">
        <v>537</v>
      </c>
      <c r="D19" s="550" t="s">
        <v>536</v>
      </c>
      <c r="E19" s="550" t="s">
        <v>536</v>
      </c>
      <c r="F19" s="550" t="s">
        <v>536</v>
      </c>
      <c r="G19" s="550" t="s">
        <v>536</v>
      </c>
      <c r="H19" s="550" t="s">
        <v>536</v>
      </c>
      <c r="I19" s="550" t="s">
        <v>536</v>
      </c>
      <c r="J19" s="550" t="s">
        <v>536</v>
      </c>
      <c r="K19" s="454"/>
      <c r="L19" s="451"/>
      <c r="M19" s="341"/>
      <c r="N19" s="618"/>
      <c r="R19" s="342"/>
    </row>
    <row r="20" spans="1:18" ht="30" customHeight="1" x14ac:dyDescent="0.2">
      <c r="A20" s="339"/>
      <c r="B20" s="555" t="s">
        <v>1</v>
      </c>
      <c r="C20" s="552"/>
      <c r="D20" s="553"/>
      <c r="E20" s="553"/>
      <c r="F20" s="553"/>
      <c r="G20" s="553"/>
      <c r="H20" s="553"/>
      <c r="I20" s="553"/>
      <c r="J20" s="553"/>
      <c r="K20" s="556" t="s">
        <v>538</v>
      </c>
      <c r="L20" s="20"/>
      <c r="M20" s="341"/>
      <c r="N20" s="618"/>
      <c r="R20" s="342"/>
    </row>
    <row r="21" spans="1:18" ht="30" customHeight="1" x14ac:dyDescent="0.2">
      <c r="A21" s="339"/>
      <c r="B21" s="555" t="s">
        <v>2</v>
      </c>
      <c r="C21" s="552"/>
      <c r="D21" s="553"/>
      <c r="E21" s="553"/>
      <c r="F21" s="553"/>
      <c r="G21" s="553"/>
      <c r="H21" s="553"/>
      <c r="I21" s="553"/>
      <c r="J21" s="553"/>
      <c r="K21" s="556" t="s">
        <v>539</v>
      </c>
      <c r="L21" s="20"/>
      <c r="M21" s="341"/>
      <c r="N21" s="618"/>
      <c r="R21" s="342"/>
    </row>
    <row r="22" spans="1:18" ht="30" customHeight="1" x14ac:dyDescent="0.2">
      <c r="A22" s="339"/>
      <c r="B22" s="555" t="s">
        <v>3</v>
      </c>
      <c r="C22" s="552"/>
      <c r="D22" s="552"/>
      <c r="E22" s="552"/>
      <c r="F22" s="552"/>
      <c r="G22" s="552"/>
      <c r="H22" s="552"/>
      <c r="I22" s="552"/>
      <c r="J22" s="552"/>
      <c r="K22" s="556" t="s">
        <v>540</v>
      </c>
      <c r="L22" s="20"/>
      <c r="M22" s="341"/>
      <c r="N22" s="618"/>
      <c r="R22" s="342"/>
    </row>
    <row r="23" spans="1:18" ht="30" customHeight="1" x14ac:dyDescent="0.2">
      <c r="A23" s="339"/>
      <c r="B23" s="555" t="s">
        <v>417</v>
      </c>
      <c r="C23" s="552"/>
      <c r="D23" s="553"/>
      <c r="E23" s="553"/>
      <c r="F23" s="553"/>
      <c r="G23" s="553"/>
      <c r="H23" s="553"/>
      <c r="I23" s="553"/>
      <c r="J23" s="553"/>
      <c r="K23" s="556" t="s">
        <v>541</v>
      </c>
      <c r="L23" s="20"/>
      <c r="M23" s="341"/>
      <c r="N23" s="618"/>
      <c r="R23" s="342"/>
    </row>
    <row r="24" spans="1:18" ht="55" customHeight="1" x14ac:dyDescent="0.2">
      <c r="A24" s="339"/>
      <c r="B24" s="555" t="s">
        <v>458</v>
      </c>
      <c r="C24" s="552"/>
      <c r="D24" s="553"/>
      <c r="E24" s="553"/>
      <c r="F24" s="553"/>
      <c r="G24" s="553"/>
      <c r="H24" s="553"/>
      <c r="I24" s="553"/>
      <c r="J24" s="553"/>
      <c r="K24" s="556" t="s">
        <v>542</v>
      </c>
      <c r="L24" s="20"/>
      <c r="M24" s="341"/>
      <c r="N24" s="618"/>
      <c r="R24" s="342"/>
    </row>
    <row r="25" spans="1:18" ht="49" customHeight="1" x14ac:dyDescent="0.2">
      <c r="A25" s="339"/>
      <c r="B25" s="555" t="s">
        <v>4</v>
      </c>
      <c r="C25" s="554" t="str">
        <f>IF(ISBLANK(C20),"",(((C20-C21)/C20)))</f>
        <v/>
      </c>
      <c r="D25" s="554" t="str">
        <f t="shared" ref="D25:J25" si="0">IF(ISBLANK(D20),"",(((D20-D21)/D20)))</f>
        <v/>
      </c>
      <c r="E25" s="554" t="str">
        <f t="shared" si="0"/>
        <v/>
      </c>
      <c r="F25" s="554" t="str">
        <f t="shared" si="0"/>
        <v/>
      </c>
      <c r="G25" s="554" t="str">
        <f t="shared" si="0"/>
        <v/>
      </c>
      <c r="H25" s="554" t="str">
        <f t="shared" si="0"/>
        <v/>
      </c>
      <c r="I25" s="554" t="str">
        <f t="shared" si="0"/>
        <v/>
      </c>
      <c r="J25" s="554" t="str">
        <f t="shared" si="0"/>
        <v/>
      </c>
      <c r="K25" s="556" t="s">
        <v>543</v>
      </c>
      <c r="L25" s="20"/>
      <c r="M25" s="341"/>
      <c r="N25" s="618"/>
      <c r="R25" s="342"/>
    </row>
    <row r="26" spans="1:18" ht="37" customHeight="1" x14ac:dyDescent="0.2">
      <c r="A26" s="339"/>
      <c r="B26" s="555" t="s">
        <v>5</v>
      </c>
      <c r="C26" s="573"/>
      <c r="D26" s="573"/>
      <c r="E26" s="573"/>
      <c r="F26" s="573"/>
      <c r="G26" s="573"/>
      <c r="H26" s="573"/>
      <c r="I26" s="573"/>
      <c r="J26" s="573"/>
      <c r="K26" s="556" t="s">
        <v>544</v>
      </c>
      <c r="L26" s="20"/>
      <c r="M26" s="341"/>
      <c r="N26" s="618"/>
      <c r="R26" s="342"/>
    </row>
    <row r="27" spans="1:18" ht="32" customHeight="1" x14ac:dyDescent="0.2">
      <c r="A27" s="339"/>
      <c r="B27" s="555" t="s">
        <v>6</v>
      </c>
      <c r="C27" s="573"/>
      <c r="D27" s="573"/>
      <c r="E27" s="573"/>
      <c r="F27" s="573"/>
      <c r="G27" s="573"/>
      <c r="H27" s="573"/>
      <c r="I27" s="573"/>
      <c r="J27" s="573"/>
      <c r="K27" s="556" t="s">
        <v>545</v>
      </c>
      <c r="L27" s="20"/>
      <c r="M27" s="341"/>
      <c r="N27" s="618"/>
      <c r="R27" s="342"/>
    </row>
    <row r="28" spans="1:18" ht="15" customHeight="1" x14ac:dyDescent="0.2">
      <c r="A28" s="346"/>
      <c r="B28" s="347"/>
      <c r="C28" s="347"/>
      <c r="D28" s="347"/>
      <c r="E28" s="347"/>
      <c r="F28" s="347"/>
      <c r="G28" s="347"/>
      <c r="H28" s="347"/>
      <c r="I28" s="347"/>
      <c r="J28" s="347"/>
      <c r="K28" s="348"/>
      <c r="L28" s="469"/>
      <c r="N28" s="618"/>
      <c r="R28" s="342"/>
    </row>
    <row r="29" spans="1:18" ht="34" customHeight="1" x14ac:dyDescent="0.2">
      <c r="A29" s="346"/>
      <c r="B29" s="635" t="s">
        <v>203</v>
      </c>
      <c r="C29" s="636"/>
      <c r="D29" s="636"/>
      <c r="E29" s="636"/>
      <c r="F29" s="636"/>
      <c r="G29" s="636"/>
      <c r="H29" s="636"/>
      <c r="I29" s="636"/>
      <c r="J29" s="636"/>
      <c r="K29" s="637"/>
      <c r="L29" s="470"/>
      <c r="N29" s="618"/>
      <c r="R29" s="342"/>
    </row>
    <row r="30" spans="1:18" ht="15" customHeight="1" x14ac:dyDescent="0.2">
      <c r="A30" s="346"/>
      <c r="B30" s="454" t="s">
        <v>0</v>
      </c>
      <c r="C30" s="634" t="s">
        <v>14</v>
      </c>
      <c r="D30" s="634"/>
      <c r="E30" s="634"/>
      <c r="F30" s="634"/>
      <c r="G30" s="634"/>
      <c r="H30" s="634"/>
      <c r="I30" s="634"/>
      <c r="J30" s="634"/>
      <c r="K30" s="345" t="s">
        <v>13</v>
      </c>
      <c r="L30" s="451"/>
      <c r="N30" s="618"/>
      <c r="R30" s="342"/>
    </row>
    <row r="31" spans="1:18" ht="15" customHeight="1" x14ac:dyDescent="0.2">
      <c r="A31" s="346"/>
      <c r="B31" s="457"/>
      <c r="C31" s="572" t="s">
        <v>537</v>
      </c>
      <c r="D31" s="550" t="s">
        <v>536</v>
      </c>
      <c r="E31" s="550" t="s">
        <v>536</v>
      </c>
      <c r="F31" s="550" t="s">
        <v>536</v>
      </c>
      <c r="G31" s="550" t="s">
        <v>536</v>
      </c>
      <c r="H31" s="550" t="s">
        <v>536</v>
      </c>
      <c r="I31" s="550" t="s">
        <v>536</v>
      </c>
      <c r="J31" s="550" t="s">
        <v>536</v>
      </c>
      <c r="K31" s="458"/>
      <c r="L31" s="451"/>
      <c r="N31" s="618"/>
      <c r="R31" s="342"/>
    </row>
    <row r="32" spans="1:18" ht="15" customHeight="1" x14ac:dyDescent="0.2">
      <c r="A32" s="346"/>
      <c r="B32" s="457"/>
      <c r="C32" s="463"/>
      <c r="D32" s="464"/>
      <c r="E32" s="464"/>
      <c r="F32" s="464"/>
      <c r="G32" s="464"/>
      <c r="H32" s="464"/>
      <c r="I32" s="464"/>
      <c r="J32" s="464"/>
      <c r="K32" s="464" t="str">
        <f>IF(ISBLANK(J32),"",IF(J32&lt;90, "x",""))</f>
        <v/>
      </c>
      <c r="L32" s="20"/>
      <c r="N32" s="618"/>
      <c r="R32" s="342"/>
    </row>
    <row r="33" spans="1:22" ht="15" customHeight="1" x14ac:dyDescent="0.2">
      <c r="A33" s="346"/>
      <c r="B33" s="457"/>
      <c r="C33" s="459"/>
      <c r="D33" s="461"/>
      <c r="E33" s="461"/>
      <c r="F33" s="461"/>
      <c r="G33" s="461"/>
      <c r="H33" s="461"/>
      <c r="I33" s="461"/>
      <c r="J33" s="461"/>
      <c r="K33" s="461" t="str">
        <f>IF(ISBLANK(J33),"",IF(J33&lt;85, "x",""))</f>
        <v/>
      </c>
      <c r="L33" s="20"/>
      <c r="N33" s="618"/>
      <c r="R33" s="342"/>
    </row>
    <row r="34" spans="1:22" ht="15" customHeight="1" x14ac:dyDescent="0.2">
      <c r="A34" s="339"/>
      <c r="B34" s="457"/>
      <c r="C34" s="459"/>
      <c r="D34" s="461"/>
      <c r="E34" s="461"/>
      <c r="F34" s="461"/>
      <c r="G34" s="461"/>
      <c r="H34" s="461"/>
      <c r="I34" s="461"/>
      <c r="J34" s="461"/>
      <c r="K34" s="461" t="str">
        <f>IF((ABS(J34-J32))&gt;10,"x","")</f>
        <v/>
      </c>
      <c r="L34" s="20"/>
      <c r="N34" s="618"/>
      <c r="R34" s="342"/>
    </row>
    <row r="35" spans="1:22" ht="15" customHeight="1" x14ac:dyDescent="0.2">
      <c r="A35" s="339"/>
      <c r="B35" s="457"/>
      <c r="C35" s="459"/>
      <c r="D35" s="461"/>
      <c r="E35" s="461"/>
      <c r="F35" s="461"/>
      <c r="G35" s="461"/>
      <c r="H35" s="461"/>
      <c r="I35" s="461"/>
      <c r="J35" s="461"/>
      <c r="K35" s="461" t="str">
        <f>IF((ABS(J35-J33))&gt;10,"x","")</f>
        <v/>
      </c>
      <c r="L35" s="20"/>
      <c r="N35" s="618"/>
      <c r="R35" s="342"/>
    </row>
    <row r="36" spans="1:22" ht="15" customHeight="1" x14ac:dyDescent="0.2">
      <c r="A36" s="346"/>
      <c r="B36" s="457"/>
      <c r="C36" s="460"/>
      <c r="D36" s="462"/>
      <c r="E36" s="462"/>
      <c r="F36" s="462"/>
      <c r="G36" s="462"/>
      <c r="H36" s="462"/>
      <c r="I36" s="462"/>
      <c r="J36" s="462"/>
      <c r="K36" s="462" t="str">
        <f>IF(ISBLANK(J36),"",IF(J36&lt;90, "x",""))</f>
        <v/>
      </c>
      <c r="L36" s="20"/>
      <c r="N36" s="618"/>
      <c r="R36" s="342"/>
    </row>
    <row r="37" spans="1:22" s="383" customFormat="1" ht="15" customHeight="1" x14ac:dyDescent="0.2">
      <c r="A37" s="346"/>
      <c r="B37" s="347"/>
      <c r="C37" s="347"/>
      <c r="D37" s="20"/>
      <c r="E37" s="20"/>
      <c r="F37" s="20"/>
      <c r="G37" s="20"/>
      <c r="H37" s="20"/>
      <c r="I37" s="20"/>
      <c r="J37" s="20"/>
      <c r="K37" s="20"/>
      <c r="L37" s="20"/>
      <c r="N37" s="618"/>
      <c r="R37" s="465"/>
    </row>
    <row r="38" spans="1:22" s="383" customFormat="1" ht="358" customHeight="1" x14ac:dyDescent="0.2">
      <c r="A38" s="346"/>
      <c r="B38" s="347"/>
      <c r="C38" s="347"/>
      <c r="D38" s="20"/>
      <c r="E38" s="20"/>
      <c r="F38" s="20"/>
      <c r="G38" s="20"/>
      <c r="H38" s="20"/>
      <c r="I38" s="20"/>
      <c r="J38" s="20"/>
      <c r="K38" s="20"/>
      <c r="L38" s="20"/>
      <c r="N38" s="618"/>
      <c r="R38" s="465"/>
    </row>
    <row r="39" spans="1:22" ht="22.5" customHeight="1" x14ac:dyDescent="0.2">
      <c r="B39" s="627" t="s">
        <v>141</v>
      </c>
      <c r="C39" s="628"/>
      <c r="D39" s="628"/>
      <c r="E39" s="628"/>
      <c r="F39" s="628"/>
      <c r="G39" s="628"/>
      <c r="H39" s="628"/>
      <c r="I39" s="628"/>
      <c r="J39" s="628"/>
      <c r="K39" s="628"/>
      <c r="L39" s="629"/>
      <c r="N39" s="618"/>
      <c r="R39" s="351"/>
      <c r="S39" s="352"/>
      <c r="T39" s="352"/>
      <c r="U39" s="352"/>
      <c r="V39" s="352"/>
    </row>
    <row r="40" spans="1:22" ht="57.75" customHeight="1" x14ac:dyDescent="0.2">
      <c r="B40" s="624" t="str">
        <f>IF('Step1-Gathering info sources'!C13='List of barriers'!I3,'List of barriers'!I6,'List of barriers'!I7)</f>
        <v>Since DHS and MICS are not available for your country, use existing country data that disaggregates DTP3 coverage per demographic characteristics (sex, wealth quintile, place of residence, and sub-national level) to fill out the data below. The example given is from the DHS, but it can still be used as a guidance.</v>
      </c>
      <c r="C40" s="625"/>
      <c r="D40" s="625"/>
      <c r="E40" s="625"/>
      <c r="F40" s="625"/>
      <c r="G40" s="625"/>
      <c r="H40" s="625"/>
      <c r="I40" s="625"/>
      <c r="J40" s="625"/>
      <c r="K40" s="626"/>
      <c r="L40" s="440"/>
      <c r="M40" s="352"/>
      <c r="N40" s="618"/>
      <c r="R40" s="342"/>
    </row>
    <row r="41" spans="1:22" ht="14.25" customHeight="1" x14ac:dyDescent="0.2">
      <c r="B41" s="340" t="s">
        <v>426</v>
      </c>
      <c r="C41" s="340"/>
      <c r="D41" s="353"/>
      <c r="E41" s="452"/>
      <c r="F41" s="452"/>
      <c r="G41" s="452"/>
      <c r="H41" s="452"/>
      <c r="I41" s="452"/>
      <c r="J41" s="452"/>
      <c r="K41" s="354" t="s">
        <v>67</v>
      </c>
      <c r="L41" s="354"/>
      <c r="M41" s="355"/>
      <c r="N41" s="618"/>
      <c r="R41" s="356"/>
    </row>
    <row r="42" spans="1:22" ht="14.25" customHeight="1" x14ac:dyDescent="0.2">
      <c r="B42" s="340" t="s">
        <v>427</v>
      </c>
      <c r="C42" s="340"/>
      <c r="D42" s="353"/>
      <c r="E42" s="452"/>
      <c r="F42" s="452"/>
      <c r="G42" s="452"/>
      <c r="H42" s="452"/>
      <c r="I42" s="452"/>
      <c r="J42" s="452"/>
      <c r="K42" s="354"/>
      <c r="L42" s="354"/>
      <c r="M42" s="355"/>
      <c r="N42" s="618"/>
      <c r="R42" s="356"/>
    </row>
    <row r="43" spans="1:22" ht="15" customHeight="1" x14ac:dyDescent="0.2">
      <c r="B43" s="357"/>
      <c r="C43" s="357"/>
      <c r="D43" s="358"/>
      <c r="E43" s="347"/>
      <c r="F43" s="347"/>
      <c r="G43" s="347"/>
      <c r="H43" s="347"/>
      <c r="I43" s="347"/>
      <c r="J43" s="347"/>
      <c r="K43" s="347"/>
      <c r="L43" s="347"/>
      <c r="M43" s="341"/>
      <c r="N43" s="618"/>
      <c r="R43" s="356"/>
    </row>
    <row r="44" spans="1:22" ht="41" customHeight="1" x14ac:dyDescent="0.2">
      <c r="A44" s="339"/>
      <c r="B44" s="379" t="s">
        <v>7</v>
      </c>
      <c r="C44" s="638" t="s">
        <v>142</v>
      </c>
      <c r="D44" s="638"/>
      <c r="E44" s="638"/>
      <c r="F44" s="638"/>
      <c r="G44" s="638"/>
      <c r="H44" s="638"/>
      <c r="I44" s="638"/>
      <c r="J44" s="638"/>
      <c r="K44" s="377" t="s">
        <v>12</v>
      </c>
      <c r="L44" s="359"/>
      <c r="M44" s="341"/>
      <c r="N44" s="618"/>
      <c r="R44" s="356"/>
    </row>
    <row r="45" spans="1:22" ht="20" customHeight="1" x14ac:dyDescent="0.2">
      <c r="A45" s="339"/>
      <c r="B45" s="472"/>
      <c r="C45" s="551" t="s">
        <v>537</v>
      </c>
      <c r="D45" s="550" t="s">
        <v>536</v>
      </c>
      <c r="E45" s="550" t="s">
        <v>536</v>
      </c>
      <c r="F45" s="550" t="s">
        <v>536</v>
      </c>
      <c r="G45" s="550" t="s">
        <v>536</v>
      </c>
      <c r="H45" s="550" t="s">
        <v>536</v>
      </c>
      <c r="I45" s="550" t="s">
        <v>536</v>
      </c>
      <c r="J45" s="550" t="s">
        <v>536</v>
      </c>
      <c r="K45" s="486"/>
      <c r="L45" s="359"/>
      <c r="M45" s="471"/>
      <c r="N45" s="618"/>
      <c r="R45" s="356"/>
    </row>
    <row r="46" spans="1:22" ht="15" customHeight="1" x14ac:dyDescent="0.2">
      <c r="A46" s="339"/>
      <c r="B46" s="488" t="s">
        <v>106</v>
      </c>
      <c r="C46" s="489"/>
      <c r="D46" s="490"/>
      <c r="E46" s="491"/>
      <c r="F46" s="491"/>
      <c r="G46" s="491"/>
      <c r="H46" s="491"/>
      <c r="I46" s="491"/>
      <c r="J46" s="491"/>
      <c r="K46" s="492"/>
      <c r="L46" s="250"/>
      <c r="M46" s="475"/>
      <c r="N46" s="618"/>
      <c r="R46" s="356"/>
    </row>
    <row r="47" spans="1:22" ht="15" customHeight="1" x14ac:dyDescent="0.2">
      <c r="A47" s="339"/>
      <c r="B47" s="362" t="s">
        <v>104</v>
      </c>
      <c r="C47" s="361"/>
      <c r="D47" s="105"/>
      <c r="E47" s="453"/>
      <c r="F47" s="453"/>
      <c r="G47" s="453"/>
      <c r="H47" s="453"/>
      <c r="I47" s="453"/>
      <c r="J47" s="453"/>
      <c r="K47" s="481"/>
      <c r="L47" s="250"/>
      <c r="M47" s="475"/>
      <c r="N47" s="618"/>
      <c r="R47" s="356"/>
    </row>
    <row r="48" spans="1:22" ht="15" customHeight="1" x14ac:dyDescent="0.2">
      <c r="A48" s="339"/>
      <c r="B48" s="362" t="s">
        <v>105</v>
      </c>
      <c r="C48" s="361"/>
      <c r="D48" s="105"/>
      <c r="E48" s="453"/>
      <c r="F48" s="453"/>
      <c r="G48" s="453"/>
      <c r="H48" s="453"/>
      <c r="I48" s="453"/>
      <c r="J48" s="453"/>
      <c r="K48" s="481"/>
      <c r="L48" s="250"/>
      <c r="M48" s="475"/>
      <c r="N48" s="618"/>
      <c r="R48" s="356"/>
    </row>
    <row r="49" spans="1:18" ht="15" customHeight="1" x14ac:dyDescent="0.2">
      <c r="A49" s="339"/>
      <c r="B49" s="365" t="s">
        <v>18</v>
      </c>
      <c r="C49" s="493">
        <f>ABS(C47-C48)</f>
        <v>0</v>
      </c>
      <c r="D49" s="493">
        <f t="shared" ref="D49:J49" si="1">ABS(D47-D48)</f>
        <v>0</v>
      </c>
      <c r="E49" s="493">
        <f t="shared" si="1"/>
        <v>0</v>
      </c>
      <c r="F49" s="493">
        <f t="shared" si="1"/>
        <v>0</v>
      </c>
      <c r="G49" s="493">
        <f t="shared" si="1"/>
        <v>0</v>
      </c>
      <c r="H49" s="493">
        <f t="shared" si="1"/>
        <v>0</v>
      </c>
      <c r="I49" s="493">
        <f t="shared" si="1"/>
        <v>0</v>
      </c>
      <c r="J49" s="494">
        <f t="shared" si="1"/>
        <v>0</v>
      </c>
      <c r="K49" s="495"/>
      <c r="L49" s="250"/>
      <c r="M49" s="475"/>
      <c r="N49" s="618"/>
      <c r="R49" s="356"/>
    </row>
    <row r="50" spans="1:18" ht="15" customHeight="1" x14ac:dyDescent="0.2">
      <c r="A50" s="339"/>
      <c r="B50" s="505"/>
      <c r="C50" s="506"/>
      <c r="D50" s="507"/>
      <c r="E50" s="508"/>
      <c r="F50" s="508"/>
      <c r="G50" s="508"/>
      <c r="H50" s="508"/>
      <c r="I50" s="508"/>
      <c r="J50" s="508"/>
      <c r="K50" s="481"/>
      <c r="L50" s="250"/>
      <c r="M50" s="475"/>
      <c r="N50" s="618"/>
      <c r="R50" s="356"/>
    </row>
    <row r="51" spans="1:18" ht="15" customHeight="1" x14ac:dyDescent="0.2">
      <c r="A51" s="339"/>
      <c r="B51" s="497" t="s">
        <v>15</v>
      </c>
      <c r="C51" s="498"/>
      <c r="D51" s="490"/>
      <c r="E51" s="491"/>
      <c r="F51" s="491"/>
      <c r="G51" s="491"/>
      <c r="H51" s="491"/>
      <c r="I51" s="491"/>
      <c r="J51" s="491"/>
      <c r="K51" s="499"/>
      <c r="L51" s="476"/>
      <c r="M51" s="477"/>
      <c r="N51" s="618"/>
      <c r="R51" s="356"/>
    </row>
    <row r="52" spans="1:18" ht="15" customHeight="1" x14ac:dyDescent="0.2">
      <c r="A52" s="339"/>
      <c r="B52" s="362" t="s">
        <v>16</v>
      </c>
      <c r="C52" s="363"/>
      <c r="D52" s="105"/>
      <c r="E52" s="453"/>
      <c r="F52" s="453"/>
      <c r="G52" s="453"/>
      <c r="H52" s="453"/>
      <c r="I52" s="453"/>
      <c r="J52" s="453"/>
      <c r="K52" s="482"/>
      <c r="L52" s="478"/>
      <c r="M52" s="479"/>
      <c r="N52" s="618"/>
    </row>
    <row r="53" spans="1:18" ht="15" customHeight="1" x14ac:dyDescent="0.2">
      <c r="A53" s="339"/>
      <c r="B53" s="362" t="s">
        <v>17</v>
      </c>
      <c r="C53" s="363"/>
      <c r="D53" s="105"/>
      <c r="E53" s="453"/>
      <c r="F53" s="453"/>
      <c r="G53" s="453"/>
      <c r="H53" s="453"/>
      <c r="I53" s="453"/>
      <c r="J53" s="453"/>
      <c r="K53" s="483"/>
      <c r="L53" s="364"/>
      <c r="M53" s="473"/>
      <c r="N53" s="618"/>
    </row>
    <row r="54" spans="1:18" ht="15" customHeight="1" x14ac:dyDescent="0.2">
      <c r="A54" s="339"/>
      <c r="B54" s="365" t="s">
        <v>18</v>
      </c>
      <c r="C54" s="208">
        <f>ABS(C53-C52)</f>
        <v>0</v>
      </c>
      <c r="D54" s="208">
        <f t="shared" ref="D54:J54" si="2">ABS(D53-D52)</f>
        <v>0</v>
      </c>
      <c r="E54" s="208">
        <f t="shared" si="2"/>
        <v>0</v>
      </c>
      <c r="F54" s="208">
        <f t="shared" si="2"/>
        <v>0</v>
      </c>
      <c r="G54" s="208">
        <f t="shared" si="2"/>
        <v>0</v>
      </c>
      <c r="H54" s="208">
        <f t="shared" si="2"/>
        <v>0</v>
      </c>
      <c r="I54" s="208">
        <f t="shared" si="2"/>
        <v>0</v>
      </c>
      <c r="J54" s="480">
        <f t="shared" si="2"/>
        <v>0</v>
      </c>
      <c r="K54" s="485"/>
      <c r="L54" s="347"/>
      <c r="M54" s="474"/>
      <c r="N54" s="618"/>
    </row>
    <row r="55" spans="1:18" ht="15" customHeight="1" x14ac:dyDescent="0.2">
      <c r="A55" s="339"/>
      <c r="B55" s="500"/>
      <c r="C55" s="501"/>
      <c r="D55" s="502"/>
      <c r="E55" s="453"/>
      <c r="F55" s="453"/>
      <c r="G55" s="453"/>
      <c r="H55" s="453"/>
      <c r="I55" s="453"/>
      <c r="J55" s="453"/>
      <c r="K55" s="483"/>
      <c r="L55" s="364"/>
      <c r="M55" s="341"/>
      <c r="N55" s="618"/>
    </row>
    <row r="56" spans="1:18" ht="15" customHeight="1" x14ac:dyDescent="0.2">
      <c r="A56" s="339"/>
      <c r="B56" s="488" t="s">
        <v>19</v>
      </c>
      <c r="C56" s="498"/>
      <c r="D56" s="490"/>
      <c r="E56" s="491"/>
      <c r="F56" s="491"/>
      <c r="G56" s="491"/>
      <c r="H56" s="491"/>
      <c r="I56" s="491"/>
      <c r="J56" s="491"/>
      <c r="K56" s="503"/>
      <c r="L56" s="364"/>
      <c r="M56" s="341"/>
      <c r="N56" s="618"/>
    </row>
    <row r="57" spans="1:18" ht="15" customHeight="1" x14ac:dyDescent="0.2">
      <c r="A57" s="339"/>
      <c r="B57" s="362" t="s">
        <v>8</v>
      </c>
      <c r="C57" s="363"/>
      <c r="D57" s="105"/>
      <c r="E57" s="453"/>
      <c r="F57" s="453"/>
      <c r="G57" s="453"/>
      <c r="H57" s="453"/>
      <c r="I57" s="453"/>
      <c r="J57" s="453"/>
      <c r="K57" s="483"/>
      <c r="L57" s="364"/>
      <c r="M57" s="341"/>
      <c r="N57" s="618"/>
    </row>
    <row r="58" spans="1:18" ht="15" customHeight="1" x14ac:dyDescent="0.2">
      <c r="A58" s="339"/>
      <c r="B58" s="362" t="s">
        <v>9</v>
      </c>
      <c r="C58" s="363"/>
      <c r="D58" s="105"/>
      <c r="E58" s="453"/>
      <c r="F58" s="453"/>
      <c r="G58" s="453"/>
      <c r="H58" s="453"/>
      <c r="I58" s="453"/>
      <c r="J58" s="453"/>
      <c r="K58" s="483"/>
      <c r="L58" s="364"/>
      <c r="M58" s="341"/>
      <c r="N58" s="618"/>
    </row>
    <row r="59" spans="1:18" ht="15" customHeight="1" x14ac:dyDescent="0.2">
      <c r="A59" s="339"/>
      <c r="B59" s="365" t="s">
        <v>18</v>
      </c>
      <c r="C59" s="208">
        <f>ABS(C57-C58)</f>
        <v>0</v>
      </c>
      <c r="D59" s="208">
        <f t="shared" ref="D59:J59" si="3">ABS(D57-D58)</f>
        <v>0</v>
      </c>
      <c r="E59" s="208">
        <f t="shared" si="3"/>
        <v>0</v>
      </c>
      <c r="F59" s="208">
        <f t="shared" si="3"/>
        <v>0</v>
      </c>
      <c r="G59" s="208">
        <f t="shared" si="3"/>
        <v>0</v>
      </c>
      <c r="H59" s="208">
        <f t="shared" si="3"/>
        <v>0</v>
      </c>
      <c r="I59" s="208">
        <f t="shared" si="3"/>
        <v>0</v>
      </c>
      <c r="J59" s="480">
        <f t="shared" si="3"/>
        <v>0</v>
      </c>
      <c r="K59" s="504"/>
      <c r="L59" s="364"/>
      <c r="M59" s="341"/>
      <c r="N59" s="618"/>
    </row>
    <row r="60" spans="1:18" ht="15" customHeight="1" x14ac:dyDescent="0.2">
      <c r="A60" s="339"/>
      <c r="B60" s="496"/>
      <c r="C60" s="487"/>
      <c r="D60" s="104"/>
      <c r="E60" s="453"/>
      <c r="F60" s="453"/>
      <c r="G60" s="453"/>
      <c r="H60" s="453"/>
      <c r="I60" s="453"/>
      <c r="J60" s="453"/>
      <c r="K60" s="483"/>
      <c r="L60" s="364"/>
      <c r="M60" s="341"/>
      <c r="N60" s="618"/>
    </row>
    <row r="61" spans="1:18" ht="15" customHeight="1" x14ac:dyDescent="0.2">
      <c r="A61" s="339"/>
      <c r="B61" s="360" t="s">
        <v>27</v>
      </c>
      <c r="C61" s="363"/>
      <c r="D61" s="105"/>
      <c r="E61" s="453"/>
      <c r="F61" s="453"/>
      <c r="G61" s="453"/>
      <c r="H61" s="453"/>
      <c r="I61" s="453"/>
      <c r="J61" s="453"/>
      <c r="K61" s="483"/>
      <c r="L61" s="364"/>
      <c r="M61" s="341"/>
      <c r="N61" s="618"/>
    </row>
    <row r="62" spans="1:18" ht="15" customHeight="1" x14ac:dyDescent="0.2">
      <c r="A62" s="339"/>
      <c r="B62" s="362" t="s">
        <v>20</v>
      </c>
      <c r="C62" s="363"/>
      <c r="D62" s="105"/>
      <c r="E62" s="453"/>
      <c r="F62" s="453"/>
      <c r="G62" s="453"/>
      <c r="H62" s="453"/>
      <c r="I62" s="453"/>
      <c r="J62" s="453"/>
      <c r="K62" s="484"/>
      <c r="L62" s="347"/>
      <c r="M62" s="341"/>
      <c r="N62" s="618"/>
    </row>
    <row r="63" spans="1:18" ht="15" customHeight="1" x14ac:dyDescent="0.2">
      <c r="A63" s="339"/>
      <c r="B63" s="362" t="s">
        <v>21</v>
      </c>
      <c r="C63" s="363"/>
      <c r="D63" s="105"/>
      <c r="E63" s="453"/>
      <c r="F63" s="453"/>
      <c r="G63" s="453"/>
      <c r="H63" s="453"/>
      <c r="I63" s="453"/>
      <c r="J63" s="453"/>
      <c r="K63" s="484"/>
      <c r="L63" s="347"/>
      <c r="M63" s="341"/>
      <c r="N63" s="618"/>
    </row>
    <row r="64" spans="1:18" ht="15" customHeight="1" x14ac:dyDescent="0.2">
      <c r="A64" s="339"/>
      <c r="B64" s="365" t="s">
        <v>18</v>
      </c>
      <c r="C64" s="208">
        <f>ABS(C62-C63)</f>
        <v>0</v>
      </c>
      <c r="D64" s="208">
        <f t="shared" ref="D64:J64" si="4">ABS(D62-D63)</f>
        <v>0</v>
      </c>
      <c r="E64" s="208">
        <f t="shared" si="4"/>
        <v>0</v>
      </c>
      <c r="F64" s="208">
        <f t="shared" si="4"/>
        <v>0</v>
      </c>
      <c r="G64" s="208">
        <f t="shared" si="4"/>
        <v>0</v>
      </c>
      <c r="H64" s="208">
        <f t="shared" si="4"/>
        <v>0</v>
      </c>
      <c r="I64" s="208">
        <f t="shared" si="4"/>
        <v>0</v>
      </c>
      <c r="J64" s="480">
        <f t="shared" si="4"/>
        <v>0</v>
      </c>
      <c r="K64" s="485"/>
      <c r="L64" s="347"/>
      <c r="M64" s="341"/>
      <c r="N64" s="618"/>
    </row>
    <row r="65" spans="2:14" ht="19" customHeight="1" x14ac:dyDescent="0.2">
      <c r="B65" s="366"/>
      <c r="C65" s="366"/>
      <c r="D65" s="366"/>
      <c r="E65" s="366"/>
      <c r="F65" s="366"/>
      <c r="G65" s="366"/>
      <c r="H65" s="366"/>
      <c r="I65" s="366"/>
      <c r="J65" s="366"/>
      <c r="K65" s="367"/>
      <c r="L65" s="367"/>
      <c r="N65" s="618"/>
    </row>
    <row r="66" spans="2:14" ht="66" customHeight="1" x14ac:dyDescent="0.2">
      <c r="B66" s="639" t="s">
        <v>181</v>
      </c>
      <c r="C66" s="640"/>
      <c r="D66" s="640"/>
      <c r="E66" s="640"/>
      <c r="F66" s="640"/>
      <c r="G66" s="640"/>
      <c r="H66" s="640"/>
      <c r="I66" s="640"/>
      <c r="J66" s="640"/>
      <c r="K66" s="641"/>
      <c r="L66" s="367"/>
      <c r="N66" s="618"/>
    </row>
    <row r="67" spans="2:14" ht="49" customHeight="1" x14ac:dyDescent="0.2">
      <c r="B67" s="379" t="s">
        <v>7</v>
      </c>
      <c r="C67" s="638" t="s">
        <v>142</v>
      </c>
      <c r="D67" s="638"/>
      <c r="E67" s="638"/>
      <c r="F67" s="638"/>
      <c r="G67" s="638"/>
      <c r="H67" s="638"/>
      <c r="I67" s="638"/>
      <c r="J67" s="638"/>
      <c r="K67" s="377" t="s">
        <v>12</v>
      </c>
      <c r="L67" s="367"/>
      <c r="N67" s="618"/>
    </row>
    <row r="68" spans="2:14" ht="19" customHeight="1" x14ac:dyDescent="0.2">
      <c r="B68" s="472"/>
      <c r="C68" s="551" t="s">
        <v>537</v>
      </c>
      <c r="D68" s="550" t="s">
        <v>536</v>
      </c>
      <c r="E68" s="550" t="s">
        <v>536</v>
      </c>
      <c r="F68" s="550" t="s">
        <v>536</v>
      </c>
      <c r="G68" s="550" t="s">
        <v>536</v>
      </c>
      <c r="H68" s="550" t="s">
        <v>536</v>
      </c>
      <c r="I68" s="550" t="s">
        <v>536</v>
      </c>
      <c r="J68" s="550" t="s">
        <v>536</v>
      </c>
      <c r="K68" s="486"/>
      <c r="L68" s="367"/>
      <c r="N68" s="618"/>
    </row>
    <row r="69" spans="2:14" ht="19" customHeight="1" x14ac:dyDescent="0.2">
      <c r="B69" s="488"/>
      <c r="C69" s="489"/>
      <c r="D69" s="490"/>
      <c r="E69" s="491"/>
      <c r="F69" s="491"/>
      <c r="G69" s="491"/>
      <c r="H69" s="491"/>
      <c r="I69" s="491"/>
      <c r="J69" s="491"/>
      <c r="K69" s="492"/>
      <c r="L69" s="367"/>
      <c r="N69" s="618"/>
    </row>
    <row r="70" spans="2:14" ht="19" customHeight="1" x14ac:dyDescent="0.2">
      <c r="B70" s="362"/>
      <c r="C70" s="361"/>
      <c r="D70" s="105"/>
      <c r="E70" s="453"/>
      <c r="F70" s="453"/>
      <c r="G70" s="453"/>
      <c r="H70" s="453"/>
      <c r="I70" s="453"/>
      <c r="J70" s="453"/>
      <c r="K70" s="481"/>
      <c r="L70" s="367"/>
      <c r="N70" s="618"/>
    </row>
    <row r="71" spans="2:14" ht="19" customHeight="1" x14ac:dyDescent="0.2">
      <c r="B71" s="362"/>
      <c r="C71" s="361"/>
      <c r="D71" s="105"/>
      <c r="E71" s="453"/>
      <c r="F71" s="453"/>
      <c r="G71" s="453"/>
      <c r="H71" s="453"/>
      <c r="I71" s="453"/>
      <c r="J71" s="453"/>
      <c r="K71" s="481"/>
      <c r="L71" s="367"/>
      <c r="N71" s="618"/>
    </row>
    <row r="72" spans="2:14" ht="19" customHeight="1" x14ac:dyDescent="0.2">
      <c r="B72" s="365" t="s">
        <v>18</v>
      </c>
      <c r="C72" s="493">
        <f t="shared" ref="C72:J72" si="5">ABS(C70-C71)</f>
        <v>0</v>
      </c>
      <c r="D72" s="493">
        <f t="shared" si="5"/>
        <v>0</v>
      </c>
      <c r="E72" s="493">
        <f t="shared" si="5"/>
        <v>0</v>
      </c>
      <c r="F72" s="493">
        <f t="shared" si="5"/>
        <v>0</v>
      </c>
      <c r="G72" s="493">
        <f t="shared" si="5"/>
        <v>0</v>
      </c>
      <c r="H72" s="493">
        <f t="shared" si="5"/>
        <v>0</v>
      </c>
      <c r="I72" s="493">
        <f t="shared" si="5"/>
        <v>0</v>
      </c>
      <c r="J72" s="494">
        <f t="shared" si="5"/>
        <v>0</v>
      </c>
      <c r="K72" s="495"/>
      <c r="L72" s="367"/>
      <c r="N72" s="618"/>
    </row>
    <row r="73" spans="2:14" ht="19" customHeight="1" x14ac:dyDescent="0.2">
      <c r="B73" s="505"/>
      <c r="C73" s="506"/>
      <c r="D73" s="507"/>
      <c r="E73" s="508"/>
      <c r="F73" s="508"/>
      <c r="G73" s="508"/>
      <c r="H73" s="508"/>
      <c r="I73" s="508"/>
      <c r="J73" s="508"/>
      <c r="K73" s="481"/>
      <c r="L73" s="367"/>
      <c r="N73" s="618"/>
    </row>
    <row r="74" spans="2:14" ht="19" customHeight="1" x14ac:dyDescent="0.2">
      <c r="B74" s="497"/>
      <c r="C74" s="498"/>
      <c r="D74" s="490"/>
      <c r="E74" s="491"/>
      <c r="F74" s="491"/>
      <c r="G74" s="491"/>
      <c r="H74" s="491"/>
      <c r="I74" s="491"/>
      <c r="J74" s="491"/>
      <c r="K74" s="499"/>
      <c r="L74" s="367"/>
      <c r="N74" s="618"/>
    </row>
    <row r="75" spans="2:14" ht="19" customHeight="1" x14ac:dyDescent="0.2">
      <c r="B75" s="362"/>
      <c r="C75" s="363"/>
      <c r="D75" s="105"/>
      <c r="E75" s="453"/>
      <c r="F75" s="453"/>
      <c r="G75" s="453"/>
      <c r="H75" s="453"/>
      <c r="I75" s="453"/>
      <c r="J75" s="453"/>
      <c r="K75" s="482"/>
      <c r="L75" s="367"/>
      <c r="N75" s="618"/>
    </row>
    <row r="76" spans="2:14" ht="19" customHeight="1" x14ac:dyDescent="0.2">
      <c r="B76" s="362"/>
      <c r="C76" s="363"/>
      <c r="D76" s="105"/>
      <c r="E76" s="453"/>
      <c r="F76" s="453"/>
      <c r="G76" s="453"/>
      <c r="H76" s="453"/>
      <c r="I76" s="453"/>
      <c r="J76" s="453"/>
      <c r="K76" s="483"/>
      <c r="L76" s="367"/>
      <c r="N76" s="618"/>
    </row>
    <row r="77" spans="2:14" ht="19" customHeight="1" x14ac:dyDescent="0.2">
      <c r="B77" s="365" t="s">
        <v>18</v>
      </c>
      <c r="C77" s="208">
        <f t="shared" ref="C77:J77" si="6">ABS(C76-C75)</f>
        <v>0</v>
      </c>
      <c r="D77" s="208">
        <f t="shared" si="6"/>
        <v>0</v>
      </c>
      <c r="E77" s="208">
        <f t="shared" si="6"/>
        <v>0</v>
      </c>
      <c r="F77" s="208">
        <f t="shared" si="6"/>
        <v>0</v>
      </c>
      <c r="G77" s="208">
        <f t="shared" si="6"/>
        <v>0</v>
      </c>
      <c r="H77" s="208">
        <f t="shared" si="6"/>
        <v>0</v>
      </c>
      <c r="I77" s="208">
        <f t="shared" si="6"/>
        <v>0</v>
      </c>
      <c r="J77" s="480">
        <f t="shared" si="6"/>
        <v>0</v>
      </c>
      <c r="K77" s="485"/>
      <c r="L77" s="367"/>
      <c r="N77" s="618"/>
    </row>
    <row r="78" spans="2:14" ht="19" customHeight="1" x14ac:dyDescent="0.2">
      <c r="B78" s="500"/>
      <c r="C78" s="501"/>
      <c r="D78" s="502"/>
      <c r="E78" s="453"/>
      <c r="F78" s="453"/>
      <c r="G78" s="453"/>
      <c r="H78" s="453"/>
      <c r="I78" s="453"/>
      <c r="J78" s="453"/>
      <c r="K78" s="483"/>
      <c r="L78" s="367"/>
      <c r="N78" s="618"/>
    </row>
    <row r="79" spans="2:14" ht="19" customHeight="1" x14ac:dyDescent="0.2">
      <c r="B79" s="488"/>
      <c r="C79" s="498"/>
      <c r="D79" s="490"/>
      <c r="E79" s="491"/>
      <c r="F79" s="491"/>
      <c r="G79" s="491"/>
      <c r="H79" s="491"/>
      <c r="I79" s="491"/>
      <c r="J79" s="491"/>
      <c r="K79" s="503"/>
      <c r="L79" s="367"/>
      <c r="N79" s="618"/>
    </row>
    <row r="80" spans="2:14" ht="19" customHeight="1" x14ac:dyDescent="0.2">
      <c r="B80" s="362"/>
      <c r="C80" s="363"/>
      <c r="D80" s="105"/>
      <c r="E80" s="453"/>
      <c r="F80" s="453"/>
      <c r="G80" s="453"/>
      <c r="H80" s="453"/>
      <c r="I80" s="453"/>
      <c r="J80" s="453"/>
      <c r="K80" s="483"/>
      <c r="L80" s="367"/>
      <c r="N80" s="618"/>
    </row>
    <row r="81" spans="1:18" ht="19" customHeight="1" x14ac:dyDescent="0.2">
      <c r="B81" s="362"/>
      <c r="C81" s="363"/>
      <c r="D81" s="105"/>
      <c r="E81" s="453"/>
      <c r="F81" s="453"/>
      <c r="G81" s="453"/>
      <c r="H81" s="453"/>
      <c r="I81" s="453"/>
      <c r="J81" s="453"/>
      <c r="K81" s="483"/>
      <c r="L81" s="367"/>
      <c r="N81" s="618"/>
    </row>
    <row r="82" spans="1:18" ht="19" customHeight="1" x14ac:dyDescent="0.2">
      <c r="B82" s="365" t="s">
        <v>18</v>
      </c>
      <c r="C82" s="208">
        <f t="shared" ref="C82:J82" si="7">ABS(C80-C81)</f>
        <v>0</v>
      </c>
      <c r="D82" s="208">
        <f t="shared" si="7"/>
        <v>0</v>
      </c>
      <c r="E82" s="208">
        <f t="shared" si="7"/>
        <v>0</v>
      </c>
      <c r="F82" s="208">
        <f t="shared" si="7"/>
        <v>0</v>
      </c>
      <c r="G82" s="208">
        <f t="shared" si="7"/>
        <v>0</v>
      </c>
      <c r="H82" s="208">
        <f t="shared" si="7"/>
        <v>0</v>
      </c>
      <c r="I82" s="208">
        <f t="shared" si="7"/>
        <v>0</v>
      </c>
      <c r="J82" s="480">
        <f t="shared" si="7"/>
        <v>0</v>
      </c>
      <c r="K82" s="504"/>
      <c r="L82" s="367"/>
      <c r="N82" s="618"/>
    </row>
    <row r="83" spans="1:18" ht="15" customHeight="1" x14ac:dyDescent="0.2">
      <c r="B83" s="496"/>
      <c r="C83" s="487"/>
      <c r="D83" s="104"/>
      <c r="E83" s="453"/>
      <c r="F83" s="453"/>
      <c r="G83" s="453"/>
      <c r="H83" s="453"/>
      <c r="I83" s="453"/>
      <c r="J83" s="453"/>
      <c r="K83" s="483"/>
      <c r="N83" s="618"/>
    </row>
    <row r="84" spans="1:18" ht="15" customHeight="1" x14ac:dyDescent="0.2">
      <c r="B84" s="360"/>
      <c r="C84" s="363"/>
      <c r="D84" s="105"/>
      <c r="E84" s="453"/>
      <c r="F84" s="453"/>
      <c r="G84" s="453"/>
      <c r="H84" s="453"/>
      <c r="I84" s="453"/>
      <c r="J84" s="453"/>
      <c r="K84" s="483"/>
      <c r="N84" s="618"/>
    </row>
    <row r="85" spans="1:18" ht="15" customHeight="1" x14ac:dyDescent="0.2">
      <c r="A85" s="338"/>
      <c r="B85" s="362"/>
      <c r="C85" s="363"/>
      <c r="D85" s="105"/>
      <c r="E85" s="453"/>
      <c r="F85" s="453"/>
      <c r="G85" s="453"/>
      <c r="H85" s="453"/>
      <c r="I85" s="453"/>
      <c r="J85" s="453"/>
      <c r="K85" s="484"/>
      <c r="L85" s="338"/>
      <c r="M85" s="338"/>
      <c r="N85" s="618"/>
    </row>
    <row r="86" spans="1:18" ht="15" customHeight="1" x14ac:dyDescent="0.2">
      <c r="A86" s="358"/>
      <c r="B86" s="362"/>
      <c r="C86" s="363"/>
      <c r="D86" s="105"/>
      <c r="E86" s="453"/>
      <c r="F86" s="453"/>
      <c r="G86" s="453"/>
      <c r="H86" s="453"/>
      <c r="I86" s="453"/>
      <c r="J86" s="453"/>
      <c r="K86" s="484"/>
      <c r="L86" s="343"/>
      <c r="M86" s="338"/>
      <c r="N86" s="369"/>
    </row>
    <row r="87" spans="1:18" ht="21" customHeight="1" x14ac:dyDescent="0.2">
      <c r="A87" s="346"/>
      <c r="B87" s="365" t="s">
        <v>18</v>
      </c>
      <c r="C87" s="208">
        <f t="shared" ref="C87:J87" si="8">ABS(C85-C86)</f>
        <v>0</v>
      </c>
      <c r="D87" s="208">
        <f t="shared" si="8"/>
        <v>0</v>
      </c>
      <c r="E87" s="208">
        <f t="shared" si="8"/>
        <v>0</v>
      </c>
      <c r="F87" s="208">
        <f t="shared" si="8"/>
        <v>0</v>
      </c>
      <c r="G87" s="208">
        <f t="shared" si="8"/>
        <v>0</v>
      </c>
      <c r="H87" s="208">
        <f t="shared" si="8"/>
        <v>0</v>
      </c>
      <c r="I87" s="208">
        <f t="shared" si="8"/>
        <v>0</v>
      </c>
      <c r="J87" s="480">
        <f t="shared" si="8"/>
        <v>0</v>
      </c>
      <c r="K87" s="485"/>
      <c r="L87" s="509"/>
      <c r="N87" s="369"/>
      <c r="R87" s="342"/>
    </row>
    <row r="88" spans="1:18" ht="21" customHeight="1" x14ac:dyDescent="0.2">
      <c r="A88" s="346"/>
      <c r="B88" s="368"/>
      <c r="C88" s="20"/>
      <c r="D88" s="20"/>
      <c r="E88" s="20"/>
      <c r="F88" s="20"/>
      <c r="G88" s="20"/>
      <c r="H88" s="20"/>
      <c r="I88" s="20"/>
      <c r="J88" s="20"/>
      <c r="K88" s="347"/>
      <c r="L88" s="510"/>
      <c r="N88" s="369"/>
      <c r="R88" s="342"/>
    </row>
    <row r="89" spans="1:18" ht="21" customHeight="1" x14ac:dyDescent="0.2">
      <c r="A89" s="346"/>
      <c r="B89" s="645" t="s">
        <v>405</v>
      </c>
      <c r="C89" s="646"/>
      <c r="D89" s="646"/>
      <c r="E89" s="646"/>
      <c r="F89" s="646"/>
      <c r="G89" s="646"/>
      <c r="H89" s="646"/>
      <c r="I89" s="646"/>
      <c r="J89" s="646"/>
      <c r="K89" s="646"/>
      <c r="L89" s="647"/>
      <c r="N89" s="369"/>
      <c r="R89" s="342"/>
    </row>
    <row r="90" spans="1:18" s="371" customFormat="1" ht="81" customHeight="1" x14ac:dyDescent="0.2">
      <c r="A90" s="370"/>
      <c r="B90" s="642" t="s">
        <v>420</v>
      </c>
      <c r="C90" s="642"/>
      <c r="D90" s="642"/>
      <c r="E90" s="642"/>
      <c r="F90" s="642"/>
      <c r="G90" s="642"/>
      <c r="H90" s="642"/>
      <c r="I90" s="642"/>
      <c r="J90" s="642"/>
      <c r="K90" s="643"/>
      <c r="L90" s="442"/>
      <c r="N90" s="369"/>
      <c r="R90" s="372"/>
    </row>
    <row r="91" spans="1:18" s="371" customFormat="1" ht="54" customHeight="1" x14ac:dyDescent="0.2">
      <c r="A91" s="370"/>
      <c r="B91" s="644" t="s">
        <v>425</v>
      </c>
      <c r="C91" s="644"/>
      <c r="D91" s="644"/>
      <c r="E91" s="644"/>
      <c r="F91" s="644"/>
      <c r="G91" s="644"/>
      <c r="H91" s="644"/>
      <c r="I91" s="644"/>
      <c r="J91" s="644"/>
      <c r="K91" s="644"/>
      <c r="L91" s="306"/>
      <c r="M91" s="373"/>
      <c r="N91" s="369"/>
      <c r="R91" s="372"/>
    </row>
    <row r="92" spans="1:18" s="371" customFormat="1" ht="20" customHeight="1" x14ac:dyDescent="0.2">
      <c r="A92" s="370"/>
      <c r="B92" s="374" t="s">
        <v>424</v>
      </c>
      <c r="C92" s="375" t="s">
        <v>423</v>
      </c>
      <c r="D92" s="296"/>
      <c r="E92" s="296"/>
      <c r="F92" s="296"/>
      <c r="G92" s="296"/>
      <c r="H92" s="296"/>
      <c r="I92" s="296"/>
      <c r="J92" s="296"/>
      <c r="K92" s="296"/>
      <c r="L92" s="296"/>
      <c r="M92" s="373"/>
      <c r="N92" s="369"/>
      <c r="R92" s="372"/>
    </row>
    <row r="93" spans="1:18" s="371" customFormat="1" ht="15" customHeight="1" x14ac:dyDescent="0.2">
      <c r="A93" s="370"/>
      <c r="B93" s="296"/>
      <c r="C93" s="296"/>
      <c r="D93" s="296"/>
      <c r="E93" s="296"/>
      <c r="F93" s="296"/>
      <c r="G93" s="296"/>
      <c r="H93" s="296"/>
      <c r="I93" s="296"/>
      <c r="J93" s="296"/>
      <c r="K93" s="296"/>
      <c r="L93" s="296"/>
      <c r="M93" s="373"/>
      <c r="N93" s="369"/>
      <c r="R93" s="372"/>
    </row>
    <row r="94" spans="1:18" s="371" customFormat="1" ht="19" customHeight="1" x14ac:dyDescent="0.2">
      <c r="A94" s="370"/>
      <c r="B94" s="340" t="s">
        <v>426</v>
      </c>
      <c r="C94" s="340"/>
      <c r="D94" s="306"/>
      <c r="E94" s="306"/>
      <c r="F94" s="306"/>
      <c r="G94" s="306"/>
      <c r="H94" s="306"/>
      <c r="I94" s="306"/>
      <c r="J94" s="306"/>
      <c r="K94" s="306"/>
      <c r="L94" s="306"/>
      <c r="M94" s="373"/>
      <c r="N94" s="369"/>
      <c r="R94" s="372"/>
    </row>
    <row r="95" spans="1:18" s="371" customFormat="1" ht="19" customHeight="1" x14ac:dyDescent="0.2">
      <c r="A95" s="370"/>
      <c r="B95" s="340" t="s">
        <v>427</v>
      </c>
      <c r="C95" s="340"/>
      <c r="D95" s="306"/>
      <c r="E95" s="306"/>
      <c r="F95" s="306"/>
      <c r="G95" s="306"/>
      <c r="H95" s="306"/>
      <c r="I95" s="306"/>
      <c r="J95" s="306"/>
      <c r="K95" s="306"/>
      <c r="L95" s="306"/>
      <c r="M95" s="373"/>
      <c r="N95" s="369"/>
      <c r="R95" s="372"/>
    </row>
    <row r="96" spans="1:18" ht="15" customHeight="1" x14ac:dyDescent="0.2">
      <c r="A96" s="346"/>
      <c r="B96" s="279"/>
      <c r="C96" s="279"/>
      <c r="D96" s="347"/>
      <c r="E96" s="347"/>
      <c r="F96" s="347"/>
      <c r="G96" s="347"/>
      <c r="H96" s="347"/>
      <c r="I96" s="347"/>
      <c r="J96" s="347"/>
      <c r="K96" s="350"/>
      <c r="L96" s="350"/>
      <c r="N96" s="369"/>
      <c r="R96" s="342"/>
    </row>
    <row r="97" spans="1:18" ht="15" customHeight="1" x14ac:dyDescent="0.2">
      <c r="A97" s="346"/>
      <c r="B97" s="376" t="s">
        <v>404</v>
      </c>
      <c r="C97" s="376"/>
      <c r="D97" s="347"/>
      <c r="E97" s="347"/>
      <c r="F97" s="347"/>
      <c r="G97" s="347"/>
      <c r="H97" s="347"/>
      <c r="I97" s="347"/>
      <c r="J97" s="347"/>
      <c r="K97" s="350"/>
      <c r="L97" s="350"/>
      <c r="N97" s="369"/>
      <c r="R97" s="342"/>
    </row>
    <row r="98" spans="1:18" ht="15" customHeight="1" x14ac:dyDescent="0.2">
      <c r="A98" s="346"/>
      <c r="B98" s="376" t="s">
        <v>406</v>
      </c>
      <c r="C98" s="386" t="str">
        <f>IF(ISBLANK(C97),"",(100-#REF!))</f>
        <v/>
      </c>
      <c r="D98" s="347"/>
      <c r="E98" s="347"/>
      <c r="F98" s="347"/>
      <c r="G98" s="347"/>
      <c r="H98" s="347"/>
      <c r="I98" s="347"/>
      <c r="J98" s="347"/>
      <c r="K98" s="350"/>
      <c r="L98" s="350"/>
      <c r="N98" s="369"/>
      <c r="R98" s="342"/>
    </row>
    <row r="99" spans="1:18" ht="15" customHeight="1" x14ac:dyDescent="0.2">
      <c r="A99" s="346"/>
      <c r="B99" s="376" t="s">
        <v>403</v>
      </c>
      <c r="C99" s="386" t="str">
        <f>IF(ISBLANK(C97),"",(C97*(C98/100)))</f>
        <v/>
      </c>
      <c r="D99" s="347"/>
      <c r="E99" s="347"/>
      <c r="F99" s="347"/>
      <c r="G99" s="347"/>
      <c r="H99" s="347"/>
      <c r="I99" s="347"/>
      <c r="J99" s="347"/>
      <c r="K99" s="350"/>
      <c r="L99" s="350"/>
      <c r="N99" s="369"/>
      <c r="R99" s="342"/>
    </row>
    <row r="100" spans="1:18" ht="15" customHeight="1" x14ac:dyDescent="0.2">
      <c r="A100" s="346"/>
      <c r="B100" s="347"/>
      <c r="C100" s="347"/>
      <c r="D100" s="347"/>
      <c r="E100" s="347"/>
      <c r="F100" s="347"/>
      <c r="G100" s="347"/>
      <c r="H100" s="347"/>
      <c r="I100" s="347"/>
      <c r="J100" s="347"/>
      <c r="K100" s="350"/>
      <c r="L100" s="350"/>
      <c r="N100" s="369"/>
      <c r="R100" s="342"/>
    </row>
    <row r="101" spans="1:18" ht="15" customHeight="1" x14ac:dyDescent="0.2">
      <c r="A101" s="346"/>
      <c r="B101" s="648" t="s">
        <v>421</v>
      </c>
      <c r="C101" s="648"/>
      <c r="D101" s="648"/>
      <c r="E101" s="648"/>
      <c r="F101" s="648"/>
      <c r="G101" s="448"/>
      <c r="H101" s="448"/>
      <c r="I101" s="448"/>
      <c r="J101" s="448"/>
      <c r="K101" s="512"/>
      <c r="L101" s="467"/>
      <c r="M101" s="338"/>
      <c r="N101" s="369"/>
      <c r="R101" s="342"/>
    </row>
    <row r="102" spans="1:18" ht="33" customHeight="1" x14ac:dyDescent="0.2">
      <c r="A102" s="346"/>
      <c r="B102" s="377" t="s">
        <v>415</v>
      </c>
      <c r="C102" s="378" t="s">
        <v>412</v>
      </c>
      <c r="D102" s="378" t="s">
        <v>414</v>
      </c>
      <c r="E102" s="378" t="s">
        <v>142</v>
      </c>
      <c r="F102" s="377" t="s">
        <v>418</v>
      </c>
      <c r="G102" s="511"/>
      <c r="H102" s="511"/>
      <c r="I102" s="511"/>
      <c r="J102" s="511"/>
      <c r="K102" s="511"/>
      <c r="L102" s="511"/>
      <c r="M102" s="511"/>
      <c r="N102" s="369"/>
      <c r="R102" s="342"/>
    </row>
    <row r="103" spans="1:18" ht="15" customHeight="1" x14ac:dyDescent="0.2">
      <c r="A103" s="346"/>
      <c r="B103" s="340">
        <v>1</v>
      </c>
      <c r="C103" s="349"/>
      <c r="D103" s="349"/>
      <c r="E103" s="349"/>
      <c r="F103" s="387" t="str">
        <f>IF(ISBLANK(D103),"",(D103-K103))</f>
        <v/>
      </c>
      <c r="G103" s="347"/>
      <c r="H103" s="347"/>
      <c r="I103" s="347"/>
      <c r="J103" s="347"/>
      <c r="K103" s="347"/>
      <c r="L103" s="347"/>
      <c r="M103" s="20"/>
      <c r="N103" s="369"/>
      <c r="R103" s="342"/>
    </row>
    <row r="104" spans="1:18" ht="15" customHeight="1" x14ac:dyDescent="0.2">
      <c r="A104" s="346"/>
      <c r="B104" s="340">
        <v>2</v>
      </c>
      <c r="C104" s="349"/>
      <c r="D104" s="349"/>
      <c r="E104" s="349"/>
      <c r="F104" s="387" t="str">
        <f>IF(ISBLANK(D104),"",(D104-K104))</f>
        <v/>
      </c>
      <c r="G104" s="347"/>
      <c r="H104" s="347"/>
      <c r="I104" s="347"/>
      <c r="J104" s="347"/>
      <c r="K104" s="347"/>
      <c r="L104" s="347"/>
      <c r="M104" s="20"/>
      <c r="N104" s="369"/>
      <c r="R104" s="342"/>
    </row>
    <row r="105" spans="1:18" ht="15" customHeight="1" x14ac:dyDescent="0.2">
      <c r="A105" s="346"/>
      <c r="B105" s="340">
        <v>3</v>
      </c>
      <c r="C105" s="349"/>
      <c r="D105" s="349"/>
      <c r="E105" s="349"/>
      <c r="F105" s="387" t="str">
        <f>IF(ISBLANK(D105),"",(D105-K105))</f>
        <v/>
      </c>
      <c r="G105" s="347"/>
      <c r="H105" s="347"/>
      <c r="I105" s="347"/>
      <c r="J105" s="347"/>
      <c r="K105" s="347"/>
      <c r="L105" s="347"/>
      <c r="M105" s="20"/>
      <c r="N105" s="369"/>
      <c r="R105" s="342"/>
    </row>
    <row r="106" spans="1:18" ht="15" customHeight="1" x14ac:dyDescent="0.2">
      <c r="A106" s="346"/>
      <c r="B106" s="380">
        <v>4</v>
      </c>
      <c r="C106" s="349"/>
      <c r="D106" s="349"/>
      <c r="E106" s="349"/>
      <c r="F106" s="387" t="str">
        <f>IF(ISBLANK(D106),"",(D106-K106))</f>
        <v/>
      </c>
      <c r="G106" s="347"/>
      <c r="H106" s="347"/>
      <c r="I106" s="347"/>
      <c r="J106" s="347"/>
      <c r="K106" s="347"/>
      <c r="L106" s="347"/>
      <c r="M106" s="20"/>
      <c r="N106" s="369"/>
      <c r="R106" s="342"/>
    </row>
    <row r="107" spans="1:18" ht="15" customHeight="1" x14ac:dyDescent="0.2">
      <c r="A107" s="346"/>
      <c r="B107" s="380">
        <v>5</v>
      </c>
      <c r="C107" s="349"/>
      <c r="D107" s="349"/>
      <c r="E107" s="349"/>
      <c r="F107" s="387" t="str">
        <f>IF(ISBLANK(D107),"",(D107-K107))</f>
        <v/>
      </c>
      <c r="G107" s="347"/>
      <c r="H107" s="347"/>
      <c r="I107" s="347"/>
      <c r="J107" s="347"/>
      <c r="K107" s="347"/>
      <c r="L107" s="347"/>
      <c r="M107" s="20"/>
      <c r="N107" s="369"/>
      <c r="R107" s="342"/>
    </row>
    <row r="108" spans="1:18" ht="15" customHeight="1" x14ac:dyDescent="0.2">
      <c r="A108" s="346"/>
      <c r="B108" s="381"/>
      <c r="C108" s="347"/>
      <c r="D108" s="347"/>
      <c r="E108" s="347"/>
      <c r="F108" s="347"/>
      <c r="G108" s="347"/>
      <c r="H108" s="347"/>
      <c r="I108" s="347"/>
      <c r="J108" s="347"/>
      <c r="K108" s="474"/>
      <c r="L108" s="350"/>
      <c r="M108" s="366"/>
      <c r="N108" s="369"/>
      <c r="R108" s="342"/>
    </row>
    <row r="109" spans="1:18" ht="33" customHeight="1" x14ac:dyDescent="0.2">
      <c r="A109" s="346"/>
      <c r="B109" s="377" t="s">
        <v>422</v>
      </c>
      <c r="C109" s="378" t="s">
        <v>412</v>
      </c>
      <c r="D109" s="382" t="s">
        <v>416</v>
      </c>
      <c r="E109" s="382" t="s">
        <v>413</v>
      </c>
      <c r="F109" s="404"/>
      <c r="G109" s="404"/>
      <c r="H109" s="404"/>
      <c r="I109" s="404"/>
      <c r="J109" s="404"/>
      <c r="K109" s="404"/>
      <c r="L109" s="404"/>
      <c r="M109" s="341"/>
      <c r="N109" s="369"/>
      <c r="R109" s="342"/>
    </row>
    <row r="110" spans="1:18" ht="15" customHeight="1" x14ac:dyDescent="0.2">
      <c r="A110" s="346"/>
      <c r="B110" s="340">
        <v>1</v>
      </c>
      <c r="C110" s="349"/>
      <c r="D110" s="349"/>
      <c r="E110" s="349"/>
      <c r="F110" s="347"/>
      <c r="G110" s="347"/>
      <c r="H110" s="347"/>
      <c r="I110" s="347"/>
      <c r="J110" s="347"/>
      <c r="K110" s="347"/>
      <c r="L110" s="347"/>
      <c r="M110" s="341"/>
      <c r="N110" s="369"/>
      <c r="R110" s="342"/>
    </row>
    <row r="111" spans="1:18" ht="15" customHeight="1" x14ac:dyDescent="0.2">
      <c r="A111" s="346"/>
      <c r="B111" s="340">
        <v>2</v>
      </c>
      <c r="C111" s="349"/>
      <c r="D111" s="349"/>
      <c r="E111" s="349"/>
      <c r="F111" s="347"/>
      <c r="G111" s="347"/>
      <c r="H111" s="347"/>
      <c r="I111" s="347"/>
      <c r="J111" s="347"/>
      <c r="K111" s="347"/>
      <c r="L111" s="347"/>
      <c r="M111" s="341"/>
      <c r="N111" s="369"/>
      <c r="R111" s="342"/>
    </row>
    <row r="112" spans="1:18" ht="15" customHeight="1" x14ac:dyDescent="0.2">
      <c r="A112" s="346"/>
      <c r="B112" s="340">
        <v>3</v>
      </c>
      <c r="C112" s="349"/>
      <c r="D112" s="349"/>
      <c r="E112" s="349"/>
      <c r="F112" s="347"/>
      <c r="G112" s="347"/>
      <c r="H112" s="347"/>
      <c r="I112" s="347"/>
      <c r="J112" s="347"/>
      <c r="K112" s="347"/>
      <c r="L112" s="347"/>
      <c r="M112" s="341"/>
      <c r="N112" s="369"/>
      <c r="R112" s="342"/>
    </row>
    <row r="113" spans="1:18" ht="15" customHeight="1" x14ac:dyDescent="0.2">
      <c r="A113" s="346"/>
      <c r="B113" s="380">
        <v>4</v>
      </c>
      <c r="C113" s="349"/>
      <c r="D113" s="349"/>
      <c r="E113" s="349"/>
      <c r="F113" s="347"/>
      <c r="G113" s="347"/>
      <c r="H113" s="347"/>
      <c r="I113" s="347"/>
      <c r="J113" s="347"/>
      <c r="K113" s="347"/>
      <c r="L113" s="347"/>
      <c r="M113" s="341"/>
      <c r="N113" s="369"/>
      <c r="R113" s="342"/>
    </row>
    <row r="114" spans="1:18" ht="15" customHeight="1" x14ac:dyDescent="0.2">
      <c r="A114" s="346"/>
      <c r="B114" s="380">
        <v>5</v>
      </c>
      <c r="C114" s="349"/>
      <c r="D114" s="349"/>
      <c r="E114" s="349"/>
      <c r="F114" s="347"/>
      <c r="G114" s="347"/>
      <c r="H114" s="347"/>
      <c r="I114" s="347"/>
      <c r="J114" s="347"/>
      <c r="K114" s="347"/>
      <c r="L114" s="347"/>
      <c r="M114" s="341"/>
      <c r="N114" s="369"/>
      <c r="R114" s="342"/>
    </row>
    <row r="115" spans="1:18" ht="15" customHeight="1" x14ac:dyDescent="0.2">
      <c r="A115" s="346"/>
      <c r="B115" s="347"/>
      <c r="C115" s="347"/>
      <c r="D115" s="347"/>
      <c r="E115" s="347"/>
      <c r="F115" s="347"/>
      <c r="G115" s="347"/>
      <c r="H115" s="347"/>
      <c r="I115" s="347"/>
      <c r="J115" s="347"/>
      <c r="K115" s="347"/>
      <c r="L115" s="350"/>
      <c r="N115" s="369"/>
      <c r="R115" s="342"/>
    </row>
    <row r="116" spans="1:18" ht="55" customHeight="1" x14ac:dyDescent="0.2">
      <c r="A116" s="346"/>
      <c r="B116" s="639" t="s">
        <v>419</v>
      </c>
      <c r="C116" s="640"/>
      <c r="D116" s="641"/>
      <c r="E116" s="470"/>
      <c r="F116" s="470"/>
      <c r="G116" s="470"/>
      <c r="H116" s="470"/>
      <c r="I116" s="470"/>
      <c r="J116" s="470"/>
      <c r="K116" s="350"/>
      <c r="L116" s="350"/>
      <c r="N116" s="369"/>
      <c r="R116" s="342"/>
    </row>
    <row r="117" spans="1:18" ht="26" customHeight="1" x14ac:dyDescent="0.2">
      <c r="A117" s="346"/>
      <c r="B117" s="377"/>
      <c r="C117" s="378"/>
      <c r="D117" s="382"/>
      <c r="E117" s="404"/>
      <c r="F117" s="404"/>
      <c r="G117" s="404"/>
      <c r="H117" s="404"/>
      <c r="I117" s="404"/>
      <c r="J117" s="404"/>
      <c r="K117" s="350"/>
      <c r="L117" s="350"/>
      <c r="N117" s="369"/>
      <c r="R117" s="342"/>
    </row>
    <row r="118" spans="1:18" ht="15" customHeight="1" x14ac:dyDescent="0.2">
      <c r="A118" s="346"/>
      <c r="B118" s="340"/>
      <c r="C118" s="349"/>
      <c r="D118" s="349"/>
      <c r="E118" s="347"/>
      <c r="F118" s="347"/>
      <c r="G118" s="347"/>
      <c r="H118" s="347"/>
      <c r="I118" s="347"/>
      <c r="J118" s="347"/>
      <c r="K118" s="350"/>
      <c r="L118" s="350"/>
      <c r="N118" s="369"/>
      <c r="R118" s="342"/>
    </row>
    <row r="119" spans="1:18" ht="15" customHeight="1" x14ac:dyDescent="0.2">
      <c r="A119" s="346"/>
      <c r="B119" s="340"/>
      <c r="C119" s="349"/>
      <c r="D119" s="349"/>
      <c r="E119" s="347"/>
      <c r="F119" s="347"/>
      <c r="G119" s="347"/>
      <c r="H119" s="347"/>
      <c r="I119" s="347"/>
      <c r="J119" s="347"/>
      <c r="K119" s="350"/>
      <c r="L119" s="350"/>
      <c r="N119" s="369"/>
      <c r="R119" s="342"/>
    </row>
    <row r="120" spans="1:18" ht="15" customHeight="1" x14ac:dyDescent="0.2">
      <c r="A120" s="383"/>
      <c r="B120" s="340"/>
      <c r="C120" s="349"/>
      <c r="D120" s="349"/>
      <c r="E120" s="347"/>
      <c r="F120" s="347"/>
      <c r="G120" s="347"/>
      <c r="H120" s="347"/>
      <c r="I120" s="347"/>
      <c r="J120" s="347"/>
      <c r="K120" s="384"/>
      <c r="L120" s="384"/>
      <c r="N120" s="369"/>
      <c r="R120" s="342"/>
    </row>
    <row r="121" spans="1:18" ht="15" customHeight="1" x14ac:dyDescent="0.2">
      <c r="A121" s="383"/>
      <c r="B121" s="380"/>
      <c r="C121" s="349"/>
      <c r="D121" s="349"/>
      <c r="E121" s="347"/>
      <c r="F121" s="347"/>
      <c r="G121" s="347"/>
      <c r="H121" s="347"/>
      <c r="I121" s="347"/>
      <c r="J121" s="347"/>
      <c r="K121" s="385"/>
      <c r="L121" s="385"/>
      <c r="N121" s="369"/>
      <c r="R121" s="342"/>
    </row>
    <row r="122" spans="1:18" ht="15" customHeight="1" x14ac:dyDescent="0.2">
      <c r="A122" s="347"/>
      <c r="B122" s="380"/>
      <c r="C122" s="349"/>
      <c r="D122" s="349"/>
      <c r="E122" s="347"/>
      <c r="F122" s="347"/>
      <c r="G122" s="347"/>
      <c r="H122" s="347"/>
      <c r="I122" s="347"/>
      <c r="J122" s="347"/>
      <c r="K122" s="359"/>
      <c r="L122" s="359"/>
      <c r="M122" s="347"/>
      <c r="N122" s="369"/>
      <c r="R122" s="342"/>
    </row>
    <row r="123" spans="1:18" ht="15" customHeight="1" x14ac:dyDescent="0.2">
      <c r="A123" s="347"/>
      <c r="B123" s="381"/>
      <c r="C123" s="347"/>
      <c r="D123" s="347"/>
      <c r="E123" s="347"/>
      <c r="F123" s="347"/>
      <c r="G123" s="347"/>
      <c r="H123" s="347"/>
      <c r="I123" s="347"/>
      <c r="J123" s="347"/>
      <c r="K123" s="359"/>
      <c r="L123" s="359"/>
      <c r="M123" s="347"/>
      <c r="N123" s="369"/>
      <c r="R123" s="342"/>
    </row>
    <row r="124" spans="1:18" ht="22.5" customHeight="1" x14ac:dyDescent="0.25">
      <c r="A124" s="631" t="s">
        <v>123</v>
      </c>
      <c r="B124" s="632"/>
      <c r="C124" s="632"/>
      <c r="D124" s="632"/>
      <c r="E124" s="632"/>
      <c r="F124" s="632"/>
      <c r="G124" s="632"/>
      <c r="H124" s="632"/>
      <c r="I124" s="632"/>
      <c r="J124" s="632"/>
      <c r="K124" s="632"/>
      <c r="L124" s="632"/>
      <c r="M124" s="632"/>
      <c r="N124" s="633"/>
    </row>
    <row r="125" spans="1:18" x14ac:dyDescent="0.2"/>
    <row r="126" spans="1:18" x14ac:dyDescent="0.2"/>
    <row r="127" spans="1:18" x14ac:dyDescent="0.2"/>
    <row r="128" spans="1:18" x14ac:dyDescent="0.2"/>
    <row r="129" x14ac:dyDescent="0.2"/>
    <row r="130" x14ac:dyDescent="0.2"/>
    <row r="131" x14ac:dyDescent="0.2"/>
    <row r="132" x14ac:dyDescent="0.2"/>
    <row r="133" x14ac:dyDescent="0.2"/>
    <row r="134" x14ac:dyDescent="0.2"/>
    <row r="135" x14ac:dyDescent="0.2"/>
    <row r="136"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sheetData>
  <sheetProtection sheet="1"/>
  <mergeCells count="20">
    <mergeCell ref="A124:N124"/>
    <mergeCell ref="C18:J18"/>
    <mergeCell ref="C30:J30"/>
    <mergeCell ref="B29:K29"/>
    <mergeCell ref="C44:J44"/>
    <mergeCell ref="C67:J67"/>
    <mergeCell ref="B66:K66"/>
    <mergeCell ref="B90:K90"/>
    <mergeCell ref="B91:K91"/>
    <mergeCell ref="B89:L89"/>
    <mergeCell ref="B39:L39"/>
    <mergeCell ref="B101:F101"/>
    <mergeCell ref="B116:D116"/>
    <mergeCell ref="B1:K1"/>
    <mergeCell ref="N1:N85"/>
    <mergeCell ref="B5:K7"/>
    <mergeCell ref="B10:K10"/>
    <mergeCell ref="B40:K40"/>
    <mergeCell ref="B9:L9"/>
    <mergeCell ref="D2:H2"/>
  </mergeCells>
  <conditionalFormatting sqref="C20:J20">
    <cfRule type="containsBlanks" dxfId="205" priority="8" stopIfTrue="1">
      <formula>LEN(TRIM(C20))=0</formula>
    </cfRule>
  </conditionalFormatting>
  <conditionalFormatting sqref="C21:J21">
    <cfRule type="containsBlanks" dxfId="203" priority="11" stopIfTrue="1">
      <formula>LEN(TRIM(C21))=0</formula>
    </cfRule>
  </conditionalFormatting>
  <conditionalFormatting sqref="C22:J22">
    <cfRule type="containsBlanks" dxfId="201" priority="43">
      <formula>LEN(TRIM(C22))=0</formula>
    </cfRule>
  </conditionalFormatting>
  <conditionalFormatting sqref="C23:J24">
    <cfRule type="containsBlanks" dxfId="198" priority="5" stopIfTrue="1">
      <formula>LEN(TRIM(C23))=0</formula>
    </cfRule>
  </conditionalFormatting>
  <conditionalFormatting sqref="C26:J26">
    <cfRule type="cellIs" dxfId="196" priority="2" operator="greaterThan">
      <formula>0</formula>
    </cfRule>
  </conditionalFormatting>
  <conditionalFormatting sqref="D15:J17">
    <cfRule type="cellIs" dxfId="194" priority="40" operator="equal">
      <formula>"x"</formula>
    </cfRule>
  </conditionalFormatting>
  <conditionalFormatting sqref="K20:L27">
    <cfRule type="cellIs" dxfId="193" priority="26" operator="equal">
      <formula>"x"</formula>
    </cfRule>
  </conditionalFormatting>
  <conditionalFormatting sqref="K32:L38">
    <cfRule type="cellIs" dxfId="192" priority="24" operator="equal">
      <formula>"x"</formula>
    </cfRule>
  </conditionalFormatting>
  <dataValidations count="12">
    <dataValidation allowBlank="1" showInputMessage="1" showErrorMessage="1" prompt="If coverage of MCV2 is &gt;10% lower than DTP3 (calculated: DTP3 -MCV2), suggests barriers relative to utilization of services/system functioning could potentially exist. Search for explainations in the information sources identified in Step 1." sqref="K23:L23" xr:uid="{3B8FBFA2-6017-0F44-AF57-ED1F21E58FFB}"/>
    <dataValidation allowBlank="1" showInputMessage="1" showErrorMessage="1" prompt="If the coverage is &lt;90%- suggests barriers relative to access to vaccines or to system functioning, or may signal existence of stigmatization/misinformation related to HPV vaccine and/or sexual and reproductive health. Search for explanations in the infor" sqref="K24:L24 K37:L38" xr:uid="{FD9FE1F9-AFF5-3D44-8EF8-F8AE7BCB5F89}"/>
    <dataValidation allowBlank="1" showInputMessage="1" showErrorMessage="1" prompt="The estimated number of zero-dose children is calculated by multiplying the target population with the percent of zero dose children." sqref="C115 C108 C99:C100" xr:uid="{1B721DCD-59F1-584A-9C44-9F2686D13F23}"/>
    <dataValidation allowBlank="1" showInputMessage="1" showErrorMessage="1" prompt="The estimated % of zero dose children is calculated as the percentage of children who have not recieved DTP1 vaccine._x000a__x000a_" sqref="C98" xr:uid="{CB2F6E5F-52A7-F242-A809-25DCE04174EA}"/>
    <dataValidation allowBlank="1" showInputMessage="1" showErrorMessage="1" prompt="Do not put % sign, use just the numbers" sqref="D49:J50 C44 C46:C50 D72:J73 C67 C69:C73" xr:uid="{588DDB16-8216-1246-A6DC-14CBF6113FD3}"/>
    <dataValidation allowBlank="1" showInputMessage="1" showErrorMessage="1" prompt="Or equivalent to region (subnational unit)_x000a_" sqref="B61" xr:uid="{6C8EA060-F606-A24B-AAEE-85CD5D07F6CE}"/>
    <dataValidation allowBlank="1" showInputMessage="1" showErrorMessage="1" prompt="If coverage is &lt;85%, suggests that barriers relative to access or  utilization of services/system functioning could potentially exist. Search for explanations in the information sources identified in Step 1." sqref="K21:L21" xr:uid="{F85906AC-B618-2C49-889D-6BB9B097DC0F}"/>
    <dataValidation allowBlank="1" showInputMessage="1" showErrorMessage="1" prompt="If the percentage of districts where DTP3 is &lt;80% is &gt;20%, suggests possible inequity could potentially exist. Search for explanations in the information sources identified in Step 1." sqref="K27:L27 D28:J28 D15:J16" xr:uid="{F5A81C8A-3353-7E4B-9483-DECCAE42E384}"/>
    <dataValidation allowBlank="1" showInputMessage="1" showErrorMessage="1" prompt="If the percentage of districts where DTP3 &lt;50% is &gt;0%, suggests that possible inequity could potentially exist. Search for explanations in the information sources identified in Step 1." sqref="K26:L26" xr:uid="{AB010F72-7722-C54C-91EF-B05C3CDDEFAF}"/>
    <dataValidation allowBlank="1" showInputMessage="1" showErrorMessage="1" prompt="If the drop out is &gt;10% (calculated: (DTP1-DTP3)/DTP1), suggests barriers relative to utlization of services/system functioning could potentially exist. Search for explanations in the information sources identified in Step 1." sqref="K25:L25" xr:uid="{E451EA79-D88C-F548-9B37-DC01520E4360}"/>
    <dataValidation allowBlank="1" showInputMessage="1" showErrorMessage="1" prompt="If coverage of MCV1 is &gt;10% lower than DTP1 (calculated: DTP1 -MCV1), suggests barriers relative to utilization of services/system functioning could potentially exist. Search for explainations in the information sources identified in Step 1." sqref="K22:L22" xr:uid="{F71E9CA6-6344-3D48-B9F9-225B8D51E159}"/>
    <dataValidation allowBlank="1" showInputMessage="1" showErrorMessage="1" prompt="If coverage is &lt;90%, suggests that barriers relative to access could potentially exist. Search for explanations in the information sources identified in Step 1." sqref="K20:L20" xr:uid="{4E8CE9D4-2914-3B41-BBE2-0DF01AC9CD9C}"/>
  </dataValidations>
  <hyperlinks>
    <hyperlink ref="C11" r:id="rId1" xr:uid="{464133FD-E78B-AF46-8693-734B11AC0399}"/>
    <hyperlink ref="K13" location="'info 3. ex1-Coverage'!A1" display="Example 1 " xr:uid="{D3DC591A-1223-1B4C-98AF-2E847AFF7C1C}"/>
    <hyperlink ref="C92" r:id="rId2" xr:uid="{C0475185-8FCF-0942-932B-DC1124605050}"/>
    <hyperlink ref="K41" location="'info 4. ex2-Equity'!A1" display="Example 2" xr:uid="{60073DB5-8239-494B-8DA9-A7FA515B1A9B}"/>
  </hyperlinks>
  <pageMargins left="0.7" right="0.7" top="0.75" bottom="0.75" header="0.3" footer="0.3"/>
  <pageSetup orientation="portrait" horizontalDpi="90" verticalDpi="90" r:id="rId3"/>
  <drawing r:id="rId4"/>
  <extLst>
    <ext xmlns:x14="http://schemas.microsoft.com/office/spreadsheetml/2009/9/main" uri="{78C0D931-6437-407d-A8EE-F0AAD7539E65}">
      <x14:conditionalFormattings>
        <x14:conditionalFormatting xmlns:xm="http://schemas.microsoft.com/office/excel/2006/main">
          <x14:cfRule type="cellIs" priority="15" operator="lessThan" id="{4CA443A6-B4CF-A14A-A91E-A8039A9E95BC}">
            <xm:f>'List of barriers'!$AM$14</xm:f>
            <x14:dxf>
              <font>
                <color rgb="FF9C0006"/>
              </font>
              <fill>
                <patternFill>
                  <bgColor rgb="FFFFC7CE"/>
                </patternFill>
              </fill>
            </x14:dxf>
          </x14:cfRule>
          <xm:sqref>C20:J20</xm:sqref>
        </x14:conditionalFormatting>
        <x14:conditionalFormatting xmlns:xm="http://schemas.microsoft.com/office/excel/2006/main">
          <x14:cfRule type="cellIs" priority="12" operator="lessThan" id="{7D73C9AD-5272-3A40-B1AC-3A920CDCC483}">
            <xm:f>'List of barriers'!$AM$15</xm:f>
            <x14:dxf>
              <font>
                <color rgb="FF9C0006"/>
              </font>
              <fill>
                <patternFill>
                  <bgColor rgb="FFFFC7CE"/>
                </patternFill>
              </fill>
            </x14:dxf>
          </x14:cfRule>
          <xm:sqref>C21:J21</xm:sqref>
        </x14:conditionalFormatting>
        <x14:conditionalFormatting xmlns:xm="http://schemas.microsoft.com/office/excel/2006/main">
          <x14:cfRule type="expression" priority="44" id="{3A3C8BFF-91F2-E94D-8E95-58647CC39872}">
            <xm:f>'List of barriers'!AM$16&gt;'List of barriers'!$AX$16</xm:f>
            <x14:dxf>
              <font>
                <color rgb="FF9C0006"/>
              </font>
              <fill>
                <patternFill>
                  <bgColor rgb="FFFFC7CE"/>
                </patternFill>
              </fill>
            </x14:dxf>
          </x14:cfRule>
          <xm:sqref>C22:J22</xm:sqref>
        </x14:conditionalFormatting>
        <x14:conditionalFormatting xmlns:xm="http://schemas.microsoft.com/office/excel/2006/main">
          <x14:cfRule type="expression" priority="6" id="{8F7E1676-D236-4F47-AFEB-A7694CE91710}">
            <xm:f>'List of barriers'!AM$21&gt;'List of barriers'!$AX$21</xm:f>
            <x14:dxf>
              <font>
                <color rgb="FF9C0006"/>
              </font>
              <fill>
                <patternFill>
                  <bgColor rgb="FFFFC7CE"/>
                </patternFill>
              </fill>
            </x14:dxf>
          </x14:cfRule>
          <xm:sqref>C23:J23</xm:sqref>
        </x14:conditionalFormatting>
        <x14:conditionalFormatting xmlns:xm="http://schemas.microsoft.com/office/excel/2006/main">
          <x14:cfRule type="cellIs" priority="10" operator="lessThan" id="{D9A8FBA1-A014-B24C-9EE9-FA095F06EF9C}">
            <xm:f>'List of barriers'!$AM$18</xm:f>
            <x14:dxf>
              <font>
                <color rgb="FF9C0006"/>
              </font>
              <fill>
                <patternFill>
                  <bgColor rgb="FFFFC7CE"/>
                </patternFill>
              </fill>
            </x14:dxf>
          </x14:cfRule>
          <xm:sqref>C24:J24</xm:sqref>
        </x14:conditionalFormatting>
        <x14:conditionalFormatting xmlns:xm="http://schemas.microsoft.com/office/excel/2006/main">
          <x14:cfRule type="cellIs" priority="1" operator="greaterThan" id="{AF31D2DE-1581-E44F-AD2F-D94BC6644906}">
            <xm:f>'List of barriers'!$AM$23</xm:f>
            <x14:dxf>
              <font>
                <color rgb="FF9C0006"/>
              </font>
              <fill>
                <patternFill>
                  <bgColor rgb="FFFFC7CE"/>
                </patternFill>
              </fill>
            </x14:dxf>
          </x14:cfRule>
          <xm:sqref>C27:J27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BH92"/>
  <sheetViews>
    <sheetView topLeftCell="A72" workbookViewId="0">
      <selection activeCell="A5" sqref="A5"/>
    </sheetView>
  </sheetViews>
  <sheetFormatPr baseColWidth="10" defaultColWidth="9.1640625" defaultRowHeight="15" x14ac:dyDescent="0.2"/>
  <cols>
    <col min="1" max="1" width="46.6640625" style="57" customWidth="1"/>
    <col min="2" max="2" width="26.83203125" style="56" customWidth="1"/>
    <col min="3" max="3" width="20.83203125" style="56" customWidth="1"/>
    <col min="4" max="4" width="16.33203125" style="56" customWidth="1"/>
    <col min="5" max="5" width="16" style="56" customWidth="1"/>
    <col min="6" max="6" width="11" style="56" customWidth="1"/>
    <col min="7" max="7" width="13.33203125" style="56" customWidth="1"/>
    <col min="8" max="8" width="9.1640625" style="56"/>
    <col min="9" max="9" width="50.5" style="56" customWidth="1"/>
    <col min="10" max="10" width="30.83203125" style="56" customWidth="1"/>
    <col min="11" max="11" width="22.6640625" style="56" customWidth="1"/>
    <col min="12" max="12" width="17.5" style="56" customWidth="1"/>
    <col min="13" max="13" width="18.6640625" style="56" customWidth="1"/>
    <col min="14" max="14" width="31.6640625" style="56" customWidth="1"/>
    <col min="15" max="16384" width="9.1640625" style="56"/>
  </cols>
  <sheetData>
    <row r="1" spans="1:60" s="60" customFormat="1" ht="20" x14ac:dyDescent="0.25">
      <c r="A1" s="61" t="s">
        <v>109</v>
      </c>
      <c r="B1" s="62" t="s">
        <v>110</v>
      </c>
      <c r="D1" s="649" t="s">
        <v>198</v>
      </c>
      <c r="E1" s="649"/>
      <c r="F1" s="650" t="s">
        <v>188</v>
      </c>
      <c r="G1" s="650"/>
      <c r="W1" s="171" t="s">
        <v>194</v>
      </c>
      <c r="X1" s="171" t="s">
        <v>195</v>
      </c>
      <c r="Y1" s="171"/>
      <c r="Z1" s="171"/>
      <c r="AA1" s="171"/>
      <c r="AB1" s="171"/>
      <c r="AF1" s="56"/>
    </row>
    <row r="2" spans="1:60" ht="64" x14ac:dyDescent="0.2">
      <c r="A2" s="55" t="s">
        <v>50</v>
      </c>
      <c r="C2" s="56" t="s">
        <v>197</v>
      </c>
      <c r="D2" s="57" t="s">
        <v>185</v>
      </c>
      <c r="E2" s="57" t="s">
        <v>186</v>
      </c>
      <c r="F2" s="57" t="s">
        <v>188</v>
      </c>
      <c r="G2" s="57" t="s">
        <v>236</v>
      </c>
      <c r="J2" s="56" t="s">
        <v>129</v>
      </c>
      <c r="W2" s="172"/>
      <c r="X2" s="172" t="s">
        <v>193</v>
      </c>
      <c r="Y2" s="172"/>
      <c r="Z2" s="172"/>
      <c r="AA2" s="172" t="s">
        <v>189</v>
      </c>
      <c r="AB2" s="172" t="s">
        <v>190</v>
      </c>
      <c r="AF2" s="184" t="str">
        <f>'Step4-Prioritisation '!B18</f>
        <v/>
      </c>
      <c r="AG2" s="184">
        <f>'Step4-Prioritisation '!D18</f>
        <v>0</v>
      </c>
      <c r="AL2" s="454" t="s">
        <v>0</v>
      </c>
      <c r="AM2" s="634" t="s">
        <v>14</v>
      </c>
      <c r="AN2" s="634"/>
      <c r="AO2" s="634"/>
      <c r="AP2" s="634"/>
      <c r="AQ2" s="634"/>
      <c r="AR2" s="634"/>
      <c r="AS2" s="634"/>
      <c r="AT2" s="634"/>
    </row>
    <row r="3" spans="1:60" ht="73.5" customHeight="1" x14ac:dyDescent="0.2">
      <c r="A3" s="16" t="str">
        <f>'3.1 Programme mgmt &amp; financing'!B10</f>
        <v xml:space="preserve">3.1.1. Policy &amp; guidance: Inadequate national immunization laws and policies regarding immunization practices (e.g. opening multi-dose vials, catch-up vaccination, discarding vaccine wastage, policies not aligned with national health strategies and plans)
</v>
      </c>
      <c r="B3" s="16">
        <f>'3.1 Programme mgmt &amp; financing'!D11</f>
        <v>0</v>
      </c>
      <c r="C3" s="18">
        <f>'3.1 Programme mgmt &amp; financing'!C11</f>
        <v>0</v>
      </c>
      <c r="D3" s="155" t="str">
        <f>IF('3.1 Programme mgmt &amp; financing'!$C11='List of barriers'!$I$4,'3.1 Programme mgmt &amp; financing'!$D11,"")</f>
        <v/>
      </c>
      <c r="E3" s="155" t="str">
        <f>IF('3.1 Programme mgmt &amp; financing'!$C11='List of barriers'!$I$4,'3.1 Programme mgmt &amp; financing'!E11,"")</f>
        <v/>
      </c>
      <c r="F3" s="155" t="str">
        <f>IF('3.1 Programme mgmt &amp; financing'!$C11='List of barriers'!$I$3,'3.1 Programme mgmt &amp; financing'!D$11,"")</f>
        <v/>
      </c>
      <c r="G3" s="174" t="str">
        <f>IF('3.1 Programme mgmt &amp; financing'!$C11='List of barriers'!$I$3,'3.1 Programme mgmt &amp; financing'!$E$11,"")</f>
        <v/>
      </c>
      <c r="I3" s="63" t="s">
        <v>55</v>
      </c>
      <c r="J3" s="169" t="s">
        <v>620</v>
      </c>
      <c r="K3" s="170" t="s">
        <v>161</v>
      </c>
      <c r="L3" s="170" t="s">
        <v>79</v>
      </c>
      <c r="M3" s="170" t="s">
        <v>70</v>
      </c>
      <c r="N3" s="170" t="s">
        <v>179</v>
      </c>
      <c r="O3" s="64"/>
      <c r="P3" s="66"/>
      <c r="W3" s="172" t="s">
        <v>55</v>
      </c>
      <c r="X3" s="172" t="s">
        <v>191</v>
      </c>
      <c r="Y3" s="172"/>
      <c r="Z3" s="172"/>
      <c r="AA3" s="172"/>
      <c r="AB3" s="172"/>
      <c r="AF3" s="184" t="str">
        <f>'Step4-Prioritisation '!B19</f>
        <v/>
      </c>
      <c r="AG3" s="184">
        <f>'Step4-Prioritisation '!D19</f>
        <v>0</v>
      </c>
      <c r="AL3" s="457"/>
      <c r="AM3" s="455">
        <v>2023</v>
      </c>
      <c r="AN3" s="456">
        <v>2022</v>
      </c>
      <c r="AO3" s="456">
        <v>2021</v>
      </c>
      <c r="AP3" s="456">
        <v>2020</v>
      </c>
      <c r="AQ3" s="456">
        <v>2019</v>
      </c>
      <c r="AR3" s="456">
        <v>2018</v>
      </c>
      <c r="AS3" s="456">
        <v>2017</v>
      </c>
      <c r="AT3" s="456">
        <v>2016</v>
      </c>
    </row>
    <row r="4" spans="1:60" ht="64" x14ac:dyDescent="0.2">
      <c r="A4" s="16" t="str">
        <f>'3.1 Programme mgmt &amp; financing'!B13</f>
        <v>3.1.2. Policy &amp; guidance: Missed opportunities resulting from regulation/policy restrictions prevent some health worker cadres or non-health workers from administering vaccines</v>
      </c>
      <c r="B4" s="16">
        <f>'3.1 Programme mgmt &amp; financing'!D14</f>
        <v>0</v>
      </c>
      <c r="C4" s="18">
        <f>'3.1 Programme mgmt &amp; financing'!C14</f>
        <v>0</v>
      </c>
      <c r="D4" s="155" t="str">
        <f>IF('3.1 Programme mgmt &amp; financing'!$C14='List of barriers'!$I$4,'3.1 Programme mgmt &amp; financing'!$D14,"")</f>
        <v/>
      </c>
      <c r="E4" s="155" t="str">
        <f>IF('3.1 Programme mgmt &amp; financing'!$C14='List of barriers'!$I$4,'3.1 Programme mgmt &amp; financing'!E14,"")</f>
        <v/>
      </c>
      <c r="F4" s="155" t="str">
        <f>IF('3.1 Programme mgmt &amp; financing'!$C14='List of barriers'!$I$3,'3.1 Programme mgmt &amp; financing'!$D14,"")</f>
        <v/>
      </c>
      <c r="G4" s="174" t="str">
        <f>IF('3.1 Programme mgmt &amp; financing'!$C14='List of barriers'!$I$3,'3.1 Programme mgmt &amp; financing'!$E$14,"")</f>
        <v/>
      </c>
      <c r="I4" s="63" t="s">
        <v>57</v>
      </c>
      <c r="J4" s="64" t="s">
        <v>196</v>
      </c>
      <c r="K4" s="64" t="s">
        <v>72</v>
      </c>
      <c r="L4" s="64"/>
      <c r="M4" s="64"/>
      <c r="N4" s="64"/>
      <c r="O4" s="64"/>
      <c r="P4" s="66"/>
      <c r="W4" s="172" t="s">
        <v>57</v>
      </c>
      <c r="X4" s="172" t="s">
        <v>192</v>
      </c>
      <c r="Y4" s="172"/>
      <c r="Z4" s="172"/>
      <c r="AA4" s="172"/>
      <c r="AB4" s="172"/>
      <c r="AF4" s="184" t="str">
        <f>'Step4-Prioritisation '!B20</f>
        <v/>
      </c>
      <c r="AG4" s="184">
        <f>'Step4-Prioritisation '!D20</f>
        <v>0</v>
      </c>
      <c r="AL4" s="340" t="s">
        <v>1</v>
      </c>
      <c r="AM4" s="543">
        <f>'Step2-2.1Immunization C&amp;E'!C20</f>
        <v>0</v>
      </c>
      <c r="AN4" s="543">
        <f>'Step2-2.1Immunization C&amp;E'!D20</f>
        <v>0</v>
      </c>
      <c r="AO4" s="543">
        <f>'Step2-2.1Immunization C&amp;E'!E20</f>
        <v>0</v>
      </c>
      <c r="AP4" s="543">
        <f>'Step2-2.1Immunization C&amp;E'!F20</f>
        <v>0</v>
      </c>
      <c r="AQ4" s="543">
        <f>'Step2-2.1Immunization C&amp;E'!G20</f>
        <v>0</v>
      </c>
      <c r="AR4" s="543">
        <f>'Step2-2.1Immunization C&amp;E'!H20</f>
        <v>0</v>
      </c>
      <c r="AS4" s="543">
        <f>'Step2-2.1Immunization C&amp;E'!I20</f>
        <v>0</v>
      </c>
      <c r="AT4" s="543">
        <f>'Step2-2.1Immunization C&amp;E'!J20</f>
        <v>0</v>
      </c>
    </row>
    <row r="5" spans="1:60" ht="48" x14ac:dyDescent="0.2">
      <c r="A5" s="16" t="str">
        <f>'3.1 Programme mgmt &amp; financing'!B16</f>
        <v>3.1.3. Governance &amp; accountability: Level of functioning of the NITAG and related national-level immunization committees is inadequate</v>
      </c>
      <c r="B5" s="16">
        <f>'3.1 Programme mgmt &amp; financing'!D17</f>
        <v>0</v>
      </c>
      <c r="C5" s="18">
        <f>'3.1 Programme mgmt &amp; financing'!C17</f>
        <v>0</v>
      </c>
      <c r="D5" s="155" t="str">
        <f>IF('3.1 Programme mgmt &amp; financing'!$C17='List of barriers'!$I$4,'3.1 Programme mgmt &amp; financing'!$D17,"")</f>
        <v/>
      </c>
      <c r="E5" s="174" t="str">
        <f>IF('3.1 Programme mgmt &amp; financing'!$C17='List of barriers'!$I$4,'3.1 Programme mgmt &amp; financing'!E17,"")</f>
        <v/>
      </c>
      <c r="F5" s="155" t="str">
        <f>IF('3.1 Programme mgmt &amp; financing'!$C17='List of barriers'!$I$3,'3.1 Programme mgmt &amp; financing'!$D17,"")</f>
        <v/>
      </c>
      <c r="G5" s="174" t="str">
        <f>IF('3.1 Programme mgmt &amp; financing'!$C17='List of barriers'!$I$3,'3.1 Programme mgmt &amp; financing'!$E$17,"")</f>
        <v/>
      </c>
      <c r="AF5" s="184" t="str">
        <f>'Step4-Prioritisation '!B21</f>
        <v/>
      </c>
      <c r="AG5" s="184">
        <f>'Step4-Prioritisation '!D21</f>
        <v>0</v>
      </c>
      <c r="AL5" s="340" t="s">
        <v>2</v>
      </c>
      <c r="AM5" s="543">
        <f>'Step2-2.1Immunization C&amp;E'!C21</f>
        <v>0</v>
      </c>
      <c r="AN5" s="543">
        <f>'Step2-2.1Immunization C&amp;E'!D21</f>
        <v>0</v>
      </c>
      <c r="AO5" s="543">
        <f>'Step2-2.1Immunization C&amp;E'!E21</f>
        <v>0</v>
      </c>
      <c r="AP5" s="543">
        <f>'Step2-2.1Immunization C&amp;E'!F21</f>
        <v>0</v>
      </c>
      <c r="AQ5" s="543">
        <f>'Step2-2.1Immunization C&amp;E'!G21</f>
        <v>0</v>
      </c>
      <c r="AR5" s="543">
        <f>'Step2-2.1Immunization C&amp;E'!H21</f>
        <v>0</v>
      </c>
      <c r="AS5" s="543">
        <f>'Step2-2.1Immunization C&amp;E'!I21</f>
        <v>0</v>
      </c>
      <c r="AT5" s="543">
        <f>'Step2-2.1Immunization C&amp;E'!J21</f>
        <v>0</v>
      </c>
    </row>
    <row r="6" spans="1:60" ht="48" x14ac:dyDescent="0.2">
      <c r="A6" s="16" t="str">
        <f>'3.1 Programme mgmt &amp; financing'!B19</f>
        <v>3.1.4. Governance &amp; accountability: Poor communication and information flow between different levels of the health sector</v>
      </c>
      <c r="B6" s="16">
        <f>'3.1 Programme mgmt &amp; financing'!D20</f>
        <v>0</v>
      </c>
      <c r="C6" s="18">
        <f>'3.1 Programme mgmt &amp; financing'!C20</f>
        <v>0</v>
      </c>
      <c r="D6" s="155" t="str">
        <f>IF('3.1 Programme mgmt &amp; financing'!$C20='List of barriers'!$I$4,'3.1 Programme mgmt &amp; financing'!$D20,"")</f>
        <v/>
      </c>
      <c r="E6" s="155" t="str">
        <f>IF('3.1 Programme mgmt &amp; financing'!$C20='List of barriers'!$I$4,'3.1 Programme mgmt &amp; financing'!E20,"")</f>
        <v/>
      </c>
      <c r="F6" s="155" t="str">
        <f>IF('3.1 Programme mgmt &amp; financing'!$C20='List of barriers'!$I$3,'3.1 Programme mgmt &amp; financing'!$D20,"")</f>
        <v/>
      </c>
      <c r="G6" s="174" t="str">
        <f>IF('3.1 Programme mgmt &amp; financing'!$C20='List of barriers'!$I$3,'3.1 Programme mgmt &amp; financing'!$E$20,"")</f>
        <v/>
      </c>
      <c r="I6" s="172" t="s">
        <v>92</v>
      </c>
      <c r="O6" s="65"/>
      <c r="AF6" s="184" t="str">
        <f>'Step4-Prioritisation '!B22</f>
        <v/>
      </c>
      <c r="AG6" s="184">
        <f>'Step4-Prioritisation '!D22</f>
        <v>0</v>
      </c>
      <c r="AL6" s="340" t="s">
        <v>3</v>
      </c>
      <c r="AM6" s="543">
        <f>'Step2-2.1Immunization C&amp;E'!C22</f>
        <v>0</v>
      </c>
      <c r="AN6" s="543">
        <f>'Step2-2.1Immunization C&amp;E'!D22</f>
        <v>0</v>
      </c>
      <c r="AO6" s="543">
        <f>'Step2-2.1Immunization C&amp;E'!E22</f>
        <v>0</v>
      </c>
      <c r="AP6" s="543">
        <f>'Step2-2.1Immunization C&amp;E'!F22</f>
        <v>0</v>
      </c>
      <c r="AQ6" s="543">
        <f>'Step2-2.1Immunization C&amp;E'!G22</f>
        <v>0</v>
      </c>
      <c r="AR6" s="543">
        <f>'Step2-2.1Immunization C&amp;E'!H22</f>
        <v>0</v>
      </c>
      <c r="AS6" s="543">
        <f>'Step2-2.1Immunization C&amp;E'!I22</f>
        <v>0</v>
      </c>
      <c r="AT6" s="543">
        <f>'Step2-2.1Immunization C&amp;E'!J22</f>
        <v>0</v>
      </c>
    </row>
    <row r="7" spans="1:60" ht="48" x14ac:dyDescent="0.2">
      <c r="A7" s="16" t="str">
        <f>'3.1 Programme mgmt &amp; financing'!B22</f>
        <v>3.1.5. Planning &amp; procurement: Inefficient planning processes, not aligned with other planning processes and not linked to financial planning</v>
      </c>
      <c r="B7" s="16">
        <f>'3.1 Programme mgmt &amp; financing'!D23</f>
        <v>0</v>
      </c>
      <c r="C7" s="18">
        <f>'3.1 Programme mgmt &amp; financing'!C23</f>
        <v>0</v>
      </c>
      <c r="D7" s="155" t="str">
        <f>IF('3.1 Programme mgmt &amp; financing'!$C23='List of barriers'!$I$4,'3.1 Programme mgmt &amp; financing'!$D23,"")</f>
        <v/>
      </c>
      <c r="E7" s="155" t="str">
        <f>IF('3.1 Programme mgmt &amp; financing'!$C23='List of barriers'!$I$4,'3.1 Programme mgmt &amp; financing'!E23,"")</f>
        <v/>
      </c>
      <c r="F7" s="155" t="str">
        <f>IF('3.1 Programme mgmt &amp; financing'!$C23='List of barriers'!$I$3,'3.1 Programme mgmt &amp; financing'!$D23,"")</f>
        <v/>
      </c>
      <c r="G7" s="174" t="str">
        <f>IF('3.1 Programme mgmt &amp; financing'!$C23='List of barriers'!$I$3,'3.1 Programme mgmt &amp; financing'!$E$23,"")</f>
        <v/>
      </c>
      <c r="I7" s="172" t="s">
        <v>165</v>
      </c>
      <c r="AF7" s="184" t="str">
        <f>'Step4-Prioritisation '!B23</f>
        <v/>
      </c>
      <c r="AG7" s="184">
        <f>'Step4-Prioritisation '!D23</f>
        <v>0</v>
      </c>
      <c r="AL7" s="340" t="s">
        <v>417</v>
      </c>
      <c r="AM7" s="543">
        <f>'Step2-2.1Immunization C&amp;E'!C23</f>
        <v>0</v>
      </c>
      <c r="AN7" s="543">
        <f>'Step2-2.1Immunization C&amp;E'!D23</f>
        <v>0</v>
      </c>
      <c r="AO7" s="543">
        <f>'Step2-2.1Immunization C&amp;E'!E23</f>
        <v>0</v>
      </c>
      <c r="AP7" s="543">
        <f>'Step2-2.1Immunization C&amp;E'!F23</f>
        <v>0</v>
      </c>
      <c r="AQ7" s="543">
        <f>'Step2-2.1Immunization C&amp;E'!G23</f>
        <v>0</v>
      </c>
      <c r="AR7" s="543">
        <f>'Step2-2.1Immunization C&amp;E'!H23</f>
        <v>0</v>
      </c>
      <c r="AS7" s="543">
        <f>'Step2-2.1Immunization C&amp;E'!I23</f>
        <v>0</v>
      </c>
      <c r="AT7" s="543">
        <f>'Step2-2.1Immunization C&amp;E'!J23</f>
        <v>0</v>
      </c>
    </row>
    <row r="8" spans="1:60" ht="48" x14ac:dyDescent="0.2">
      <c r="A8" s="16" t="str">
        <f>'3.1 Programme mgmt &amp; financing'!B25</f>
        <v>3.1.6. Planning &amp; procurement: Strategic and operational plans are not up-to-date, and there is lack of strategies for hard-to-reach areas or children who missed their RI doses</v>
      </c>
      <c r="B8" s="16">
        <f>'3.1 Programme mgmt &amp; financing'!D26</f>
        <v>0</v>
      </c>
      <c r="C8" s="18">
        <f>'3.1 Programme mgmt &amp; financing'!C26</f>
        <v>0</v>
      </c>
      <c r="D8" s="155" t="str">
        <f>IF('3.1 Programme mgmt &amp; financing'!$C26='List of barriers'!$I$4,'3.1 Programme mgmt &amp; financing'!$D26,"")</f>
        <v/>
      </c>
      <c r="E8" s="155" t="str">
        <f>IF('3.1 Programme mgmt &amp; financing'!$C26='List of barriers'!$I$4,'3.1 Programme mgmt &amp; financing'!E26,"")</f>
        <v/>
      </c>
      <c r="F8" s="155" t="str">
        <f>IF('3.1 Programme mgmt &amp; financing'!$C26='List of barriers'!$I$3,'3.1 Programme mgmt &amp; financing'!$D26,"")</f>
        <v/>
      </c>
      <c r="G8" s="155" t="str">
        <f>IF('3.1 Programme mgmt &amp; financing'!$C26='List of barriers'!$I$3,'3.1 Programme mgmt &amp; financing'!$E$26,"")</f>
        <v/>
      </c>
      <c r="I8" s="175"/>
      <c r="AF8" s="184" t="str">
        <f>'Step4-Prioritisation '!B24</f>
        <v/>
      </c>
      <c r="AG8" s="184">
        <f>'Step4-Prioritisation '!D24</f>
        <v>0</v>
      </c>
      <c r="AL8" s="340" t="s">
        <v>458</v>
      </c>
      <c r="AM8" s="543">
        <f>'Step2-2.1Immunization C&amp;E'!C24</f>
        <v>0</v>
      </c>
      <c r="AN8" s="543">
        <f>'Step2-2.1Immunization C&amp;E'!D24</f>
        <v>0</v>
      </c>
      <c r="AO8" s="543">
        <f>'Step2-2.1Immunization C&amp;E'!E24</f>
        <v>0</v>
      </c>
      <c r="AP8" s="543">
        <f>'Step2-2.1Immunization C&amp;E'!F24</f>
        <v>0</v>
      </c>
      <c r="AQ8" s="543">
        <f>'Step2-2.1Immunization C&amp;E'!G24</f>
        <v>0</v>
      </c>
      <c r="AR8" s="543">
        <f>'Step2-2.1Immunization C&amp;E'!H24</f>
        <v>0</v>
      </c>
      <c r="AS8" s="543">
        <f>'Step2-2.1Immunization C&amp;E'!I24</f>
        <v>0</v>
      </c>
      <c r="AT8" s="543">
        <f>'Step2-2.1Immunization C&amp;E'!J24</f>
        <v>0</v>
      </c>
    </row>
    <row r="9" spans="1:60" ht="32" x14ac:dyDescent="0.2">
      <c r="A9" s="16" t="str">
        <f>'3.1 Programme mgmt &amp; financing'!B28</f>
        <v>3.1.7. Partner coordination: Level of functioning of Inter-Agency Coordination Committee (ICC) is inadequate</v>
      </c>
      <c r="B9" s="16">
        <f>'3.1 Programme mgmt &amp; financing'!D29</f>
        <v>0</v>
      </c>
      <c r="C9" s="18">
        <f>'3.1 Programme mgmt &amp; financing'!C29</f>
        <v>0</v>
      </c>
      <c r="D9" s="155" t="str">
        <f>IF('3.1 Programme mgmt &amp; financing'!$C29='List of barriers'!$I$4,'3.1 Programme mgmt &amp; financing'!$D29,"")</f>
        <v/>
      </c>
      <c r="E9" s="155" t="str">
        <f>IF('3.1 Programme mgmt &amp; financing'!$C29='List of barriers'!$I$4,'3.1 Programme mgmt &amp; financing'!E29,"")</f>
        <v/>
      </c>
      <c r="F9" s="155" t="str">
        <f>IF('3.1 Programme mgmt &amp; financing'!$C29='List of barriers'!$I$3,'3.1 Programme mgmt &amp; financing'!$D29,"")</f>
        <v/>
      </c>
      <c r="G9" s="155" t="str">
        <f>IF('3.1 Programme mgmt &amp; financing'!$C29='List of barriers'!$I$3,'3.1 Programme mgmt &amp; financing'!$E$29,"")</f>
        <v/>
      </c>
      <c r="I9" s="172" t="s">
        <v>96</v>
      </c>
      <c r="AF9" s="184" t="str">
        <f>'Step4-Prioritisation '!B25</f>
        <v/>
      </c>
      <c r="AG9" s="184">
        <f>'Step4-Prioritisation '!D25</f>
        <v>0</v>
      </c>
      <c r="AL9" s="340" t="s">
        <v>4</v>
      </c>
      <c r="AM9" s="543" t="str">
        <f>'Step2-2.1Immunization C&amp;E'!C25</f>
        <v/>
      </c>
      <c r="AN9" s="543" t="str">
        <f>'Step2-2.1Immunization C&amp;E'!D25</f>
        <v/>
      </c>
      <c r="AO9" s="543" t="str">
        <f>'Step2-2.1Immunization C&amp;E'!E25</f>
        <v/>
      </c>
      <c r="AP9" s="543" t="str">
        <f>'Step2-2.1Immunization C&amp;E'!F25</f>
        <v/>
      </c>
      <c r="AQ9" s="543" t="str">
        <f>'Step2-2.1Immunization C&amp;E'!G25</f>
        <v/>
      </c>
      <c r="AR9" s="543" t="str">
        <f>'Step2-2.1Immunization C&amp;E'!H25</f>
        <v/>
      </c>
      <c r="AS9" s="543" t="str">
        <f>'Step2-2.1Immunization C&amp;E'!I25</f>
        <v/>
      </c>
      <c r="AT9" s="543" t="str">
        <f>'Step2-2.1Immunization C&amp;E'!J25</f>
        <v/>
      </c>
    </row>
    <row r="10" spans="1:60" ht="32" x14ac:dyDescent="0.2">
      <c r="A10" s="16" t="str">
        <f>'3.1 Programme mgmt &amp; financing'!B31</f>
        <v>3.1.8. Budgeting &amp; financing: Insufficient national financial resources for allocations to immunization</v>
      </c>
      <c r="B10" s="16">
        <f>'3.1 Programme mgmt &amp; financing'!D32</f>
        <v>0</v>
      </c>
      <c r="C10" s="18">
        <f>'3.1 Programme mgmt &amp; financing'!C32</f>
        <v>0</v>
      </c>
      <c r="D10" s="155" t="str">
        <f>IF('3.1 Programme mgmt &amp; financing'!$C32='List of barriers'!$I$4,'3.1 Programme mgmt &amp; financing'!$D32,"")</f>
        <v/>
      </c>
      <c r="E10" s="155" t="str">
        <f>IF('3.1 Programme mgmt &amp; financing'!$C32='List of barriers'!$I$4,'3.1 Programme mgmt &amp; financing'!E32,"")</f>
        <v/>
      </c>
      <c r="F10" s="155" t="str">
        <f>IF('3.1 Programme mgmt &amp; financing'!$C32='List of barriers'!$I$3,'3.1 Programme mgmt &amp; financing'!$D32,"")</f>
        <v/>
      </c>
      <c r="G10" s="155" t="str">
        <f>IF('3.1 Programme mgmt &amp; financing'!$C32='List of barriers'!$I$3,'3.1 Programme mgmt &amp; financing'!$E$32,"")</f>
        <v/>
      </c>
      <c r="I10" s="172" t="s">
        <v>97</v>
      </c>
      <c r="AF10" s="184" t="str">
        <f>'Step4-Prioritisation '!B26</f>
        <v/>
      </c>
      <c r="AG10" s="184">
        <f>'Step4-Prioritisation '!D26</f>
        <v>0</v>
      </c>
      <c r="AL10" s="340" t="s">
        <v>5</v>
      </c>
      <c r="AM10" s="543">
        <f>'Step2-2.1Immunization C&amp;E'!C27</f>
        <v>0</v>
      </c>
      <c r="AN10" s="543">
        <f>'Step2-2.1Immunization C&amp;E'!D26</f>
        <v>0</v>
      </c>
      <c r="AO10" s="543">
        <f>'Step2-2.1Immunization C&amp;E'!E26</f>
        <v>0</v>
      </c>
      <c r="AP10" s="543">
        <f>'Step2-2.1Immunization C&amp;E'!F26</f>
        <v>0</v>
      </c>
      <c r="AQ10" s="543">
        <f>'Step2-2.1Immunization C&amp;E'!G26</f>
        <v>0</v>
      </c>
      <c r="AR10" s="543">
        <f>'Step2-2.1Immunization C&amp;E'!H26</f>
        <v>0</v>
      </c>
      <c r="AS10" s="543">
        <f>'Step2-2.1Immunization C&amp;E'!I26</f>
        <v>0</v>
      </c>
      <c r="AT10" s="543">
        <f>'Step2-2.1Immunization C&amp;E'!J26</f>
        <v>0</v>
      </c>
    </row>
    <row r="11" spans="1:60" ht="32" x14ac:dyDescent="0.2">
      <c r="A11" s="16" t="str">
        <f>'3.1 Programme mgmt &amp; financing'!B34</f>
        <v>3.1.9. Budgeting &amp; financing: Insufficient subnational budgeting for immunization</v>
      </c>
      <c r="B11" s="16">
        <f>'3.1 Programme mgmt &amp; financing'!D35</f>
        <v>0</v>
      </c>
      <c r="C11" s="18">
        <f>'3.1 Programme mgmt &amp; financing'!C35</f>
        <v>0</v>
      </c>
      <c r="D11" s="155" t="str">
        <f>IF('3.1 Programme mgmt &amp; financing'!$C35='List of barriers'!$I$4,'3.1 Programme mgmt &amp; financing'!$D35,"")</f>
        <v/>
      </c>
      <c r="E11" s="155" t="str">
        <f>IF('3.1 Programme mgmt &amp; financing'!$C35='List of barriers'!$I$4,'3.1 Programme mgmt &amp; financing'!E35,"")</f>
        <v/>
      </c>
      <c r="F11" s="155" t="str">
        <f>IF('3.1 Programme mgmt &amp; financing'!$C35='List of barriers'!$I$3,'3.1 Programme mgmt &amp; financing'!$D35,"")</f>
        <v/>
      </c>
      <c r="G11" s="155" t="str">
        <f>IF('3.1 Programme mgmt &amp; financing'!$C35='List of barriers'!$I$3,'3.1 Programme mgmt &amp; financing'!$E$35,"")</f>
        <v/>
      </c>
      <c r="I11" s="172" t="s">
        <v>166</v>
      </c>
      <c r="AF11" s="184" t="str">
        <f>'Step4-Prioritisation '!B27</f>
        <v/>
      </c>
      <c r="AG11" s="184">
        <f>'Step4-Prioritisation '!D27</f>
        <v>0</v>
      </c>
      <c r="AL11" s="340" t="s">
        <v>6</v>
      </c>
      <c r="AM11" s="543" t="e">
        <f>'Step2-2.1Immunization C&amp;E'!#REF!</f>
        <v>#REF!</v>
      </c>
      <c r="AN11" s="543">
        <f>'Step2-2.1Immunization C&amp;E'!D27</f>
        <v>0</v>
      </c>
      <c r="AO11" s="543">
        <f>'Step2-2.1Immunization C&amp;E'!E27</f>
        <v>0</v>
      </c>
      <c r="AP11" s="543">
        <f>'Step2-2.1Immunization C&amp;E'!F27</f>
        <v>0</v>
      </c>
      <c r="AQ11" s="543">
        <f>'Step2-2.1Immunization C&amp;E'!G27</f>
        <v>0</v>
      </c>
      <c r="AR11" s="543">
        <f>'Step2-2.1Immunization C&amp;E'!H27</f>
        <v>0</v>
      </c>
      <c r="AS11" s="543">
        <f>'Step2-2.1Immunization C&amp;E'!I27</f>
        <v>0</v>
      </c>
      <c r="AT11" s="543">
        <f>'Step2-2.1Immunization C&amp;E'!J27</f>
        <v>0</v>
      </c>
    </row>
    <row r="12" spans="1:60" ht="32" x14ac:dyDescent="0.2">
      <c r="A12" s="16" t="str">
        <f>'3.1 Programme mgmt &amp; financing'!B37</f>
        <v>3.1.10. Budgeting &amp; financing: Reduction in immunization funding on the horizon (current or next financial year)</v>
      </c>
      <c r="B12" s="16">
        <f>'3.1 Programme mgmt &amp; financing'!D38</f>
        <v>0</v>
      </c>
      <c r="C12" s="18">
        <f>'3.1 Programme mgmt &amp; financing'!C38</f>
        <v>0</v>
      </c>
      <c r="D12" s="155" t="str">
        <f>IF('3.1 Programme mgmt &amp; financing'!$C38='List of barriers'!$I$4,'3.1 Programme mgmt &amp; financing'!$D38,"")</f>
        <v/>
      </c>
      <c r="E12" s="155" t="str">
        <f>IF('3.1 Programme mgmt &amp; financing'!$C38='List of barriers'!$I$4,'3.1 Programme mgmt &amp; financing'!E38,"")</f>
        <v/>
      </c>
      <c r="F12" s="155" t="str">
        <f>IF('3.1 Programme mgmt &amp; financing'!$C38='List of barriers'!$I$3,'3.1 Programme mgmt &amp; financing'!$D38,"")</f>
        <v/>
      </c>
      <c r="G12" s="155" t="str">
        <f>IF('3.1 Programme mgmt &amp; financing'!$C38='List of barriers'!$I$3,'3.1 Programme mgmt &amp; financing'!$E$38,"")</f>
        <v/>
      </c>
      <c r="AF12" s="184" t="str">
        <f>'Step4-Prioritisation '!B28</f>
        <v/>
      </c>
      <c r="AG12" s="184">
        <f>'Step4-Prioritisation '!D28</f>
        <v>0</v>
      </c>
    </row>
    <row r="13" spans="1:60" ht="32" x14ac:dyDescent="0.2">
      <c r="A13" s="16" t="str">
        <f>'3.1 Programme mgmt &amp; financing'!B40</f>
        <v>3.1.11. Budgeting &amp; financing: Sustainable funding of new vaccines uncertain/not available</v>
      </c>
      <c r="B13" s="16">
        <f>'3.1 Programme mgmt &amp; financing'!D41</f>
        <v>0</v>
      </c>
      <c r="C13" s="18">
        <f>'3.1 Programme mgmt &amp; financing'!C41</f>
        <v>0</v>
      </c>
      <c r="D13" s="155" t="str">
        <f>IF('3.1 Programme mgmt &amp; financing'!$C41='List of barriers'!$I$4,'3.1 Programme mgmt &amp; financing'!$D41,"")</f>
        <v/>
      </c>
      <c r="E13" s="155" t="str">
        <f>IF('3.1 Programme mgmt &amp; financing'!$C41='List of barriers'!$I$4,'3.1 Programme mgmt &amp; financing'!E41,"")</f>
        <v/>
      </c>
      <c r="F13" s="155" t="str">
        <f>IF('3.1 Programme mgmt &amp; financing'!$C41='List of barriers'!$I$3,'3.1 Programme mgmt &amp; financing'!$D41,"")</f>
        <v/>
      </c>
      <c r="G13" s="155" t="str">
        <f>IF('3.1 Programme mgmt &amp; financing'!$C41='List of barriers'!$I$3,'3.1 Programme mgmt &amp; financing'!$E$41,"")</f>
        <v/>
      </c>
      <c r="I13" s="56" t="s">
        <v>525</v>
      </c>
      <c r="AF13" s="184" t="str">
        <f>'Step4-Prioritisation '!B29</f>
        <v/>
      </c>
      <c r="AG13" s="184">
        <f>'Step4-Prioritisation '!D29</f>
        <v>0</v>
      </c>
    </row>
    <row r="14" spans="1:60" ht="64" x14ac:dyDescent="0.2">
      <c r="A14" s="16" t="str">
        <f>'3.1 Programme mgmt &amp; financing'!B43</f>
        <v>3.1.12. Budgeting &amp; financing: Availability and disbursement of funds from central level is slow/unpredictable/not responsible to subnational and local needs</v>
      </c>
      <c r="B14" s="16">
        <f>'3.1 Programme mgmt &amp; financing'!D44</f>
        <v>0</v>
      </c>
      <c r="C14" s="18">
        <f>'3.1 Programme mgmt &amp; financing'!C44</f>
        <v>0</v>
      </c>
      <c r="D14" s="155" t="str">
        <f>IF('3.1 Programme mgmt &amp; financing'!$C44='List of barriers'!$I$4,'3.1 Programme mgmt &amp; financing'!$D44,"")</f>
        <v/>
      </c>
      <c r="E14" s="155" t="str">
        <f>IF('3.1 Programme mgmt &amp; financing'!$C44='List of barriers'!$I$4,'3.1 Programme mgmt &amp; financing'!E44,"")</f>
        <v/>
      </c>
      <c r="F14" s="155" t="str">
        <f>IF('3.1 Programme mgmt &amp; financing'!$C44='List of barriers'!$I$3,'3.1 Programme mgmt &amp; financing'!$D44,"")</f>
        <v/>
      </c>
      <c r="G14" s="155" t="str">
        <f>IF('3.1 Programme mgmt &amp; financing'!$C44='List of barriers'!$I$3,'3.1 Programme mgmt &amp; financing'!$E$44,"")</f>
        <v/>
      </c>
      <c r="AF14" s="184" t="str">
        <f>'Step4-Prioritisation '!B30</f>
        <v/>
      </c>
      <c r="AG14" s="184">
        <f>'Step4-Prioritisation '!D30</f>
        <v>0</v>
      </c>
      <c r="AL14" s="56" t="s">
        <v>526</v>
      </c>
      <c r="AM14" s="557">
        <v>0.9</v>
      </c>
    </row>
    <row r="15" spans="1:60" ht="48" x14ac:dyDescent="0.2">
      <c r="A15" s="179" t="str">
        <f>'3.1 Programme mgmt &amp; financing'!B46</f>
        <v>3.1.13. Budgeting &amp; financing: Country decentralization has reduced the focus on and capacity of immunization delivery</v>
      </c>
      <c r="B15" s="16">
        <f>'3.1 Programme mgmt &amp; financing'!D47</f>
        <v>0</v>
      </c>
      <c r="C15" s="18">
        <f>'3.1 Programme mgmt &amp; financing'!C47</f>
        <v>0</v>
      </c>
      <c r="D15" s="155" t="str">
        <f>IF('3.1 Programme mgmt &amp; financing'!$C47='List of barriers'!$I$4,'3.1 Programme mgmt &amp; financing'!$D47,"")</f>
        <v/>
      </c>
      <c r="E15" s="155" t="str">
        <f>IF('3.1 Programme mgmt &amp; financing'!$C47='List of barriers'!$I$4,'3.1 Programme mgmt &amp; financing'!E47,"")</f>
        <v/>
      </c>
      <c r="F15" s="155" t="str">
        <f>IF('3.1 Programme mgmt &amp; financing'!$C47='List of barriers'!$I$3,'3.1 Programme mgmt &amp; financing'!$D47,"")</f>
        <v/>
      </c>
      <c r="G15" s="155" t="str">
        <f>IF('3.1 Programme mgmt &amp; financing'!$C47='List of barriers'!$I$3,'3.1 Programme mgmt &amp; financing'!$E$47,"")</f>
        <v/>
      </c>
      <c r="AF15" s="184" t="str">
        <f>'Step4-Prioritisation '!B31</f>
        <v/>
      </c>
      <c r="AG15" s="184">
        <f>'Step4-Prioritisation '!D31</f>
        <v>0</v>
      </c>
      <c r="AL15" s="56" t="s">
        <v>527</v>
      </c>
      <c r="AM15" s="557">
        <v>0.85</v>
      </c>
      <c r="AY15" s="455">
        <v>2023</v>
      </c>
      <c r="AZ15" s="456">
        <v>2022</v>
      </c>
      <c r="BA15" s="456">
        <v>2021</v>
      </c>
      <c r="BB15" s="456">
        <v>2020</v>
      </c>
      <c r="BC15" s="456">
        <v>2019</v>
      </c>
      <c r="BD15" s="456">
        <v>2018</v>
      </c>
      <c r="BE15" s="456">
        <v>2017</v>
      </c>
      <c r="BF15" s="456">
        <v>2016</v>
      </c>
    </row>
    <row r="16" spans="1:60" ht="48" x14ac:dyDescent="0.2">
      <c r="A16" s="179" t="str">
        <f>'3.1 Programme mgmt &amp; financing'!B49</f>
        <v>3.1.14 Zero dose communities:  Barriers relevant to programme management and financing affecting the zero dose communities</v>
      </c>
      <c r="B16" s="16">
        <f>'3.1 Programme mgmt &amp; financing'!D50</f>
        <v>0</v>
      </c>
      <c r="C16" s="18">
        <f>'3.1 Programme mgmt &amp; financing'!C50</f>
        <v>0</v>
      </c>
      <c r="D16" s="155" t="str">
        <f>IF('3.1 Programme mgmt &amp; financing'!$C50='List of barriers'!$I$4,'3.1 Programme mgmt &amp; financing'!$D50,"")</f>
        <v/>
      </c>
      <c r="E16" s="155" t="str">
        <f>IF('3.1 Programme mgmt &amp; financing'!$C50='List of barriers'!$I$4,'3.1 Programme mgmt &amp; financing'!E50,"")</f>
        <v/>
      </c>
      <c r="F16" s="155" t="str">
        <f>IF('3.1 Programme mgmt &amp; financing'!$C50='List of barriers'!$I$3,'3.1 Programme mgmt &amp; financing'!$D50,"")</f>
        <v/>
      </c>
      <c r="G16" s="155" t="str">
        <f>IF('3.1 Programme mgmt &amp; financing'!$C50='List of barriers'!$I$3,'3.1 Programme mgmt &amp; financing'!$E$50,"")</f>
        <v/>
      </c>
      <c r="AF16" s="184" t="str">
        <f>'Step4-Prioritisation '!B32</f>
        <v/>
      </c>
      <c r="AG16" s="184">
        <f>'Step4-Prioritisation '!D32</f>
        <v>0</v>
      </c>
      <c r="AL16" s="56" t="s">
        <v>528</v>
      </c>
      <c r="AM16" s="545">
        <f>AM4-AM6</f>
        <v>0</v>
      </c>
      <c r="AN16" s="545">
        <f t="shared" ref="AN16:AV16" si="0">AN4-AN6</f>
        <v>0</v>
      </c>
      <c r="AO16" s="545">
        <f t="shared" si="0"/>
        <v>0</v>
      </c>
      <c r="AP16" s="545">
        <f t="shared" si="0"/>
        <v>0</v>
      </c>
      <c r="AQ16" s="545">
        <f t="shared" si="0"/>
        <v>0</v>
      </c>
      <c r="AR16" s="545">
        <f t="shared" si="0"/>
        <v>0</v>
      </c>
      <c r="AS16" s="545">
        <f t="shared" si="0"/>
        <v>0</v>
      </c>
      <c r="AT16" s="545">
        <f t="shared" si="0"/>
        <v>0</v>
      </c>
      <c r="AU16" s="545">
        <f t="shared" si="0"/>
        <v>0</v>
      </c>
      <c r="AV16" s="545">
        <f t="shared" si="0"/>
        <v>0</v>
      </c>
      <c r="AW16" s="545"/>
      <c r="AX16" s="557">
        <v>0.1</v>
      </c>
      <c r="AY16" s="56" t="str">
        <f>IF(AM16&gt;AX16,"x","")</f>
        <v/>
      </c>
      <c r="AZ16" s="56" t="str">
        <f t="shared" ref="AZ16:BH16" si="1">IF(AN16&gt;AY16,"x","")</f>
        <v/>
      </c>
      <c r="BA16" s="56" t="str">
        <f t="shared" si="1"/>
        <v/>
      </c>
      <c r="BB16" s="56" t="str">
        <f t="shared" si="1"/>
        <v/>
      </c>
      <c r="BC16" s="56" t="str">
        <f t="shared" si="1"/>
        <v/>
      </c>
      <c r="BD16" s="56" t="str">
        <f t="shared" si="1"/>
        <v/>
      </c>
      <c r="BE16" s="56" t="str">
        <f t="shared" si="1"/>
        <v/>
      </c>
      <c r="BF16" s="56" t="str">
        <f t="shared" si="1"/>
        <v/>
      </c>
      <c r="BG16" s="56" t="str">
        <f t="shared" si="1"/>
        <v/>
      </c>
      <c r="BH16" s="56" t="str">
        <f t="shared" si="1"/>
        <v/>
      </c>
    </row>
    <row r="17" spans="1:58" ht="16" x14ac:dyDescent="0.2">
      <c r="A17" s="102" t="s">
        <v>51</v>
      </c>
      <c r="B17" s="17"/>
      <c r="C17" s="153"/>
      <c r="D17" s="155"/>
      <c r="E17" s="155"/>
      <c r="F17" s="155"/>
      <c r="G17" s="155" t="s">
        <v>234</v>
      </c>
      <c r="AF17" s="184" t="str">
        <f>'Step4-Prioritisation '!B33</f>
        <v/>
      </c>
      <c r="AG17" s="184">
        <f>'Step4-Prioritisation '!D33</f>
        <v>0</v>
      </c>
      <c r="AL17" s="56" t="s">
        <v>529</v>
      </c>
      <c r="AM17" s="545">
        <f>AM5-AM7</f>
        <v>0</v>
      </c>
      <c r="AN17" s="545">
        <f t="shared" ref="AN17:AV17" si="2">AN5-AN7</f>
        <v>0</v>
      </c>
      <c r="AO17" s="545">
        <f t="shared" si="2"/>
        <v>0</v>
      </c>
      <c r="AP17" s="545">
        <f t="shared" si="2"/>
        <v>0</v>
      </c>
      <c r="AQ17" s="545">
        <f t="shared" si="2"/>
        <v>0</v>
      </c>
      <c r="AR17" s="545">
        <f t="shared" si="2"/>
        <v>0</v>
      </c>
      <c r="AS17" s="545">
        <f t="shared" si="2"/>
        <v>0</v>
      </c>
      <c r="AT17" s="545">
        <f t="shared" si="2"/>
        <v>0</v>
      </c>
      <c r="AU17" s="545">
        <f t="shared" si="2"/>
        <v>0</v>
      </c>
      <c r="AV17" s="545">
        <f t="shared" si="2"/>
        <v>0</v>
      </c>
      <c r="AX17" s="56">
        <v>10</v>
      </c>
      <c r="AY17" s="56" t="str">
        <f>IF(AM17&gt;AX17,"x","")</f>
        <v/>
      </c>
      <c r="AZ17" s="56" t="str">
        <f t="shared" ref="AZ17:BF17" si="3">IF(AN17&gt;AY17,"x","")</f>
        <v/>
      </c>
      <c r="BA17" s="56" t="str">
        <f t="shared" si="3"/>
        <v/>
      </c>
      <c r="BB17" s="56" t="str">
        <f t="shared" si="3"/>
        <v/>
      </c>
      <c r="BC17" s="56" t="str">
        <f t="shared" si="3"/>
        <v/>
      </c>
      <c r="BD17" s="56" t="str">
        <f t="shared" si="3"/>
        <v/>
      </c>
      <c r="BE17" s="56" t="str">
        <f t="shared" si="3"/>
        <v/>
      </c>
      <c r="BF17" s="56" t="str">
        <f t="shared" si="3"/>
        <v/>
      </c>
    </row>
    <row r="18" spans="1:58" ht="16" x14ac:dyDescent="0.2">
      <c r="A18" s="16" t="str">
        <f>'3.2 HR management'!B10</f>
        <v>3.2.1. HR planning: Inadequate supply of health staff</v>
      </c>
      <c r="B18" s="16">
        <f>'3.2 HR management'!D11</f>
        <v>0</v>
      </c>
      <c r="C18" s="18">
        <f>'3.2 HR management'!C11</f>
        <v>0</v>
      </c>
      <c r="D18" s="155" t="str">
        <f>IF('3.2 HR management'!C11='List of barriers'!$I$4,'3.2 HR management'!D11,"")</f>
        <v/>
      </c>
      <c r="E18" s="155" t="str">
        <f>IF('3.2 HR management'!C11='List of barriers'!$I$4,'3.2 HR management'!E11,"")</f>
        <v/>
      </c>
      <c r="F18" s="155" t="str">
        <f>IF('3.2 HR management'!C11='List of barriers'!$I$3,'3.2 HR management'!D11,"")</f>
        <v/>
      </c>
      <c r="G18" s="155" t="str">
        <f>IF('3.2 HR management'!C11='List of barriers'!$I$3,'3.2 HR management'!E11,"")</f>
        <v/>
      </c>
      <c r="AF18" s="184" t="str">
        <f>'Step4-Prioritisation '!B34</f>
        <v/>
      </c>
      <c r="AG18" s="184">
        <f>'Step4-Prioritisation '!D34</f>
        <v>0</v>
      </c>
      <c r="AL18" s="56" t="s">
        <v>530</v>
      </c>
      <c r="AM18" s="557">
        <v>0.9</v>
      </c>
    </row>
    <row r="19" spans="1:58" ht="32" x14ac:dyDescent="0.2">
      <c r="A19" s="16" t="str">
        <f>'3.2 HR management'!B13</f>
        <v>3.2.2. HR planning: EPI organizational structure does not meet needs  for immunization services</v>
      </c>
      <c r="B19" s="16">
        <f>'3.2 HR management'!D14</f>
        <v>0</v>
      </c>
      <c r="C19" s="18">
        <f>'3.2 HR management'!C14</f>
        <v>0</v>
      </c>
      <c r="D19" s="155" t="str">
        <f>IF('3.2 HR management'!C14='List of barriers'!$I$4,'3.2 HR management'!D14,"")</f>
        <v/>
      </c>
      <c r="E19" s="155" t="str">
        <f>IF('3.2 HR management'!C14='List of barriers'!$I$4,'3.2 HR management'!E14,"")</f>
        <v/>
      </c>
      <c r="F19" s="155" t="str">
        <f>IF('3.2 HR management'!C14='List of barriers'!$I$3,'3.2 HR management'!D14,"")</f>
        <v/>
      </c>
      <c r="G19" s="155" t="str">
        <f>IF('3.2 HR management'!C14='List of barriers'!$I$3,'3.2 HR management'!E14,"")</f>
        <v/>
      </c>
      <c r="AF19" s="184" t="str">
        <f>'Step4-Prioritisation '!B35</f>
        <v/>
      </c>
      <c r="AG19" s="184">
        <f>'Step4-Prioritisation '!D35</f>
        <v>0</v>
      </c>
      <c r="AL19" s="56" t="s">
        <v>531</v>
      </c>
      <c r="AM19" s="56">
        <v>50</v>
      </c>
    </row>
    <row r="20" spans="1:58" ht="41" customHeight="1" x14ac:dyDescent="0.2">
      <c r="A20" s="16" t="str">
        <f>'3.2 HR management'!B16</f>
        <v>3.2.3. HR planning: Community Health Workers are not institutionalized within the immunization and broader health system</v>
      </c>
      <c r="B20" s="16">
        <f>'3.2 HR management'!D17</f>
        <v>0</v>
      </c>
      <c r="C20" s="18">
        <f>'3.2 HR management'!C17</f>
        <v>0</v>
      </c>
      <c r="D20" s="155" t="str">
        <f>IF('3.2 HR management'!C17='List of barriers'!$I$4,'3.2 HR management'!D17,"")</f>
        <v/>
      </c>
      <c r="E20" s="155" t="str">
        <f>IF('3.2 HR management'!C17='List of barriers'!$I$4,'3.2 HR management'!E17,"")</f>
        <v/>
      </c>
      <c r="F20" s="155" t="str">
        <f>IF('3.2 HR management'!C17='List of barriers'!$I$3,'3.2 HR management'!D17,"")</f>
        <v/>
      </c>
      <c r="G20" s="155" t="str">
        <f>IF('3.2 HR management'!C17='List of barriers'!$I$3,'3.2 HR management'!E17,"")</f>
        <v/>
      </c>
      <c r="AF20" s="184"/>
      <c r="AG20" s="184"/>
    </row>
    <row r="21" spans="1:58" ht="39.75" customHeight="1" x14ac:dyDescent="0.2">
      <c r="A21" s="16" t="str">
        <f>'3.2 HR management'!B19</f>
        <v>3.2.4. Motivation: Poor Staff motivation</v>
      </c>
      <c r="B21" s="16">
        <f>'3.2 HR management'!D20</f>
        <v>0</v>
      </c>
      <c r="C21" s="18">
        <f>'3.2 HR management'!C20</f>
        <v>0</v>
      </c>
      <c r="D21" s="155" t="str">
        <f>IF('3.2 HR management'!C20='List of barriers'!$I$4,'3.2 HR management'!D20,"")</f>
        <v/>
      </c>
      <c r="E21" s="155" t="str">
        <f>IF('3.2 HR management'!C20='List of barriers'!$I$4,'3.2 HR management'!E20,"")</f>
        <v/>
      </c>
      <c r="F21" s="155" t="str">
        <f>IF('3.2 HR management'!C20='List of barriers'!$I$3,'3.2 HR management'!D20,"")</f>
        <v/>
      </c>
      <c r="G21" s="155" t="str">
        <f>IF('3.2 HR management'!C20='List of barriers'!$I$3,'3.2 HR management'!E20,"")</f>
        <v/>
      </c>
      <c r="AF21" s="184" t="str">
        <f>'Step4-Prioritisation '!B36</f>
        <v/>
      </c>
      <c r="AG21" s="184">
        <f>'Step4-Prioritisation '!D36</f>
        <v>0</v>
      </c>
      <c r="AL21" s="56" t="s">
        <v>582</v>
      </c>
      <c r="AM21" s="545">
        <f>AM5-AM7</f>
        <v>0</v>
      </c>
      <c r="AN21" s="545">
        <f t="shared" ref="AN21:AV21" si="4">AN5-AN7</f>
        <v>0</v>
      </c>
      <c r="AO21" s="545">
        <f t="shared" si="4"/>
        <v>0</v>
      </c>
      <c r="AP21" s="545">
        <f t="shared" si="4"/>
        <v>0</v>
      </c>
      <c r="AQ21" s="545">
        <f t="shared" si="4"/>
        <v>0</v>
      </c>
      <c r="AR21" s="545">
        <f t="shared" si="4"/>
        <v>0</v>
      </c>
      <c r="AS21" s="545">
        <f t="shared" si="4"/>
        <v>0</v>
      </c>
      <c r="AT21" s="545">
        <f t="shared" si="4"/>
        <v>0</v>
      </c>
      <c r="AU21" s="545">
        <f t="shared" si="4"/>
        <v>0</v>
      </c>
      <c r="AV21" s="545">
        <f t="shared" si="4"/>
        <v>0</v>
      </c>
      <c r="AX21" s="545">
        <v>0.1</v>
      </c>
    </row>
    <row r="22" spans="1:58" ht="48" x14ac:dyDescent="0.2">
      <c r="A22" s="16" t="str">
        <f>'3.2 HR management'!B22</f>
        <v>3.2.5. Capacity building: Missed opportunity due to vaccinator hesitancy to administer multiple vaccines at a visit or misunderstanding of policies</v>
      </c>
      <c r="B22" s="16">
        <f>'3.2 HR management'!D23</f>
        <v>0</v>
      </c>
      <c r="C22" s="18">
        <f>'3.2 HR management'!C23</f>
        <v>0</v>
      </c>
      <c r="D22" s="155" t="str">
        <f>IF('3.2 HR management'!C23='List of barriers'!$I$4,'3.2 HR management'!D23,"")</f>
        <v/>
      </c>
      <c r="E22" s="155" t="str">
        <f>IF('3.2 HR management'!C23='List of barriers'!$I$4,'3.2 HR management'!E23,"")</f>
        <v/>
      </c>
      <c r="F22" s="155" t="str">
        <f>IF('3.2 HR management'!C23='List of barriers'!$I$3,'3.2 HR management'!D23,"")</f>
        <v/>
      </c>
      <c r="G22" s="155" t="str">
        <f>IF('3.2 HR management'!C23='List of barriers'!$I$3,'3.2 HR management'!E23,"")</f>
        <v/>
      </c>
      <c r="AF22" s="184" t="str">
        <f>'Step4-Prioritisation '!B37</f>
        <v/>
      </c>
      <c r="AG22" s="184">
        <f>'Step4-Prioritisation '!D37</f>
        <v>0</v>
      </c>
      <c r="AL22" s="56" t="s">
        <v>595</v>
      </c>
      <c r="AM22" s="545">
        <v>0</v>
      </c>
    </row>
    <row r="23" spans="1:58" ht="48" x14ac:dyDescent="0.2">
      <c r="A23" s="16" t="str">
        <f>'3.2 HR management'!B25</f>
        <v>3.2.6. Capacity building: Missed opportunity due to health worker misunderstanding of wastage policy/fear of criticism, resulting in not opening the vial</v>
      </c>
      <c r="B23" s="16">
        <f>'3.2 HR management'!D26</f>
        <v>0</v>
      </c>
      <c r="C23" s="18">
        <f>'3.2 HR management'!C26</f>
        <v>0</v>
      </c>
      <c r="D23" s="155" t="str">
        <f>IF('3.2 HR management'!C26='List of barriers'!$I$4,'3.2 HR management'!D26,"")</f>
        <v/>
      </c>
      <c r="E23" s="155" t="str">
        <f>IF('3.2 HR management'!C26='List of barriers'!$I$4,'3.2 HR management'!E26,"")</f>
        <v/>
      </c>
      <c r="F23" s="155" t="str">
        <f>IF('3.2 HR management'!C26='List of barriers'!$I$3,'3.2 HR management'!D26,"")</f>
        <v/>
      </c>
      <c r="G23" s="155" t="str">
        <f>IF('3.2 HR management'!C26='List of barriers'!$I$3,'3.2 HR management'!E26,"")</f>
        <v/>
      </c>
      <c r="AF23" s="184" t="str">
        <f>'Step4-Prioritisation '!B38</f>
        <v/>
      </c>
      <c r="AG23" s="184">
        <f>'Step4-Prioritisation '!D38</f>
        <v>0</v>
      </c>
      <c r="AL23" s="56" t="s">
        <v>596</v>
      </c>
      <c r="AM23" s="545">
        <v>0.2</v>
      </c>
    </row>
    <row r="24" spans="1:58" ht="32" x14ac:dyDescent="0.2">
      <c r="A24" s="16" t="str">
        <f>'3.2 HR management'!B28</f>
        <v>3.2.7. Supervision &amp; performance monitoring: Suboptimal number and quality of supervisory visits</v>
      </c>
      <c r="B24" s="16">
        <f>'3.2 HR management'!D29</f>
        <v>0</v>
      </c>
      <c r="C24" s="18">
        <f>'3.2 HR management'!C29</f>
        <v>0</v>
      </c>
      <c r="D24" s="155" t="str">
        <f>IF('3.2 HR management'!C29='List of barriers'!$I$4,'3.2 HR management'!D29,"")</f>
        <v/>
      </c>
      <c r="E24" s="155" t="str">
        <f>IF('3.2 HR management'!C29='List of barriers'!$I$4,'3.2 HR management'!E29,"")</f>
        <v/>
      </c>
      <c r="F24" s="155" t="str">
        <f>IF('3.2 HR management'!C29='List of barriers'!$I$3,'3.2 HR management'!D29,"")</f>
        <v/>
      </c>
      <c r="G24" s="155" t="str">
        <f>IF('3.2 HR management'!C29='List of barriers'!$I$3,'3.2 HR management'!E29,"")</f>
        <v/>
      </c>
      <c r="AF24" s="184" t="str">
        <f>'Step4-Prioritisation '!B39</f>
        <v/>
      </c>
      <c r="AG24" s="184">
        <f>'Step4-Prioritisation '!D39</f>
        <v>0</v>
      </c>
    </row>
    <row r="25" spans="1:58" ht="32" x14ac:dyDescent="0.2">
      <c r="A25" s="16" t="str">
        <f>'3.2 HR management'!B31</f>
        <v>3.2.8. Training: Inadequate training to prepare health staff in immunization or new vaccines</v>
      </c>
      <c r="B25" s="16">
        <f>'3.2 HR management'!D32</f>
        <v>0</v>
      </c>
      <c r="C25" s="18">
        <f>'3.2 HR management'!C32</f>
        <v>0</v>
      </c>
      <c r="D25" s="155" t="str">
        <f>IF('3.2 HR management'!C32='List of barriers'!$I$4,'3.2 HR management'!D32,"")</f>
        <v/>
      </c>
      <c r="E25" s="155" t="str">
        <f>IF('3.2 HR management'!C32='List of barriers'!$I$4,'3.2 HR management'!E32,"")</f>
        <v/>
      </c>
      <c r="F25" s="155" t="str">
        <f>IF('3.2 HR management'!C32='List of barriers'!$I$3,'3.2 HR management'!D32,"")</f>
        <v/>
      </c>
      <c r="G25" s="155" t="str">
        <f>IF('3.2 HR management'!C32='List of barriers'!$I$3,'3.2 HR management'!E32,"")</f>
        <v/>
      </c>
      <c r="AF25" s="184" t="str">
        <f>'Step4-Prioritisation '!B40</f>
        <v/>
      </c>
      <c r="AG25" s="184">
        <f>'Step4-Prioritisation '!D40</f>
        <v>0</v>
      </c>
    </row>
    <row r="26" spans="1:58" ht="32" x14ac:dyDescent="0.2">
      <c r="A26" s="16" t="str">
        <f>'3.2 HR management'!B34</f>
        <v>3.2.9. Training: Many (often uncoordinated) in-service trainings pull staff away from service delivery</v>
      </c>
      <c r="B26" s="16">
        <f>'3.2 HR management'!D35</f>
        <v>0</v>
      </c>
      <c r="C26" s="18">
        <f>'3.2 HR management'!C35</f>
        <v>0</v>
      </c>
      <c r="D26" s="155" t="str">
        <f>IF('3.2 HR management'!C35='List of barriers'!$I$4,'3.2 HR management'!D35,"")</f>
        <v/>
      </c>
      <c r="E26" s="155" t="str">
        <f>IF('3.2 HR management'!C35='List of barriers'!$I$4,'3.2 HR management'!E35,"")</f>
        <v/>
      </c>
      <c r="F26" s="155" t="str">
        <f>IF('3.2 HR management'!C35='List of barriers'!$I$3,'3.2 HR management'!D35,"")</f>
        <v/>
      </c>
      <c r="G26" s="155" t="str">
        <f>IF('3.2 HR management'!C35='List of barriers'!$I$3,'3.2 HR management'!E35,"")</f>
        <v/>
      </c>
      <c r="AF26" s="184" t="str">
        <f>'Step4-Prioritisation '!B41</f>
        <v/>
      </c>
      <c r="AG26" s="184">
        <f>'Step4-Prioritisation '!D41</f>
        <v>0</v>
      </c>
    </row>
    <row r="27" spans="1:58" ht="32" x14ac:dyDescent="0.2">
      <c r="A27" s="16" t="str">
        <f>'3.2 HR management'!B37</f>
        <v>3.2.10. Zero dose communities:  Barriers relevant to HR management affecting the zero dose communities</v>
      </c>
      <c r="B27" s="16">
        <f>'3.2 HR management'!D38</f>
        <v>0</v>
      </c>
      <c r="C27" s="18">
        <f>'3.2 HR management'!C38</f>
        <v>0</v>
      </c>
      <c r="D27" s="155" t="str">
        <f>IF('3.2 HR management'!C38='List of barriers'!$I$4,'3.2 HR management'!D38,"")</f>
        <v/>
      </c>
      <c r="E27" s="155" t="str">
        <f>IF('3.2 HR management'!C38='List of barriers'!$I$4,'3.2 HR management'!E38,"")</f>
        <v/>
      </c>
      <c r="F27" s="155" t="str">
        <f>IF('3.2 HR management'!C38='List of barriers'!$I$3,'3.2 HR management'!D38,"")</f>
        <v/>
      </c>
      <c r="G27" s="155" t="str">
        <f>IF('3.2 HR management'!C38='List of barriers'!$I$3,'3.2 HR management'!E38,"")</f>
        <v/>
      </c>
      <c r="AF27" s="184" t="str">
        <f>'Step4-Prioritisation '!B42</f>
        <v/>
      </c>
      <c r="AG27" s="184">
        <f>'Step4-Prioritisation '!D42</f>
        <v>0</v>
      </c>
    </row>
    <row r="28" spans="1:58" ht="16" x14ac:dyDescent="0.2">
      <c r="A28" s="93" t="s">
        <v>52</v>
      </c>
      <c r="B28" s="17"/>
      <c r="C28" s="153"/>
      <c r="D28" s="155"/>
      <c r="E28" s="155"/>
      <c r="F28" s="155"/>
      <c r="G28" s="155"/>
      <c r="AF28" s="184" t="str">
        <f>'Step4-Prioritisation '!B43</f>
        <v/>
      </c>
      <c r="AG28" s="184">
        <f>'Step4-Prioritisation '!D43</f>
        <v>0</v>
      </c>
    </row>
    <row r="29" spans="1:58" ht="32" x14ac:dyDescent="0.2">
      <c r="A29" s="16" t="str">
        <f>'3.3 Vaccine supply,qlt,logistc'!B10</f>
        <v>3.3.1. Cold chain: Inadequate number of functioning refrigerators/cold chain equipment</v>
      </c>
      <c r="B29" s="16">
        <f>'3.3 Vaccine supply,qlt,logistc'!D11</f>
        <v>0</v>
      </c>
      <c r="C29" s="18">
        <f>'3.3 Vaccine supply,qlt,logistc'!C11</f>
        <v>0</v>
      </c>
      <c r="D29" s="155" t="str">
        <f>IF('3.3 Vaccine supply,qlt,logistc'!$C11='List of barriers'!$I$4,'3.3 Vaccine supply,qlt,logistc'!$D11,"")</f>
        <v/>
      </c>
      <c r="E29" s="155" t="str">
        <f>IF('3.3 Vaccine supply,qlt,logistc'!$C11='List of barriers'!$I$4,'3.3 Vaccine supply,qlt,logistc'!E11,"")</f>
        <v/>
      </c>
      <c r="F29" s="155" t="str">
        <f>IF('3.3 Vaccine supply,qlt,logistc'!$C11='List of barriers'!$I$3,'3.3 Vaccine supply,qlt,logistc'!$D11,"")</f>
        <v/>
      </c>
      <c r="G29" s="155" t="str">
        <f>IF('3.3 Vaccine supply,qlt,logistc'!$C11='List of barriers'!$I$3,'3.3 Vaccine supply,qlt,logistc'!$E11,"")</f>
        <v/>
      </c>
      <c r="AF29" s="184" t="str">
        <f>'Step4-Prioritisation '!B44</f>
        <v/>
      </c>
      <c r="AG29" s="184">
        <f>'Step4-Prioritisation '!D44</f>
        <v>0</v>
      </c>
    </row>
    <row r="30" spans="1:58" ht="32" x14ac:dyDescent="0.2">
      <c r="A30" s="16" t="str">
        <f>'3.3 Vaccine supply,qlt,logistc'!B13</f>
        <v>3.3.2.  Supply management: Vaccine forecasting functions poorly</v>
      </c>
      <c r="B30" s="16">
        <f>'3.3 Vaccine supply,qlt,logistc'!D14</f>
        <v>0</v>
      </c>
      <c r="C30" s="18">
        <f>'3.3 Vaccine supply,qlt,logistc'!C14</f>
        <v>0</v>
      </c>
      <c r="D30" s="155" t="str">
        <f>IF('3.3 Vaccine supply,qlt,logistc'!$C14='List of barriers'!$I$4,'3.3 Vaccine supply,qlt,logistc'!$D14,"")</f>
        <v/>
      </c>
      <c r="E30" s="155" t="str">
        <f>IF('3.3 Vaccine supply,qlt,logistc'!$C14='List of barriers'!$I$4,'3.3 Vaccine supply,qlt,logistc'!E14,"")</f>
        <v/>
      </c>
      <c r="F30" s="155" t="str">
        <f>IF('3.3 Vaccine supply,qlt,logistc'!$C14='List of barriers'!$I$3,'3.3 Vaccine supply,qlt,logistc'!$D14,"")</f>
        <v/>
      </c>
      <c r="G30" s="155" t="str">
        <f>IF('3.3 Vaccine supply,qlt,logistc'!$C14='List of barriers'!$I$3,'3.3 Vaccine supply,qlt,logistc'!$E14,"")</f>
        <v/>
      </c>
      <c r="AF30" s="184" t="str">
        <f>'Step4-Prioritisation '!B45</f>
        <v/>
      </c>
      <c r="AG30" s="184">
        <f>'Step4-Prioritisation '!D45</f>
        <v>0</v>
      </c>
    </row>
    <row r="31" spans="1:58" ht="32" x14ac:dyDescent="0.2">
      <c r="A31" s="16" t="str">
        <f>'3.3 Vaccine supply,qlt,logistc'!B16</f>
        <v>3.3.3. Supply management: Central vaccine procurement system functions poorly</v>
      </c>
      <c r="B31" s="16">
        <f>'3.3 Vaccine supply,qlt,logistc'!D17</f>
        <v>0</v>
      </c>
      <c r="C31" s="18">
        <f>'3.3 Vaccine supply,qlt,logistc'!C17</f>
        <v>0</v>
      </c>
      <c r="D31" s="155" t="str">
        <f>IF('3.3 Vaccine supply,qlt,logistc'!$C17='List of barriers'!$I$4,'3.3 Vaccine supply,qlt,logistc'!$D17,"")</f>
        <v/>
      </c>
      <c r="E31" s="155" t="str">
        <f>IF('3.3 Vaccine supply,qlt,logistc'!$C17='List of barriers'!$I$4,'3.3 Vaccine supply,qlt,logistc'!E17,"")</f>
        <v/>
      </c>
      <c r="F31" s="155" t="str">
        <f>IF('3.3 Vaccine supply,qlt,logistc'!$C17='List of barriers'!$I$3,'3.3 Vaccine supply,qlt,logistc'!$D17,"")</f>
        <v/>
      </c>
      <c r="G31" s="155" t="str">
        <f>IF('3.3 Vaccine supply,qlt,logistc'!$C17='List of barriers'!$I$3,'3.3 Vaccine supply,qlt,logistc'!$E17,"")</f>
        <v/>
      </c>
      <c r="AF31" s="184" t="str">
        <f>'Step4-Prioritisation '!B46</f>
        <v/>
      </c>
      <c r="AG31" s="184">
        <f>'Step4-Prioritisation '!D46</f>
        <v>0</v>
      </c>
    </row>
    <row r="32" spans="1:58" ht="48" x14ac:dyDescent="0.2">
      <c r="A32" s="16" t="str">
        <f>'3.3 Vaccine supply,qlt,logistc'!B19</f>
        <v>3.3.4. Supply management: Stock distribution and management problems lead to stock-outs of vaccines/other essential supplies at service delivery</v>
      </c>
      <c r="B32" s="16">
        <f>'3.3 Vaccine supply,qlt,logistc'!D20</f>
        <v>0</v>
      </c>
      <c r="C32" s="18">
        <f>'3.3 Vaccine supply,qlt,logistc'!C20</f>
        <v>0</v>
      </c>
      <c r="D32" s="155" t="str">
        <f>IF('3.3 Vaccine supply,qlt,logistc'!$C20='List of barriers'!$I$4,'3.3 Vaccine supply,qlt,logistc'!$D20,"")</f>
        <v/>
      </c>
      <c r="E32" s="155" t="str">
        <f>IF('3.3 Vaccine supply,qlt,logistc'!$C20='List of barriers'!$I$4,'3.3 Vaccine supply,qlt,logistc'!E20,"")</f>
        <v/>
      </c>
      <c r="F32" s="155" t="str">
        <f>IF('3.3 Vaccine supply,qlt,logistc'!$C20='List of barriers'!$I$3,'3.3 Vaccine supply,qlt,logistc'!$D20,"")</f>
        <v/>
      </c>
      <c r="G32" s="155" t="str">
        <f>IF('3.3 Vaccine supply,qlt,logistc'!$C20='List of barriers'!$I$3,'3.3 Vaccine supply,qlt,logistc'!$E20,"")</f>
        <v/>
      </c>
      <c r="AF32" s="184" t="str">
        <f>'Step4-Prioritisation '!B47</f>
        <v/>
      </c>
      <c r="AG32" s="184">
        <f>'Step4-Prioritisation '!D47</f>
        <v>0</v>
      </c>
    </row>
    <row r="33" spans="1:33" ht="32" x14ac:dyDescent="0.2">
      <c r="A33" s="16" t="str">
        <f>'3.3 Vaccine supply,qlt,logistc'!B22</f>
        <v>3.3.5. Supply management: Damage of vaccine (e.g. glass vial breakage) during transportation</v>
      </c>
      <c r="B33" s="16">
        <f>'3.3 Vaccine supply,qlt,logistc'!D23</f>
        <v>0</v>
      </c>
      <c r="C33" s="18">
        <f>'3.3 Vaccine supply,qlt,logistc'!C23</f>
        <v>0</v>
      </c>
      <c r="D33" s="155" t="str">
        <f>IF('3.3 Vaccine supply,qlt,logistc'!$C23='List of barriers'!$I$4,'3.3 Vaccine supply,qlt,logistc'!$D23,"")</f>
        <v/>
      </c>
      <c r="E33" s="155" t="str">
        <f>IF('3.3 Vaccine supply,qlt,logistc'!$C23='List of barriers'!$I$4,'3.3 Vaccine supply,qlt,logistc'!E23,"")</f>
        <v/>
      </c>
      <c r="F33" s="155" t="str">
        <f>IF('3.3 Vaccine supply,qlt,logistc'!$C23='List of barriers'!$I$3,'3.3 Vaccine supply,qlt,logistc'!$D23,"")</f>
        <v/>
      </c>
      <c r="G33" s="155" t="str">
        <f>IF('3.3 Vaccine supply,qlt,logistc'!$C23='List of barriers'!$I$3,'3.3 Vaccine supply,qlt,logistc'!$E23,"")</f>
        <v/>
      </c>
      <c r="AF33" s="184" t="str">
        <f>'Step4-Prioritisation '!B48</f>
        <v/>
      </c>
      <c r="AG33" s="184">
        <f>'Step4-Prioritisation '!D48</f>
        <v>0</v>
      </c>
    </row>
    <row r="34" spans="1:33" ht="64" x14ac:dyDescent="0.2">
      <c r="A34" s="16" t="str">
        <f>'3.3 Vaccine supply,qlt,logistc'!B25</f>
        <v>3.3.6. Supply management : Wastage calculations inaccurate or not done, resulting in over or under supply/maldistribution of vaccines at national and/or sub-national level</v>
      </c>
      <c r="B34" s="16">
        <f>'3.3 Vaccine supply,qlt,logistc'!D26</f>
        <v>0</v>
      </c>
      <c r="C34" s="18">
        <f>'3.3 Vaccine supply,qlt,logistc'!C26</f>
        <v>0</v>
      </c>
      <c r="D34" s="155" t="str">
        <f>IF('3.3 Vaccine supply,qlt,logistc'!$C26='List of barriers'!$I$4,'3.3 Vaccine supply,qlt,logistc'!$D26,"")</f>
        <v/>
      </c>
      <c r="E34" s="155" t="str">
        <f>IF('3.3 Vaccine supply,qlt,logistc'!$C26='List of barriers'!$I$4,'3.3 Vaccine supply,qlt,logistc'!E26,"")</f>
        <v/>
      </c>
      <c r="F34" s="155" t="str">
        <f>IF('3.3 Vaccine supply,qlt,logistc'!$C26='List of barriers'!$I$3,'3.3 Vaccine supply,qlt,logistc'!$D26,"")</f>
        <v/>
      </c>
      <c r="G34" s="155" t="str">
        <f>IF('3.3 Vaccine supply,qlt,logistc'!$C26='List of barriers'!$I$3,'3.3 Vaccine supply,qlt,logistc'!$E26,"")</f>
        <v/>
      </c>
      <c r="AF34" s="184" t="str">
        <f>'Step4-Prioritisation '!B49</f>
        <v/>
      </c>
      <c r="AG34" s="184">
        <f>'Step4-Prioritisation '!D49</f>
        <v>0</v>
      </c>
    </row>
    <row r="35" spans="1:33" ht="48" x14ac:dyDescent="0.2">
      <c r="A35" s="16" t="str">
        <f>'3.3 Vaccine supply,qlt,logistc'!B28</f>
        <v>3.3.7. Transport: Weak transport system (inadequate vehicles/fuel/maintenance) affects delivery of supplies, constraining service delivery</v>
      </c>
      <c r="B35" s="16">
        <f>'3.3 Vaccine supply,qlt,logistc'!D29</f>
        <v>0</v>
      </c>
      <c r="C35" s="18">
        <f>'3.3 Vaccine supply,qlt,logistc'!C29</f>
        <v>0</v>
      </c>
      <c r="D35" s="155" t="str">
        <f>IF('3.3 Vaccine supply,qlt,logistc'!$C29='List of barriers'!$I$4,'3.3 Vaccine supply,qlt,logistc'!$D29,"")</f>
        <v/>
      </c>
      <c r="E35" s="155" t="str">
        <f>IF('3.3 Vaccine supply,qlt,logistc'!$C29='List of barriers'!$I$4,'3.3 Vaccine supply,qlt,logistc'!E29,"")</f>
        <v/>
      </c>
      <c r="F35" s="155" t="str">
        <f>IF('3.3 Vaccine supply,qlt,logistc'!$C29='List of barriers'!$I$3,'3.3 Vaccine supply,qlt,logistc'!$D29,"")</f>
        <v/>
      </c>
      <c r="G35" s="155" t="str">
        <f>IF('3.3 Vaccine supply,qlt,logistc'!$C29='List of barriers'!$I$3,'3.3 Vaccine supply,qlt,logistc'!$E29,"")</f>
        <v/>
      </c>
      <c r="AF35" s="184" t="str">
        <f>'Step4-Prioritisation '!B50</f>
        <v/>
      </c>
      <c r="AG35" s="184">
        <f>'Step4-Prioritisation '!D50</f>
        <v>0</v>
      </c>
    </row>
    <row r="36" spans="1:33" ht="32" x14ac:dyDescent="0.2">
      <c r="A36" s="16" t="str">
        <f>'3.3 Vaccine supply,qlt,logistc'!B31</f>
        <v>3.3.8. Transport: Long distance to remote service delivery site challenging vaccine supply</v>
      </c>
      <c r="B36" s="16">
        <f>'3.3 Vaccine supply,qlt,logistc'!D32</f>
        <v>0</v>
      </c>
      <c r="C36" s="18">
        <f>'3.3 Vaccine supply,qlt,logistc'!C32</f>
        <v>0</v>
      </c>
      <c r="D36" s="155" t="str">
        <f>IF('3.3 Vaccine supply,qlt,logistc'!$C32='List of barriers'!$I$4,'3.3 Vaccine supply,qlt,logistc'!$D32,"")</f>
        <v/>
      </c>
      <c r="E36" s="155" t="str">
        <f>IF('3.3 Vaccine supply,qlt,logistc'!$C32='List of barriers'!$I$4,'3.3 Vaccine supply,qlt,logistc'!E32,"")</f>
        <v/>
      </c>
      <c r="F36" s="155" t="str">
        <f>IF('3.3 Vaccine supply,qlt,logistc'!$C32='List of barriers'!$I$3,'3.3 Vaccine supply,qlt,logistc'!$D32,"")</f>
        <v/>
      </c>
      <c r="G36" s="155" t="str">
        <f>IF('3.3 Vaccine supply,qlt,logistc'!$C32='List of barriers'!$I$3,'3.3 Vaccine supply,qlt,logistc'!$E32,"")</f>
        <v/>
      </c>
      <c r="AF36" s="184" t="str">
        <f>'Step4-Prioritisation '!B51</f>
        <v/>
      </c>
      <c r="AG36" s="184">
        <f>'Step4-Prioritisation '!D51</f>
        <v>0</v>
      </c>
    </row>
    <row r="37" spans="1:33" ht="32" x14ac:dyDescent="0.2">
      <c r="A37" s="16" t="str">
        <f>'3.3 Vaccine supply,qlt,logistc'!B34</f>
        <v>3.3.9. Transport: Vaccine wastage due to heat or freezing exposure, inappropriate storage conditions</v>
      </c>
      <c r="B37" s="16">
        <f>'3.3 Vaccine supply,qlt,logistc'!D35</f>
        <v>0</v>
      </c>
      <c r="C37" s="18">
        <f>'3.3 Vaccine supply,qlt,logistc'!C35</f>
        <v>0</v>
      </c>
      <c r="D37" s="155" t="str">
        <f>IF('3.3 Vaccine supply,qlt,logistc'!$C35='List of barriers'!$I$4,'3.3 Vaccine supply,qlt,logistc'!$D35,"")</f>
        <v/>
      </c>
      <c r="E37" s="155" t="str">
        <f>IF('3.3 Vaccine supply,qlt,logistc'!$C35='List of barriers'!$I$4,'3.3 Vaccine supply,qlt,logistc'!E35,"")</f>
        <v/>
      </c>
      <c r="F37" s="155" t="str">
        <f>IF('3.3 Vaccine supply,qlt,logistc'!$C35='List of barriers'!$I$3,'3.3 Vaccine supply,qlt,logistc'!$D35,"")</f>
        <v/>
      </c>
      <c r="G37" s="155" t="str">
        <f>IF('3.3 Vaccine supply,qlt,logistc'!$C35='List of barriers'!$I$3,'3.3 Vaccine supply,qlt,logistc'!$E35,"")</f>
        <v/>
      </c>
      <c r="AF37" s="184" t="str">
        <f>'Step4-Prioritisation '!B52</f>
        <v/>
      </c>
      <c r="AG37" s="184">
        <f>'Step4-Prioritisation '!D52</f>
        <v>0</v>
      </c>
    </row>
    <row r="38" spans="1:33" ht="16" x14ac:dyDescent="0.2">
      <c r="A38" s="16" t="str">
        <f>'3.3 Vaccine supply,qlt,logistc'!B37</f>
        <v>3.3.10. Waste management challenges</v>
      </c>
      <c r="B38" s="16">
        <f>'3.3 Vaccine supply,qlt,logistc'!D38</f>
        <v>0</v>
      </c>
      <c r="C38" s="18">
        <f>'3.3 Vaccine supply,qlt,logistc'!C38</f>
        <v>0</v>
      </c>
      <c r="D38" s="155" t="str">
        <f>IF('3.3 Vaccine supply,qlt,logistc'!$C38='List of barriers'!$I$4,'3.3 Vaccine supply,qlt,logistc'!$D38,"")</f>
        <v/>
      </c>
      <c r="E38" s="155" t="str">
        <f>IF('3.3 Vaccine supply,qlt,logistc'!$C38='List of barriers'!$I$4,'3.3 Vaccine supply,qlt,logistc'!E38,"")</f>
        <v/>
      </c>
      <c r="F38" s="155" t="str">
        <f>IF('3.3 Vaccine supply,qlt,logistc'!$C38='List of barriers'!$I$3,'3.3 Vaccine supply,qlt,logistc'!$D38,"")</f>
        <v/>
      </c>
      <c r="G38" s="155" t="str">
        <f>IF('3.3 Vaccine supply,qlt,logistc'!$C38='List of barriers'!$I$3,'3.3 Vaccine supply,qlt,logistc'!$E38,"")</f>
        <v/>
      </c>
      <c r="AF38" s="184" t="str">
        <f>'Step4-Prioritisation '!B53</f>
        <v/>
      </c>
      <c r="AG38" s="184">
        <f>'Step4-Prioritisation '!D53</f>
        <v>0</v>
      </c>
    </row>
    <row r="39" spans="1:33" ht="48" x14ac:dyDescent="0.2">
      <c r="A39" s="16" t="str">
        <f>'3.3 Vaccine supply,qlt,logistc'!B40</f>
        <v>3.3.11. Zero dose communities: Barriers relevant to vaccine supply, quality and logistics affecting the zero dose communities</v>
      </c>
      <c r="B39" s="16">
        <f>'3.3 Vaccine supply,qlt,logistc'!D41</f>
        <v>0</v>
      </c>
      <c r="C39" s="18">
        <f>'3.3 Vaccine supply,qlt,logistc'!C41</f>
        <v>0</v>
      </c>
      <c r="D39" s="155" t="str">
        <f>IF('3.3 Vaccine supply,qlt,logistc'!$C41='List of barriers'!$I$4,'3.3 Vaccine supply,qlt,logistc'!$D41,"")</f>
        <v/>
      </c>
      <c r="E39" s="155" t="str">
        <f>IF('3.3 Vaccine supply,qlt,logistc'!$C41='List of barriers'!$I$4,'3.3 Vaccine supply,qlt,logistc'!E41,"")</f>
        <v/>
      </c>
      <c r="F39" s="155" t="str">
        <f>IF('3.3 Vaccine supply,qlt,logistc'!$C41='List of barriers'!$I$3,'3.3 Vaccine supply,qlt,logistc'!$D41,"")</f>
        <v/>
      </c>
      <c r="G39" s="155" t="str">
        <f>IF('3.3 Vaccine supply,qlt,logistc'!$C41='List of barriers'!$I$3,'3.3 Vaccine supply,qlt,logistc'!$E41,"")</f>
        <v/>
      </c>
      <c r="AF39" s="184" t="str">
        <f>'Step4-Prioritisation '!B54</f>
        <v/>
      </c>
      <c r="AG39" s="184">
        <f>'Step4-Prioritisation '!D54</f>
        <v>0</v>
      </c>
    </row>
    <row r="40" spans="1:33" ht="16" x14ac:dyDescent="0.2">
      <c r="A40" s="93" t="s">
        <v>53</v>
      </c>
      <c r="B40" s="58"/>
      <c r="C40" s="127"/>
      <c r="D40" s="155"/>
      <c r="E40" s="155"/>
      <c r="F40" s="155"/>
      <c r="G40" s="155"/>
      <c r="AF40" s="184" t="str">
        <f>'Step4-Prioritisation '!B55</f>
        <v/>
      </c>
      <c r="AG40" s="184">
        <f>'Step4-Prioritisation '!D55</f>
        <v>0</v>
      </c>
    </row>
    <row r="41" spans="1:33" ht="32" x14ac:dyDescent="0.2">
      <c r="A41" s="16" t="str">
        <f>'3.4. Service delivery'!B10</f>
        <v>3.4.1. HR &amp; strategies: Long distances and travel time lead to poor access to health facilities</v>
      </c>
      <c r="B41" s="16">
        <f>'3.4. Service delivery'!D11</f>
        <v>0</v>
      </c>
      <c r="C41" s="18">
        <f>'3.4. Service delivery'!C11</f>
        <v>0</v>
      </c>
      <c r="D41" s="155" t="str">
        <f>IF('3.4. Service delivery'!$C11='List of barriers'!$I$4,'3.4. Service delivery'!$D11,"")</f>
        <v/>
      </c>
      <c r="E41" s="155" t="str">
        <f>IF('3.4. Service delivery'!$C11='List of barriers'!$I$4,'3.4. Service delivery'!E11,"")</f>
        <v/>
      </c>
      <c r="F41" s="155" t="str">
        <f>IF('3.4. Service delivery'!$C11='List of barriers'!$I$3,'3.4. Service delivery'!$D11,"")</f>
        <v/>
      </c>
      <c r="G41" s="155" t="str">
        <f>IF('3.4. Service delivery'!$C11='List of barriers'!$I$3,'3.4. Service delivery'!$E11,"")</f>
        <v/>
      </c>
      <c r="AF41" s="184" t="str">
        <f>'Step4-Prioritisation '!B56</f>
        <v/>
      </c>
      <c r="AG41" s="184">
        <f>'Step4-Prioritisation '!D56</f>
        <v>0</v>
      </c>
    </row>
    <row r="42" spans="1:33" ht="48" x14ac:dyDescent="0.2">
      <c r="A42" s="16" t="str">
        <f>'3.4. Service delivery'!B13</f>
        <v>3.4.2. HR &amp; strategies: Special populations (ethnic/religious groups, orphans, single mothers) requiring more outreach efforts/resources</v>
      </c>
      <c r="B42" s="16">
        <f>'3.4. Service delivery'!D14</f>
        <v>0</v>
      </c>
      <c r="C42" s="18">
        <f>'3.4. Service delivery'!C14</f>
        <v>0</v>
      </c>
      <c r="D42" s="155" t="str">
        <f>IF('3.4. Service delivery'!$C14='List of barriers'!$I$4,'3.4. Service delivery'!$D14,"")</f>
        <v/>
      </c>
      <c r="E42" s="155" t="str">
        <f>IF('3.4. Service delivery'!$C14='List of barriers'!$I$4,'3.4. Service delivery'!E14,"")</f>
        <v/>
      </c>
      <c r="F42" s="155" t="str">
        <f>IF('3.4. Service delivery'!$C14='List of barriers'!$I$3,'3.4. Service delivery'!$D14,"")</f>
        <v/>
      </c>
      <c r="G42" s="155" t="str">
        <f>IF('3.4. Service delivery'!$C14='List of barriers'!$I$3,'3.4. Service delivery'!$E14,"")</f>
        <v/>
      </c>
      <c r="AF42" s="184" t="str">
        <f>'Step4-Prioritisation '!B57</f>
        <v/>
      </c>
      <c r="AG42" s="184">
        <f>'Step4-Prioritisation '!D57</f>
        <v>0</v>
      </c>
    </row>
    <row r="43" spans="1:33" ht="32" x14ac:dyDescent="0.2">
      <c r="A43" s="16" t="str">
        <f>'3.4. Service delivery'!B16</f>
        <v>3.4.3. HR &amp; strategies: Lack of consideration for gender-based needs</v>
      </c>
      <c r="B43" s="16">
        <f>'3.4. Service delivery'!D17</f>
        <v>0</v>
      </c>
      <c r="C43" s="18">
        <f>'3.4. Service delivery'!C17</f>
        <v>0</v>
      </c>
      <c r="D43" s="155" t="str">
        <f>IF('3.4. Service delivery'!$C17='List of barriers'!$I$4,'3.4. Service delivery'!$D17,"")</f>
        <v/>
      </c>
      <c r="E43" s="155" t="str">
        <f>IF('3.4. Service delivery'!$C17='List of barriers'!$I$4,'3.4. Service delivery'!E17,"")</f>
        <v/>
      </c>
      <c r="F43" s="155" t="str">
        <f>IF('3.4. Service delivery'!$C17='List of barriers'!$I$3,'3.4. Service delivery'!$D17,"")</f>
        <v/>
      </c>
      <c r="G43" s="155" t="str">
        <f>IF('3.4. Service delivery'!$C17='List of barriers'!$I$3,'3.4. Service delivery'!$E17,"")</f>
        <v/>
      </c>
      <c r="AF43" s="184" t="str">
        <f>'Step4-Prioritisation '!B58</f>
        <v/>
      </c>
      <c r="AG43" s="184">
        <f>'Step4-Prioritisation '!D58</f>
        <v>0</v>
      </c>
    </row>
    <row r="44" spans="1:33" ht="32" x14ac:dyDescent="0.2">
      <c r="A44" s="16" t="str">
        <f>'3.4. Service delivery'!B20</f>
        <v>3.4.4. HR &amp; strategies: Migrant/displaced/transient populations create challenges in service delivery</v>
      </c>
      <c r="B44" s="16">
        <f>'3.4. Service delivery'!D21</f>
        <v>0</v>
      </c>
      <c r="C44" s="18">
        <f>'3.4. Service delivery'!C21</f>
        <v>0</v>
      </c>
      <c r="D44" s="155" t="str">
        <f>IF('3.4. Service delivery'!$C21='List of barriers'!$I$4,'3.4. Service delivery'!$D21,"")</f>
        <v/>
      </c>
      <c r="E44" s="155" t="str">
        <f>IF('3.4. Service delivery'!$C21='List of barriers'!$I$4,'3.4. Service delivery'!E21,"")</f>
        <v/>
      </c>
      <c r="F44" s="155" t="str">
        <f>IF('3.4. Service delivery'!$C21='List of barriers'!$I$3,'3.4. Service delivery'!$D21,"")</f>
        <v/>
      </c>
      <c r="G44" s="155" t="str">
        <f>IF('3.4. Service delivery'!$C21='List of barriers'!$I$3,'3.4. Service delivery'!$E21,"")</f>
        <v/>
      </c>
      <c r="AF44" s="184" t="str">
        <f>'Step4-Prioritisation '!B59</f>
        <v/>
      </c>
      <c r="AG44" s="184">
        <f>'Step4-Prioritisation '!D59</f>
        <v>0</v>
      </c>
    </row>
    <row r="45" spans="1:33" ht="32" x14ac:dyDescent="0.2">
      <c r="A45" s="16" t="str">
        <f>'3.4. Service delivery'!B23</f>
        <v>3.4.5. HR &amp; strategies: Fragile or conflict settings disrupt immunization service delivery</v>
      </c>
      <c r="B45" s="16">
        <f>'3.4. Service delivery'!D24</f>
        <v>0</v>
      </c>
      <c r="C45" s="18">
        <f>'3.4. Service delivery'!C24</f>
        <v>0</v>
      </c>
      <c r="D45" s="155" t="str">
        <f>IF('3.4. Service delivery'!$C24='List of barriers'!$I$4,'3.4. Service delivery'!$D24,"")</f>
        <v/>
      </c>
      <c r="E45" s="155" t="str">
        <f>IF('3.4. Service delivery'!$C24='List of barriers'!$I$4,'3.4. Service delivery'!E24,"")</f>
        <v/>
      </c>
      <c r="F45" s="155" t="str">
        <f>IF('3.4. Service delivery'!$C24='List of barriers'!$I$3,'3.4. Service delivery'!$D24,"")</f>
        <v/>
      </c>
      <c r="G45" s="155" t="str">
        <f>IF('3.4. Service delivery'!$C24='List of barriers'!$I$3,'3.4. Service delivery'!$E24,"")</f>
        <v/>
      </c>
      <c r="AF45" s="184" t="str">
        <f>'Step4-Prioritisation '!B60</f>
        <v/>
      </c>
      <c r="AG45" s="184">
        <f>'Step4-Prioritisation '!D60</f>
        <v>0</v>
      </c>
    </row>
    <row r="46" spans="1:33" ht="32" x14ac:dyDescent="0.2">
      <c r="A46" s="16" t="str">
        <f>'3.4. Service delivery'!B26</f>
        <v>3.4.6. HR &amp; strategies: Too few functioning health facilities limits service delivery</v>
      </c>
      <c r="B46" s="16">
        <f>'3.4. Service delivery'!D27</f>
        <v>0</v>
      </c>
      <c r="C46" s="18">
        <f>'3.4. Service delivery'!C27</f>
        <v>0</v>
      </c>
      <c r="D46" s="155" t="str">
        <f>IF('3.4. Service delivery'!$C27='List of barriers'!$I$4,'3.4. Service delivery'!$D27,"")</f>
        <v/>
      </c>
      <c r="E46" s="155" t="str">
        <f>IF('3.4. Service delivery'!$C27='List of barriers'!$I$4,'3.4. Service delivery'!E27,"")</f>
        <v/>
      </c>
      <c r="F46" s="155" t="str">
        <f>IF('3.4. Service delivery'!$C27='List of barriers'!$I$3,'3.4. Service delivery'!$D27,"")</f>
        <v/>
      </c>
      <c r="G46" s="155" t="str">
        <f>IF('3.4. Service delivery'!$C27='List of barriers'!$I$3,'3.4. Service delivery'!$E27,"")</f>
        <v/>
      </c>
      <c r="AF46" s="184" t="str">
        <f>'Step4-Prioritisation '!B61</f>
        <v/>
      </c>
      <c r="AG46" s="184">
        <f>'Step4-Prioritisation '!D61</f>
        <v>0</v>
      </c>
    </row>
    <row r="47" spans="1:33" ht="32" x14ac:dyDescent="0.2">
      <c r="A47" s="16" t="str">
        <f>'3.4. Service delivery'!B29</f>
        <v>3.4.7. HR &amp; strategies: Inadequate strategies used to reach underserved or underimmunized populations</v>
      </c>
      <c r="B47" s="16">
        <f>'3.4. Service delivery'!D30</f>
        <v>0</v>
      </c>
      <c r="C47" s="18">
        <f>'3.4. Service delivery'!C30</f>
        <v>0</v>
      </c>
      <c r="D47" s="155" t="str">
        <f>IF('3.4. Service delivery'!$C30='List of barriers'!$I$4,'3.4. Service delivery'!$D30,"")</f>
        <v/>
      </c>
      <c r="E47" s="155" t="str">
        <f>IF('3.4. Service delivery'!$C30='List of barriers'!$I$4,'3.4. Service delivery'!E30,"")</f>
        <v/>
      </c>
      <c r="F47" s="155" t="str">
        <f>IF('3.4. Service delivery'!$C30='List of barriers'!$I$3,'3.4. Service delivery'!$D30,"")</f>
        <v/>
      </c>
      <c r="G47" s="155" t="str">
        <f>IF('3.4. Service delivery'!$C30='List of barriers'!$I$3,'3.4. Service delivery'!$E30,"")</f>
        <v/>
      </c>
      <c r="AF47" s="184" t="str">
        <f>'Step4-Prioritisation '!B62</f>
        <v/>
      </c>
      <c r="AG47" s="184">
        <f>'Step4-Prioritisation '!D62</f>
        <v>0</v>
      </c>
    </row>
    <row r="48" spans="1:33" ht="32" x14ac:dyDescent="0.2">
      <c r="A48" s="16" t="str">
        <f>'3.4. Service delivery'!B32</f>
        <v>3.4.8. HR &amp; strategies: Inadequate policies to track defaulters</v>
      </c>
      <c r="B48" s="16">
        <f>'3.4. Service delivery'!D33</f>
        <v>0</v>
      </c>
      <c r="C48" s="18">
        <f>'3.4. Service delivery'!C33</f>
        <v>0</v>
      </c>
      <c r="D48" s="155" t="str">
        <f>IF('3.4. Service delivery'!$C33='List of barriers'!$I$4,'3.4. Service delivery'!$D33,"")</f>
        <v/>
      </c>
      <c r="E48" s="155" t="str">
        <f>IF('3.4. Service delivery'!$C33='List of barriers'!$I$4,'3.4. Service delivery'!E33,"")</f>
        <v/>
      </c>
      <c r="F48" s="155" t="str">
        <f>IF('3.4. Service delivery'!$C33='List of barriers'!$I$3,'3.4. Service delivery'!$D33,"")</f>
        <v/>
      </c>
      <c r="G48" s="155" t="str">
        <f>IF('3.4. Service delivery'!$C33='List of barriers'!$I$3,'3.4. Service delivery'!$E33,"")</f>
        <v/>
      </c>
      <c r="AF48" s="184" t="str">
        <f>'Step4-Prioritisation '!B63</f>
        <v/>
      </c>
      <c r="AG48" s="184">
        <f>'Step4-Prioritisation '!D63</f>
        <v>0</v>
      </c>
    </row>
    <row r="49" spans="1:33" ht="32" x14ac:dyDescent="0.2">
      <c r="A49" s="16" t="str">
        <f>'3.4. Service delivery'!B35</f>
        <v>3.4.9. HR &amp; strategies: Inadequate standard operating procedures and practices to vaccinate a late child</v>
      </c>
      <c r="B49" s="16">
        <f>'3.4. Service delivery'!D36</f>
        <v>0</v>
      </c>
      <c r="C49" s="18">
        <f>'3.4. Service delivery'!C36</f>
        <v>0</v>
      </c>
      <c r="D49" s="155" t="str">
        <f>IF('3.4. Service delivery'!$C36='List of barriers'!$I$4,'3.4. Service delivery'!$D36,"")</f>
        <v/>
      </c>
      <c r="E49" s="155" t="str">
        <f>IF('3.4. Service delivery'!$C36='List of barriers'!$I$4,'3.4. Service delivery'!E36,"")</f>
        <v/>
      </c>
      <c r="F49" s="155" t="str">
        <f>IF('3.4. Service delivery'!$C36='List of barriers'!$I$3,'3.4. Service delivery'!$D36,"")</f>
        <v/>
      </c>
      <c r="G49" s="155" t="str">
        <f>IF('3.4. Service delivery'!$C36='List of barriers'!$I$3,'3.4. Service delivery'!$E36,"")</f>
        <v/>
      </c>
      <c r="AF49" s="184" t="str">
        <f>'Step4-Prioritisation '!B64</f>
        <v/>
      </c>
      <c r="AG49" s="184">
        <f>'Step4-Prioritisation '!D64</f>
        <v>0</v>
      </c>
    </row>
    <row r="50" spans="1:33" ht="16" x14ac:dyDescent="0.2">
      <c r="A50" s="16" t="str">
        <f>'3.4. Service delivery'!B38</f>
        <v>3.4.10. Inadequate session quality</v>
      </c>
      <c r="B50" s="16">
        <f>'3.4. Service delivery'!D39</f>
        <v>0</v>
      </c>
      <c r="C50" s="18">
        <f>'3.4. Service delivery'!C39</f>
        <v>0</v>
      </c>
      <c r="D50" s="155" t="str">
        <f>IF('3.4. Service delivery'!$C39='List of barriers'!$I$4,'3.4. Service delivery'!$D39,"")</f>
        <v/>
      </c>
      <c r="E50" s="155" t="str">
        <f>IF('3.4. Service delivery'!$C39='List of barriers'!$I$4,'3.4. Service delivery'!E39,"")</f>
        <v/>
      </c>
      <c r="F50" s="155" t="str">
        <f>IF('3.4. Service delivery'!$C39='List of barriers'!$I$3,'3.4. Service delivery'!$D39,"")</f>
        <v/>
      </c>
      <c r="G50" s="155" t="str">
        <f>IF('3.4. Service delivery'!$C39='List of barriers'!$I$3,'3.4. Service delivery'!$E39,"")</f>
        <v/>
      </c>
      <c r="AF50" s="184" t="str">
        <f>'Step4-Prioritisation '!B65</f>
        <v/>
      </c>
      <c r="AG50" s="184">
        <f>'Step4-Prioritisation '!D65</f>
        <v>0</v>
      </c>
    </row>
    <row r="51" spans="1:33" ht="32" x14ac:dyDescent="0.2">
      <c r="A51" s="16" t="str">
        <f>'3.4. Service delivery'!B41</f>
        <v>3.4.11. Integration: Low level of integrating EPI strategies with other primary  care services</v>
      </c>
      <c r="B51" s="16">
        <f>'3.4. Service delivery'!D42</f>
        <v>0</v>
      </c>
      <c r="C51" s="18">
        <f>'3.4. Service delivery'!C42</f>
        <v>0</v>
      </c>
      <c r="D51" s="155" t="str">
        <f>IF('3.4. Service delivery'!$C42='List of barriers'!$I$4,'3.4. Service delivery'!$D42,"")</f>
        <v/>
      </c>
      <c r="E51" s="155" t="str">
        <f>IF('3.4. Service delivery'!$C42='List of barriers'!$I$4,'3.4. Service delivery'!E42,"")</f>
        <v/>
      </c>
      <c r="F51" s="155" t="str">
        <f>IF('3.4. Service delivery'!$C42='List of barriers'!$I$3,'3.4. Service delivery'!$D42,"")</f>
        <v/>
      </c>
      <c r="G51" s="155" t="str">
        <f>IF('3.4. Service delivery'!$C42='List of barriers'!$I$3,'3.4. Service delivery'!$E42,"")</f>
        <v/>
      </c>
      <c r="AF51" s="184" t="str">
        <f>'Step4-Prioritisation '!B66</f>
        <v/>
      </c>
      <c r="AG51" s="184">
        <f>'Step4-Prioritisation '!D66</f>
        <v>0</v>
      </c>
    </row>
    <row r="52" spans="1:33" ht="48" x14ac:dyDescent="0.2">
      <c r="A52" s="16" t="str">
        <f>'3.4. Service delivery'!B44</f>
        <v>3.4.12. Zero dose communities: Large percentage or number of zero-dose children linked to challenges in service delivery</v>
      </c>
      <c r="B52" s="16">
        <f>'3.4. Service delivery'!D45</f>
        <v>0</v>
      </c>
      <c r="C52" s="18">
        <f>'3.4. Service delivery'!C45</f>
        <v>0</v>
      </c>
      <c r="D52" s="155" t="str">
        <f>IF('3.4. Service delivery'!$C45='List of barriers'!$I$4,'3.4. Service delivery'!$D45,"")</f>
        <v/>
      </c>
      <c r="E52" s="155" t="str">
        <f>IF('3.4. Service delivery'!$C45='List of barriers'!$I$4,'3.4. Service delivery'!E45,"")</f>
        <v/>
      </c>
      <c r="F52" s="155" t="str">
        <f>IF('3.4. Service delivery'!$C45='List of barriers'!$I$3,'3.4. Service delivery'!$D45,"")</f>
        <v/>
      </c>
      <c r="G52" s="155" t="str">
        <f>IF('3.4. Service delivery'!$C45='List of barriers'!$I$3,'3.4. Service delivery'!$E45,"")</f>
        <v/>
      </c>
      <c r="AF52" s="184" t="str">
        <f>'Step4-Prioritisation '!B67</f>
        <v/>
      </c>
      <c r="AG52" s="184">
        <f>'Step4-Prioritisation '!D67</f>
        <v>0</v>
      </c>
    </row>
    <row r="53" spans="1:33" ht="16" x14ac:dyDescent="0.2">
      <c r="A53" s="93" t="s">
        <v>144</v>
      </c>
      <c r="B53" s="59"/>
      <c r="C53" s="154"/>
      <c r="D53" s="155"/>
      <c r="E53" s="155"/>
      <c r="F53" s="155"/>
      <c r="G53" s="155"/>
      <c r="AF53" s="184" t="str">
        <f>'Step4-Prioritisation '!B68</f>
        <v/>
      </c>
      <c r="AG53" s="184">
        <f>'Step4-Prioritisation '!D68</f>
        <v>0</v>
      </c>
    </row>
    <row r="54" spans="1:33" ht="48" x14ac:dyDescent="0.2">
      <c r="A54" s="16" t="str">
        <f>'3.5 Coverage&amp;AEFI monitoring'!B10</f>
        <v>3.5.1. HR &amp; systems: Revised health management information systems (HMIS) have reduced availability of EPI-specific data</v>
      </c>
      <c r="B54" s="16">
        <f>'3.5 Coverage&amp;AEFI monitoring'!D11</f>
        <v>0</v>
      </c>
      <c r="C54" s="18">
        <f>'3.5 Coverage&amp;AEFI monitoring'!C11</f>
        <v>0</v>
      </c>
      <c r="D54" s="155" t="str">
        <f>IF('3.5 Coverage&amp;AEFI monitoring'!C11='List of barriers'!$I$4,'3.5 Coverage&amp;AEFI monitoring'!D11,"")</f>
        <v/>
      </c>
      <c r="E54" s="155" t="str">
        <f>IF('3.5 Coverage&amp;AEFI monitoring'!C11='List of barriers'!$I$4,'3.5 Coverage&amp;AEFI monitoring'!E11,"")</f>
        <v/>
      </c>
      <c r="F54" s="155" t="str">
        <f>IF('3.5 Coverage&amp;AEFI monitoring'!C11='List of barriers'!$I$3,'3.5 Coverage&amp;AEFI monitoring'!D11,"")</f>
        <v/>
      </c>
      <c r="G54" s="155" t="str">
        <f>IF('3.5 Coverage&amp;AEFI monitoring'!C11='List of barriers'!$I$3,'3.5 Coverage&amp;AEFI monitoring'!E11,"")</f>
        <v/>
      </c>
      <c r="AF54" s="184" t="str">
        <f>'Step4-Prioritisation '!B69</f>
        <v/>
      </c>
      <c r="AG54" s="184">
        <f>'Step4-Prioritisation '!D69</f>
        <v>0</v>
      </c>
    </row>
    <row r="55" spans="1:33" ht="48" x14ac:dyDescent="0.2">
      <c r="A55" s="16" t="str">
        <f>'3.5 Coverage&amp;AEFI monitoring'!B13</f>
        <v xml:space="preserve">3.5.2. Recording and reporting: Data on service utilization and equity are not optimally used for service delivery planning  </v>
      </c>
      <c r="B55" s="16">
        <f>'3.5 Coverage&amp;AEFI monitoring'!D14</f>
        <v>0</v>
      </c>
      <c r="C55" s="18">
        <f>'3.5 Coverage&amp;AEFI monitoring'!C14</f>
        <v>0</v>
      </c>
      <c r="D55" s="155" t="str">
        <f>IF('3.5 Coverage&amp;AEFI monitoring'!C14='List of barriers'!$I$4,'3.5 Coverage&amp;AEFI monitoring'!D14,"")</f>
        <v/>
      </c>
      <c r="E55" s="155" t="str">
        <f>IF('3.5 Coverage&amp;AEFI monitoring'!C14='List of barriers'!$I$4,'3.5 Coverage&amp;AEFI monitoring'!E14,"")</f>
        <v/>
      </c>
      <c r="F55" s="155" t="str">
        <f>IF('3.5 Coverage&amp;AEFI monitoring'!C14='List of barriers'!$I$3,'3.5 Coverage&amp;AEFI monitoring'!D14,"")</f>
        <v/>
      </c>
      <c r="G55" s="155" t="str">
        <f>IF('3.5 Coverage&amp;AEFI monitoring'!C14='List of barriers'!$I$3,'3.5 Coverage&amp;AEFI monitoring'!E14,"")</f>
        <v/>
      </c>
      <c r="AF55" s="184" t="str">
        <f>'Step4-Prioritisation '!B70</f>
        <v/>
      </c>
      <c r="AG55" s="184">
        <f>'Step4-Prioritisation '!D70</f>
        <v>0</v>
      </c>
    </row>
    <row r="56" spans="1:33" ht="32" x14ac:dyDescent="0.2">
      <c r="A56" s="16" t="str">
        <f>'3.5 Coverage&amp;AEFI monitoring'!B16</f>
        <v>3.5.3. Data quality: Mechanisms and funding are not in place for regular data quality review</v>
      </c>
      <c r="B56" s="16">
        <f>'3.5 Coverage&amp;AEFI monitoring'!D17</f>
        <v>0</v>
      </c>
      <c r="C56" s="18">
        <f>'3.5 Coverage&amp;AEFI monitoring'!C17</f>
        <v>0</v>
      </c>
      <c r="D56" s="155" t="str">
        <f>IF('3.5 Coverage&amp;AEFI monitoring'!C17='List of barriers'!$I$4,'3.5 Coverage&amp;AEFI monitoring'!D17,"")</f>
        <v/>
      </c>
      <c r="E56" s="155" t="str">
        <f>IF('3.5 Coverage&amp;AEFI monitoring'!C17='List of barriers'!$I$4,'3.5 Coverage&amp;AEFI monitoring'!E17,"")</f>
        <v/>
      </c>
      <c r="F56" s="155" t="str">
        <f>IF('3.5 Coverage&amp;AEFI monitoring'!C17='List of barriers'!$I$3,'3.5 Coverage&amp;AEFI monitoring'!D17,"")</f>
        <v/>
      </c>
      <c r="G56" s="155" t="str">
        <f>IF('3.5 Coverage&amp;AEFI monitoring'!C17='List of barriers'!$I$3,'3.5 Coverage&amp;AEFI monitoring'!E17,"")</f>
        <v/>
      </c>
      <c r="AF56" s="184" t="str">
        <f>'Step4-Prioritisation '!B71</f>
        <v/>
      </c>
      <c r="AG56" s="184">
        <f>'Step4-Prioritisation '!D71</f>
        <v>0</v>
      </c>
    </row>
    <row r="57" spans="1:33" ht="64" x14ac:dyDescent="0.2">
      <c r="A57" s="16" t="str">
        <f>'3.5 Coverage&amp;AEFI monitoring'!B19</f>
        <v>3.5.4. Recording and reporting: Recording and reporting tools are not up-to-date, unavailable and inconsistent (registry, tally sheets, reporting forms, home-based records, immunization cards)</v>
      </c>
      <c r="B57" s="16">
        <f>'3.5 Coverage&amp;AEFI monitoring'!D20</f>
        <v>0</v>
      </c>
      <c r="C57" s="18">
        <f>'3.5 Coverage&amp;AEFI monitoring'!C20</f>
        <v>0</v>
      </c>
      <c r="D57" s="155" t="str">
        <f>IF('3.5 Coverage&amp;AEFI monitoring'!C20='List of barriers'!$I$4,'3.5 Coverage&amp;AEFI monitoring'!D20,"")</f>
        <v/>
      </c>
      <c r="E57" s="155" t="str">
        <f>IF('3.5 Coverage&amp;AEFI monitoring'!C20='List of barriers'!$I$4,'3.5 Coverage&amp;AEFI monitoring'!E20,"")</f>
        <v/>
      </c>
      <c r="F57" s="155" t="str">
        <f>IF('3.5 Coverage&amp;AEFI monitoring'!C20='List of barriers'!$I$3,'3.5 Coverage&amp;AEFI monitoring'!D20,"")</f>
        <v/>
      </c>
      <c r="G57" s="155" t="str">
        <f>IF('3.5 Coverage&amp;AEFI monitoring'!C20='List of barriers'!$I$3,'3.5 Coverage&amp;AEFI monitoring'!E20,"")</f>
        <v/>
      </c>
      <c r="AF57" s="184" t="str">
        <f>'Step4-Prioritisation '!B72</f>
        <v/>
      </c>
      <c r="AG57" s="184">
        <f>'Step4-Prioritisation '!D72</f>
        <v>0</v>
      </c>
    </row>
    <row r="58" spans="1:33" ht="32" x14ac:dyDescent="0.2">
      <c r="A58" s="16" t="str">
        <f>'3.5 Coverage&amp;AEFI monitoring'!B22</f>
        <v>3.5.5. AEFI monitoring: Lack of functional immunisation safety surveillance system</v>
      </c>
      <c r="B58" s="16">
        <f>'3.5 Coverage&amp;AEFI monitoring'!D23</f>
        <v>0</v>
      </c>
      <c r="C58" s="18">
        <f>'3.5 Coverage&amp;AEFI monitoring'!C23</f>
        <v>0</v>
      </c>
      <c r="D58" s="155" t="str">
        <f>IF('3.5 Coverage&amp;AEFI monitoring'!C23='List of barriers'!$I$4,'3.5 Coverage&amp;AEFI monitoring'!D23,"")</f>
        <v/>
      </c>
      <c r="E58" s="155" t="str">
        <f>IF('3.5 Coverage&amp;AEFI monitoring'!C23='List of barriers'!$I$4,'3.5 Coverage&amp;AEFI monitoring'!E23,"")</f>
        <v/>
      </c>
      <c r="F58" s="155" t="str">
        <f>IF('3.5 Coverage&amp;AEFI monitoring'!C23='List of barriers'!$I$3,'3.5 Coverage&amp;AEFI monitoring'!D23,"")</f>
        <v/>
      </c>
      <c r="G58" s="155" t="str">
        <f>IF('3.5 Coverage&amp;AEFI monitoring'!C23='List of barriers'!$I$3,'3.5 Coverage&amp;AEFI monitoring'!E23,"")</f>
        <v/>
      </c>
      <c r="AF58" s="184" t="str">
        <f>'Step4-Prioritisation '!B73</f>
        <v/>
      </c>
      <c r="AG58" s="184">
        <f>'Step4-Prioritisation '!D73</f>
        <v>0</v>
      </c>
    </row>
    <row r="59" spans="1:33" ht="32" x14ac:dyDescent="0.2">
      <c r="A59" s="16" t="str">
        <f>'3.5 Coverage&amp;AEFI monitoring'!B25</f>
        <v>3.5.6. AEFI monitoring: Poor AEFI reporting, monitoring and response</v>
      </c>
      <c r="B59" s="16">
        <f>'3.5 Coverage&amp;AEFI monitoring'!D26</f>
        <v>0</v>
      </c>
      <c r="C59" s="18">
        <f>'3.5 Coverage&amp;AEFI monitoring'!C26</f>
        <v>0</v>
      </c>
      <c r="D59" s="155" t="str">
        <f>IF('3.5 Coverage&amp;AEFI monitoring'!C26='List of barriers'!$I$4,'3.5 Coverage&amp;AEFI monitoring'!D26,"")</f>
        <v/>
      </c>
      <c r="E59" s="155" t="str">
        <f>IF('3.5 Coverage&amp;AEFI monitoring'!C26='List of barriers'!$I$4,'3.5 Coverage&amp;AEFI monitoring'!E26,"")</f>
        <v/>
      </c>
      <c r="F59" s="155" t="str">
        <f>IF('3.5 Coverage&amp;AEFI monitoring'!C26='List of barriers'!$I$3,'3.5 Coverage&amp;AEFI monitoring'!D26,"")</f>
        <v/>
      </c>
      <c r="G59" s="155" t="str">
        <f>IF('3.5 Coverage&amp;AEFI monitoring'!C26='List of barriers'!$I$3,'3.5 Coverage&amp;AEFI monitoring'!E26,"")</f>
        <v/>
      </c>
      <c r="AF59" s="184" t="str">
        <f>'Step4-Prioritisation '!B74</f>
        <v/>
      </c>
      <c r="AG59" s="184">
        <f>'Step4-Prioritisation '!D74</f>
        <v>0</v>
      </c>
    </row>
    <row r="60" spans="1:33" ht="48" x14ac:dyDescent="0.2">
      <c r="A60" s="16" t="str">
        <f>'3.5 Coverage&amp;AEFI monitoring'!B28</f>
        <v>3.5.7. Coverage monitoring &amp; use: Private (profit/not for profit) providers pose challenges to immunization delivery or interpretation</v>
      </c>
      <c r="B60" s="16">
        <f>'3.5 Coverage&amp;AEFI monitoring'!D29</f>
        <v>0</v>
      </c>
      <c r="C60" s="18">
        <f>'3.5 Coverage&amp;AEFI monitoring'!C29</f>
        <v>0</v>
      </c>
      <c r="D60" s="155" t="str">
        <f>IF('3.5 Coverage&amp;AEFI monitoring'!C29='List of barriers'!$I$4,'3.5 Coverage&amp;AEFI monitoring'!D29,"")</f>
        <v/>
      </c>
      <c r="E60" s="155" t="str">
        <f>IF('3.5 Coverage&amp;AEFI monitoring'!C29='List of barriers'!$I$4,'3.5 Coverage&amp;AEFI monitoring'!E29,"")</f>
        <v/>
      </c>
      <c r="F60" s="155" t="str">
        <f>IF('3.5 Coverage&amp;AEFI monitoring'!C29='List of barriers'!$I$3,'3.5 Coverage&amp;AEFI monitoring'!D29,"")</f>
        <v/>
      </c>
      <c r="G60" s="155" t="str">
        <f>IF('3.5 Coverage&amp;AEFI monitoring'!C29='List of barriers'!$I$3,'3.5 Coverage&amp;AEFI monitoring'!E29,"")</f>
        <v/>
      </c>
      <c r="AF60" s="184" t="str">
        <f>'Step4-Prioritisation '!B75</f>
        <v/>
      </c>
      <c r="AG60" s="184">
        <f>'Step4-Prioritisation '!D75</f>
        <v>0</v>
      </c>
    </row>
    <row r="61" spans="1:33" ht="32" x14ac:dyDescent="0.2">
      <c r="A61" s="16" t="str">
        <f>'3.5 Coverage&amp;AEFI monitoring'!B31</f>
        <v>3.5.8. Zero dose communities: Insufficient or inappropriate data used to identify zero-dose communities</v>
      </c>
      <c r="B61" s="16">
        <f>'3.5 Coverage&amp;AEFI monitoring'!D32</f>
        <v>0</v>
      </c>
      <c r="C61" s="18">
        <f>'3.5 Coverage&amp;AEFI monitoring'!C32</f>
        <v>0</v>
      </c>
      <c r="D61" s="155" t="str">
        <f>IF('3.5 Coverage&amp;AEFI monitoring'!C32='List of barriers'!$I$4,'3.5 Coverage&amp;AEFI monitoring'!D32,"")</f>
        <v/>
      </c>
      <c r="E61" s="155" t="str">
        <f>IF('3.5 Coverage&amp;AEFI monitoring'!C32='List of barriers'!$I$4,'3.5 Coverage&amp;AEFI monitoring'!E32,"")</f>
        <v/>
      </c>
      <c r="F61" s="155" t="str">
        <f>IF('3.5 Coverage&amp;AEFI monitoring'!C32='List of barriers'!$I$3,'3.5 Coverage&amp;AEFI monitoring'!D32,"")</f>
        <v/>
      </c>
      <c r="G61" s="155" t="str">
        <f>IF('3.5 Coverage&amp;AEFI monitoring'!C32='List of barriers'!$I$3,'3.5 Coverage&amp;AEFI monitoring'!E32,"")</f>
        <v/>
      </c>
      <c r="AF61" s="184" t="str">
        <f>'Step4-Prioritisation '!B76</f>
        <v/>
      </c>
      <c r="AG61" s="184">
        <f>'Step4-Prioritisation '!D76</f>
        <v>0</v>
      </c>
    </row>
    <row r="62" spans="1:33" ht="16" x14ac:dyDescent="0.2">
      <c r="A62" s="93" t="s">
        <v>108</v>
      </c>
      <c r="B62" s="65"/>
      <c r="C62" s="65"/>
      <c r="D62" s="173"/>
      <c r="E62" s="155"/>
      <c r="F62" s="155"/>
      <c r="G62" s="155"/>
      <c r="AF62" s="184" t="str">
        <f>'Step4-Prioritisation '!B77</f>
        <v/>
      </c>
      <c r="AG62" s="184">
        <f>'Step4-Prioritisation '!D77</f>
        <v>0</v>
      </c>
    </row>
    <row r="63" spans="1:33" ht="32" x14ac:dyDescent="0.2">
      <c r="A63" s="16" t="str">
        <f>'3.6 Disease Surveillance'!B10</f>
        <v>3.6.1. Disease surveillance: It reveals outbreaks of vaccine-preventable disease (e.g. polio, measles, diphtheria)</v>
      </c>
      <c r="B63" s="16">
        <f>'3.6 Disease Surveillance'!D11</f>
        <v>0</v>
      </c>
      <c r="C63" s="18">
        <f>'3.6 Disease Surveillance'!C11</f>
        <v>0</v>
      </c>
      <c r="D63" s="155" t="str">
        <f>IF('3.6 Disease Surveillance'!C11='List of barriers'!$I$4,'3.6 Disease Surveillance'!D11,"")</f>
        <v/>
      </c>
      <c r="E63" s="155" t="str">
        <f>IF('3.6 Disease Surveillance'!C11='List of barriers'!$I$4,'3.6 Disease Surveillance'!E11,"")</f>
        <v/>
      </c>
      <c r="F63" s="155" t="str">
        <f>IF('3.6 Disease Surveillance'!C11='List of barriers'!$I$3,'3.6 Disease Surveillance'!D11,"")</f>
        <v/>
      </c>
      <c r="G63" s="155" t="str">
        <f>IF('3.6 Disease Surveillance'!C11='List of barriers'!$I$3,'3.6 Disease Surveillance'!E11,"")</f>
        <v/>
      </c>
      <c r="AF63" s="184" t="str">
        <f>'Step4-Prioritisation '!B78</f>
        <v/>
      </c>
      <c r="AG63" s="184">
        <f>'Step4-Prioritisation '!D78</f>
        <v>0</v>
      </c>
    </row>
    <row r="64" spans="1:33" ht="32" x14ac:dyDescent="0.2">
      <c r="A64" s="16" t="str">
        <f>'3.6 Disease Surveillance'!B13</f>
        <v>3.6.2. Disease surveillance: Data is inadequate, not available in a timely manner, or not used for action</v>
      </c>
      <c r="B64" s="16">
        <f>'3.6 Disease Surveillance'!D14</f>
        <v>0</v>
      </c>
      <c r="C64" s="18">
        <f>'3.6 Disease Surveillance'!C14</f>
        <v>0</v>
      </c>
      <c r="D64" s="155" t="str">
        <f>IF('3.6 Disease Surveillance'!C14='List of barriers'!$I$4,'3.6 Disease Surveillance'!D14,"")</f>
        <v/>
      </c>
      <c r="E64" s="155" t="str">
        <f>IF('3.6 Disease Surveillance'!C14='List of barriers'!$I$4,'3.6 Disease Surveillance'!E14,"")</f>
        <v/>
      </c>
      <c r="F64" s="155" t="str">
        <f>IF('3.6 Disease Surveillance'!C14='List of barriers'!$I$3,'3.6 Disease Surveillance'!D14,"")</f>
        <v/>
      </c>
      <c r="G64" s="155" t="str">
        <f>IF('3.6 Disease Surveillance'!C14='List of barriers'!$I$3,'3.6 Disease Surveillance'!E14,"")</f>
        <v/>
      </c>
      <c r="AF64" s="184" t="str">
        <f>'Step4-Prioritisation '!B79</f>
        <v/>
      </c>
      <c r="AG64" s="184">
        <f>'Step4-Prioritisation '!D79</f>
        <v>0</v>
      </c>
    </row>
    <row r="65" spans="1:33" ht="32" x14ac:dyDescent="0.2">
      <c r="A65" s="16" t="str">
        <f>'3.6 Disease Surveillance'!B16</f>
        <v>3.6.3. Reporting &amp; response: Unavailability of surveillance supplies</v>
      </c>
      <c r="B65" s="16">
        <f>'3.6 Disease Surveillance'!D17</f>
        <v>0</v>
      </c>
      <c r="C65" s="18">
        <f>'3.6 Disease Surveillance'!C17</f>
        <v>0</v>
      </c>
      <c r="D65" s="155" t="str">
        <f>IF('3.6 Disease Surveillance'!C17='List of barriers'!$I$4,'3.6 Disease Surveillance'!D17,"")</f>
        <v/>
      </c>
      <c r="E65" s="155" t="str">
        <f>IF('3.6 Disease Surveillance'!C17='List of barriers'!$I$4,'3.6 Disease Surveillance'!E17,"")</f>
        <v/>
      </c>
      <c r="F65" s="155" t="str">
        <f>IF('3.6 Disease Surveillance'!C17='List of barriers'!$I$3,'3.6 Disease Surveillance'!D17,"")</f>
        <v/>
      </c>
      <c r="G65" s="155" t="str">
        <f>IF('3.6 Disease Surveillance'!C17='List of barriers'!$I$3,'3.6 Disease Surveillance'!E17,"")</f>
        <v/>
      </c>
      <c r="AF65" s="184" t="str">
        <f>'Step4-Prioritisation '!B80</f>
        <v/>
      </c>
      <c r="AG65" s="184">
        <f>'Step4-Prioritisation '!D80</f>
        <v>0</v>
      </c>
    </row>
    <row r="66" spans="1:33" ht="32" x14ac:dyDescent="0.2">
      <c r="A66" s="16" t="str">
        <f>'3.6 Disease Surveillance'!B19</f>
        <v>3.6.4. Reporting &amp; response: Laboratories for vaccine-preventable diseases (VPD) surveillance are inadequate</v>
      </c>
      <c r="B66" s="16">
        <f>'3.6 Disease Surveillance'!D20</f>
        <v>0</v>
      </c>
      <c r="C66" s="18">
        <f>'3.6 Disease Surveillance'!C20</f>
        <v>0</v>
      </c>
      <c r="D66" s="155" t="str">
        <f>IF('3.6 Disease Surveillance'!C20='List of barriers'!$I$4,'3.6 Disease Surveillance'!D20,"")</f>
        <v/>
      </c>
      <c r="E66" s="155" t="str">
        <f>IF('3.6 Disease Surveillance'!C20='List of barriers'!$I$4,'3.6 Disease Surveillance'!E20,"")</f>
        <v/>
      </c>
      <c r="F66" s="155" t="str">
        <f>IF('3.6 Disease Surveillance'!C20='List of barriers'!$I$3,'3.6 Disease Surveillance'!D20,"")</f>
        <v/>
      </c>
      <c r="G66" s="155" t="str">
        <f>IF('3.6 Disease Surveillance'!C20='List of barriers'!$I$3,'3.6 Disease Surveillance'!E20,"")</f>
        <v/>
      </c>
      <c r="AF66" s="184" t="str">
        <f>'Step4-Prioritisation '!B81</f>
        <v/>
      </c>
      <c r="AG66" s="184">
        <f>'Step4-Prioritisation '!D81</f>
        <v>0</v>
      </c>
    </row>
    <row r="67" spans="1:33" ht="32" x14ac:dyDescent="0.2">
      <c r="A67" s="16" t="str">
        <f>'3.6 Disease Surveillance'!B22</f>
        <v>3.6.5. Measles surveillance: Dysfunctional measles surveillance system</v>
      </c>
      <c r="B67" s="16">
        <f>'3.6 Disease Surveillance'!D23</f>
        <v>0</v>
      </c>
      <c r="C67" s="18">
        <f>'3.6 Disease Surveillance'!C23</f>
        <v>0</v>
      </c>
      <c r="D67" s="155" t="str">
        <f>IF('3.6 Disease Surveillance'!C23='List of barriers'!$I$4,'3.6 Disease Surveillance'!D23,"")</f>
        <v/>
      </c>
      <c r="E67" s="155" t="str">
        <f>IF('3.6 Disease Surveillance'!C23='List of barriers'!$I$4,'3.6 Disease Surveillance'!E23,"")</f>
        <v/>
      </c>
      <c r="F67" s="155" t="str">
        <f>IF('3.6 Disease Surveillance'!C23='List of barriers'!$I$3,'3.6 Disease Surveillance'!D23,"")</f>
        <v/>
      </c>
      <c r="G67" s="155" t="str">
        <f>IF('3.6 Disease Surveillance'!C23='List of barriers'!$I$3,'3.6 Disease Surveillance'!E23,"")</f>
        <v/>
      </c>
      <c r="AF67" s="184" t="str">
        <f>'Step4-Prioritisation '!B82</f>
        <v/>
      </c>
      <c r="AG67" s="184">
        <f>'Step4-Prioritisation '!D82</f>
        <v>0</v>
      </c>
    </row>
    <row r="68" spans="1:33" ht="32" x14ac:dyDescent="0.2">
      <c r="A68" s="16" t="str">
        <f>'3.6 Disease Surveillance'!B25</f>
        <v>3.6.6.Polio surveillance: Dysfunctional polio surveillance system</v>
      </c>
      <c r="B68" s="16">
        <f>'3.6 Disease Surveillance'!D26</f>
        <v>0</v>
      </c>
      <c r="C68" s="18">
        <f>'3.6 Disease Surveillance'!C26</f>
        <v>0</v>
      </c>
      <c r="D68" s="155" t="str">
        <f>IF('3.6 Disease Surveillance'!C26='List of barriers'!$I$4,'3.6 Disease Surveillance'!D26,"")</f>
        <v/>
      </c>
      <c r="E68" s="155" t="str">
        <f>IF('3.6 Disease Surveillance'!C26='List of barriers'!$I$4,'3.6 Disease Surveillance'!E26,"")</f>
        <v/>
      </c>
      <c r="F68" s="155" t="str">
        <f>IF('3.6 Disease Surveillance'!C26='List of barriers'!$I$3,'3.6 Disease Surveillance'!D26,"")</f>
        <v/>
      </c>
      <c r="G68" s="155" t="str">
        <f>IF('3.6 Disease Surveillance'!C26='List of barriers'!$I$3,'3.6 Disease Surveillance'!E26,"")</f>
        <v/>
      </c>
      <c r="AF68" s="184" t="str">
        <f>'Step4-Prioritisation '!B83</f>
        <v/>
      </c>
      <c r="AG68" s="184">
        <f>'Step4-Prioritisation '!D83</f>
        <v>0</v>
      </c>
    </row>
    <row r="69" spans="1:33" ht="32" x14ac:dyDescent="0.2">
      <c r="A69" s="16" t="str">
        <f>'3.6 Disease Surveillance'!B28</f>
        <v>3.6.7. Zero dose communities: Barriers relevant to disease surveillance affecting the zero dose communities</v>
      </c>
      <c r="B69" s="16">
        <f>'3.6 Disease Surveillance'!D29</f>
        <v>0</v>
      </c>
      <c r="C69" s="18">
        <f>'3.6 Disease Surveillance'!C29</f>
        <v>0</v>
      </c>
      <c r="D69" s="155" t="str">
        <f>IF('3.6 Disease Surveillance'!C29='List of barriers'!$I$4,'3.6 Disease Surveillance'!D29,"")</f>
        <v/>
      </c>
      <c r="E69" s="155" t="str">
        <f>IF('3.6 Disease Surveillance'!C29='List of barriers'!$I$4,'3.6 Disease Surveillance'!E29,"")</f>
        <v/>
      </c>
      <c r="F69" s="155" t="str">
        <f>IF('3.6 Disease Surveillance'!C29='List of barriers'!$I$3,'3.6 Disease Surveillance'!D29,"")</f>
        <v/>
      </c>
      <c r="G69" s="155" t="str">
        <f>IF('3.6 Disease Surveillance'!C29='List of barriers'!$I$3,'3.6 Disease Surveillance'!E29,"")</f>
        <v/>
      </c>
      <c r="AF69" s="184" t="str">
        <f>'Step4-Prioritisation '!B84</f>
        <v/>
      </c>
      <c r="AG69" s="184">
        <f>'Step4-Prioritisation '!D84</f>
        <v>0</v>
      </c>
    </row>
    <row r="70" spans="1:33" ht="16" x14ac:dyDescent="0.2">
      <c r="A70" s="93" t="s">
        <v>54</v>
      </c>
      <c r="B70" s="93"/>
      <c r="C70" s="152"/>
      <c r="D70" s="155"/>
      <c r="E70" s="155"/>
      <c r="F70" s="155"/>
      <c r="G70" s="155"/>
      <c r="AF70" s="184" t="str">
        <f>'Step4-Prioritisation '!B85</f>
        <v/>
      </c>
      <c r="AG70" s="184">
        <f>'Step4-Prioritisation '!D85</f>
        <v>0</v>
      </c>
    </row>
    <row r="71" spans="1:33" ht="48" x14ac:dyDescent="0.2">
      <c r="A71" s="16" t="str">
        <f>'3.7 Demand generation'!B10</f>
        <v>3.7.1. Thinking and Feeling: Lack of confidence and/or trust in vaccines, vaccinators or health care systems undermines intention to vaccinate</v>
      </c>
      <c r="B71" s="16">
        <f>'3.7 Demand generation'!D11</f>
        <v>0</v>
      </c>
      <c r="C71" s="18">
        <f>'3.7 Demand generation'!C11</f>
        <v>0</v>
      </c>
      <c r="D71" s="155" t="str">
        <f>IF('3.7 Demand generation'!C11='List of barriers'!$I$4,'3.7 Demand generation'!D11,"")</f>
        <v/>
      </c>
      <c r="E71" s="155" t="str">
        <f>IF('3.7 Demand generation'!C11='List of barriers'!$I$4,'3.7 Demand generation'!E11,"")</f>
        <v/>
      </c>
      <c r="F71" s="155" t="str">
        <f>IF('3.7 Demand generation'!C11='List of barriers'!$I$3,'3.7 Demand generation'!D11,"")</f>
        <v/>
      </c>
      <c r="G71" s="155" t="str">
        <f>IF('3.7 Demand generation'!C11='List of barriers'!$I$3,'3.7 Demand generation'!E11,"")</f>
        <v/>
      </c>
      <c r="AF71" s="184" t="str">
        <f>'Step4-Prioritisation '!B86</f>
        <v/>
      </c>
      <c r="AG71" s="184">
        <f>'Step4-Prioritisation '!D86</f>
        <v>0</v>
      </c>
    </row>
    <row r="72" spans="1:33" ht="48" x14ac:dyDescent="0.2">
      <c r="A72" s="16" t="str">
        <f>'3.7 Demand generation'!B13</f>
        <v xml:space="preserve">3.7.2. Social processes: Inadequate social processes to encourage vaccination among caregivers, those eligible for vaccination, or health care workers </v>
      </c>
      <c r="B72" s="16">
        <f>'3.7 Demand generation'!D14</f>
        <v>0</v>
      </c>
      <c r="C72" s="18">
        <f>'3.7 Demand generation'!C14</f>
        <v>0</v>
      </c>
      <c r="D72" s="155" t="str">
        <f>IF('3.7 Demand generation'!C14='List of barriers'!$I$4,'3.7 Demand generation'!D14,"")</f>
        <v/>
      </c>
      <c r="E72" s="155" t="str">
        <f>IF('3.7 Demand generation'!C14='List of barriers'!$I$4,'3.7 Demand generation'!E14,"")</f>
        <v/>
      </c>
      <c r="F72" s="155" t="str">
        <f>IF('3.7 Demand generation'!C14='List of barriers'!$I$3,'3.7 Demand generation'!D14,"")</f>
        <v/>
      </c>
      <c r="G72" s="155" t="str">
        <f>IF('3.7 Demand generation'!C14='List of barriers'!$I$3,'3.7 Demand generation'!E14,"")</f>
        <v/>
      </c>
      <c r="AF72" s="184" t="str">
        <f>'Step4-Prioritisation '!B87</f>
        <v/>
      </c>
      <c r="AG72" s="184">
        <f>'Step4-Prioritisation '!D87</f>
        <v>0</v>
      </c>
    </row>
    <row r="73" spans="1:33" ht="32" x14ac:dyDescent="0.2">
      <c r="A73" s="16" t="str">
        <f>'3.7 Demand generation'!B16</f>
        <v xml:space="preserve">3.7.3. Practical issues: Immunization services are inconvenient to clients </v>
      </c>
      <c r="B73" s="16">
        <f>'3.7 Demand generation'!D17</f>
        <v>0</v>
      </c>
      <c r="C73" s="18">
        <f>'3.7 Demand generation'!C17</f>
        <v>0</v>
      </c>
      <c r="D73" s="155" t="str">
        <f>IF('3.7 Demand generation'!C17='List of barriers'!$I$4,'3.7 Demand generation'!D17,"")</f>
        <v/>
      </c>
      <c r="E73" s="155" t="str">
        <f>IF('3.7 Demand generation'!C17='List of barriers'!$I$4,'3.7 Demand generation'!E17,"")</f>
        <v/>
      </c>
      <c r="F73" s="155" t="str">
        <f>IF('3.7 Demand generation'!C17='List of barriers'!$I$3,'3.7 Demand generation'!D17,"")</f>
        <v/>
      </c>
      <c r="G73" s="155" t="str">
        <f>IF('3.7 Demand generation'!C17='List of barriers'!$I$3,'3.7 Demand generation'!E17,"")</f>
        <v/>
      </c>
      <c r="AF73" s="184" t="str">
        <f>'Step4-Prioritisation '!B88</f>
        <v/>
      </c>
      <c r="AG73" s="184">
        <f>'Step4-Prioritisation '!D88</f>
        <v>0</v>
      </c>
    </row>
    <row r="74" spans="1:33" ht="32" x14ac:dyDescent="0.2">
      <c r="A74" s="16" t="str">
        <f>'3.7 Demand generation'!B19</f>
        <v>3.7.4. Knowledge and attitudes: Poor communication between health workers and clients</v>
      </c>
      <c r="B74" s="16">
        <f>'3.7 Demand generation'!D20</f>
        <v>0</v>
      </c>
      <c r="C74" s="18">
        <f>'3.7 Demand generation'!C20</f>
        <v>0</v>
      </c>
      <c r="D74" s="155" t="str">
        <f>IF('3.7 Demand generation'!C20='List of barriers'!$I$4,'3.7 Demand generation'!D20,"")</f>
        <v/>
      </c>
      <c r="E74" s="155" t="str">
        <f>IF('3.7 Demand generation'!C20='List of barriers'!$I$4,'3.7 Demand generation'!E20,"")</f>
        <v/>
      </c>
      <c r="F74" s="155" t="str">
        <f>IF('3.7 Demand generation'!C20='List of barriers'!$I$3,'3.7 Demand generation'!D20,"")</f>
        <v/>
      </c>
      <c r="G74" s="155" t="str">
        <f>IF('3.7 Demand generation'!C20='List of barriers'!$I$3,'3.7 Demand generation'!E20,"")</f>
        <v/>
      </c>
      <c r="AF74" s="184" t="str">
        <f>'Step4-Prioritisation '!B89</f>
        <v/>
      </c>
      <c r="AG74" s="184">
        <f>'Step4-Prioritisation '!D89</f>
        <v>0</v>
      </c>
    </row>
    <row r="75" spans="1:33" ht="16" x14ac:dyDescent="0.2">
      <c r="A75" s="16" t="str">
        <f>'3.7 Demand generation'!B22</f>
        <v xml:space="preserve">3.7.5 .Lack of intention to vaccinate  </v>
      </c>
      <c r="B75" s="16">
        <f>'3.7 Demand generation'!D23</f>
        <v>0</v>
      </c>
      <c r="C75" s="18">
        <f>'3.7 Demand generation'!C23</f>
        <v>0</v>
      </c>
      <c r="D75" s="155" t="str">
        <f>IF('3.7 Demand generation'!C23='List of barriers'!$I$4,'3.7 Demand generation'!D23,"")</f>
        <v/>
      </c>
      <c r="E75" s="155" t="str">
        <f>IF('3.7 Demand generation'!C23='List of barriers'!$I$4,'3.7 Demand generation'!E23,"")</f>
        <v/>
      </c>
      <c r="F75" s="155" t="str">
        <f>IF('3.7 Demand generation'!C23='List of barriers'!$I$3,'3.7 Demand generation'!D23,"")</f>
        <v/>
      </c>
      <c r="G75" s="155" t="str">
        <f>IF('3.7 Demand generation'!C23='List of barriers'!$I$3,'3.7 Demand generation'!E23,"")</f>
        <v/>
      </c>
      <c r="AF75" s="184" t="str">
        <f>'Step4-Prioritisation '!B90</f>
        <v/>
      </c>
      <c r="AG75" s="184">
        <f>'Step4-Prioritisation '!D90</f>
        <v>0</v>
      </c>
    </row>
    <row r="76" spans="1:33" ht="64" x14ac:dyDescent="0.2">
      <c r="A76" s="16" t="str">
        <f>'3.7 Demand generation'!B25</f>
        <v>3.7.6. Vaccine hesitancy exists, driven by fear of injections/needles, concerns about side effects (e.g. pain, swelling, discomfort after injection) or concerns about multiple injections)</v>
      </c>
      <c r="B76" s="16">
        <f>'3.7 Demand generation'!D26</f>
        <v>0</v>
      </c>
      <c r="C76" s="18">
        <f>'3.7 Demand generation'!C26</f>
        <v>0</v>
      </c>
      <c r="D76" s="155" t="str">
        <f>IF('3.7 Demand generation'!C26='List of barriers'!$I$4,'3.7 Demand generation'!D26,"")</f>
        <v/>
      </c>
      <c r="E76" s="155" t="str">
        <f>IF('3.7 Demand generation'!C26='List of barriers'!$I$4,'3.7 Demand generation'!E26,"")</f>
        <v/>
      </c>
      <c r="F76" s="155" t="str">
        <f>IF('3.7 Demand generation'!C26='List of barriers'!$I$3,'3.7 Demand generation'!D26,"")</f>
        <v/>
      </c>
      <c r="G76" s="155" t="str">
        <f>IF('3.7 Demand generation'!C26='List of barriers'!$I$3,'3.7 Demand generation'!E26,"")</f>
        <v/>
      </c>
      <c r="AF76" s="184" t="str">
        <f>'Step4-Prioritisation '!B91</f>
        <v/>
      </c>
      <c r="AG76" s="184">
        <f>'Step4-Prioritisation '!D91</f>
        <v>0</v>
      </c>
    </row>
    <row r="77" spans="1:33" ht="32" x14ac:dyDescent="0.2">
      <c r="A77" s="16" t="str">
        <f>'3.7 Demand generation'!B28</f>
        <v xml:space="preserve">3.7.7. Vaccine hesitancy exists, driven by false contraindications (e.g. child with mild illness) </v>
      </c>
      <c r="B77" s="16">
        <f>'3.7 Demand generation'!D29</f>
        <v>0</v>
      </c>
      <c r="C77" s="18">
        <f>'3.7 Demand generation'!C29</f>
        <v>0</v>
      </c>
      <c r="D77" s="155" t="str">
        <f>IF('3.7 Demand generation'!C29='List of barriers'!$I$4,'3.7 Demand generation'!D29,"")</f>
        <v/>
      </c>
      <c r="E77" s="155" t="str">
        <f>IF('3.7 Demand generation'!C29='List of barriers'!$I$4,'3.7 Demand generation'!E29,"")</f>
        <v/>
      </c>
      <c r="F77" s="155" t="str">
        <f>IF('3.7 Demand generation'!C29='List of barriers'!$I$3,'3.7 Demand generation'!D29,"")</f>
        <v/>
      </c>
      <c r="G77" s="155" t="str">
        <f>IF('3.7 Demand generation'!C29='List of barriers'!$I$3,'3.7 Demand generation'!E29,"")</f>
        <v/>
      </c>
      <c r="AF77" s="184" t="str">
        <f>'Step4-Prioritisation '!B92</f>
        <v/>
      </c>
      <c r="AG77" s="184">
        <f>'Step4-Prioritisation '!D92</f>
        <v>0</v>
      </c>
    </row>
    <row r="78" spans="1:33" ht="32" x14ac:dyDescent="0.2">
      <c r="A78" s="16" t="str">
        <f>'3.7 Demand generation'!B31</f>
        <v>3.7.8. The reporting or rumors from vaccine-related events contribute to a lack of confidence in vaccine safety</v>
      </c>
      <c r="B78" s="16">
        <f>'3.7 Demand generation'!D32</f>
        <v>0</v>
      </c>
      <c r="C78" s="18">
        <f>'3.7 Demand generation'!C32</f>
        <v>0</v>
      </c>
      <c r="D78" s="155" t="str">
        <f>IF('3.7 Demand generation'!C32='List of barriers'!$I$4,'3.7 Demand generation'!D32,"")</f>
        <v/>
      </c>
      <c r="E78" s="155" t="str">
        <f>IF('3.7 Demand generation'!C32='List of barriers'!$I$4,'3.7 Demand generation'!E32,"")</f>
        <v/>
      </c>
      <c r="F78" s="155" t="str">
        <f>IF('3.7 Demand generation'!C32='List of barriers'!$I$3,'3.7 Demand generation'!D32,"")</f>
        <v/>
      </c>
      <c r="G78" s="155" t="str">
        <f>IF('3.7 Demand generation'!C32='List of barriers'!$I$3,'3.7 Demand generation'!E32,"")</f>
        <v/>
      </c>
      <c r="AF78" s="184" t="str">
        <f>'Step4-Prioritisation '!B93</f>
        <v/>
      </c>
      <c r="AG78" s="184">
        <f>'Step4-Prioritisation '!D93</f>
        <v>0</v>
      </c>
    </row>
    <row r="79" spans="1:33" ht="32" x14ac:dyDescent="0.2">
      <c r="A79" s="16" t="str">
        <f>'3.7 Demand generation'!B34</f>
        <v>3.7.9. Zero dose communities: Poor demand among zero dose community</v>
      </c>
      <c r="B79" s="16">
        <f>'3.7 Demand generation'!D35</f>
        <v>0</v>
      </c>
      <c r="C79" s="18">
        <f>'3.7 Demand generation'!C35</f>
        <v>0</v>
      </c>
      <c r="D79" s="155" t="str">
        <f>IF('3.7 Demand generation'!C35='List of barriers'!$I$4,'3.7 Demand generation'!D35,"")</f>
        <v/>
      </c>
      <c r="E79" s="155" t="str">
        <f>IF('3.7 Demand generation'!C35='List of barriers'!$I$4,'3.7 Demand generation'!E35,"")</f>
        <v/>
      </c>
      <c r="F79" s="155" t="str">
        <f>IF('3.7 Demand generation'!C35='List of barriers'!$I$3,'3.7 Demand generation'!D35,"")</f>
        <v/>
      </c>
      <c r="G79" s="155" t="str">
        <f>IF('3.7 Demand generation'!C35='List of barriers'!$I$3,'3.7 Demand generation'!E36,"")</f>
        <v/>
      </c>
      <c r="AF79" s="184" t="str">
        <f>'Step4-Prioritisation '!B94</f>
        <v/>
      </c>
      <c r="AG79" s="184">
        <f>'Step4-Prioritisation '!D94</f>
        <v>0</v>
      </c>
    </row>
    <row r="80" spans="1:33" ht="16" x14ac:dyDescent="0.2">
      <c r="A80" s="93" t="s">
        <v>182</v>
      </c>
      <c r="B80" s="65"/>
      <c r="C80" s="65"/>
      <c r="D80" s="173"/>
      <c r="E80" s="155"/>
      <c r="F80" s="155"/>
      <c r="G80" s="155"/>
      <c r="AF80" s="184" t="str">
        <f>'Step4-Prioritisation '!B95</f>
        <v/>
      </c>
      <c r="AG80" s="184">
        <f>'Step4-Prioritisation '!D95</f>
        <v>0</v>
      </c>
    </row>
    <row r="81" spans="1:33" ht="16" x14ac:dyDescent="0.2">
      <c r="A81" s="16" t="str">
        <f>'3.8 Any other barriers'!B11</f>
        <v>3.8.1. Type the barrier that you have identified here</v>
      </c>
      <c r="B81" s="65">
        <f>'3.8 Any other barriers'!D12</f>
        <v>0</v>
      </c>
      <c r="C81" s="65">
        <f>'3.8 Any other barriers'!C12</f>
        <v>0</v>
      </c>
      <c r="D81" s="173" t="str">
        <f>IF('3.8 Any other barriers'!C12='List of barriers'!$I$4,'3.8 Any other barriers'!D12,"")</f>
        <v/>
      </c>
      <c r="E81" s="155" t="str">
        <f>IF('3.8 Any other barriers'!C12='List of barriers'!$I$4,'3.8 Any other barriers'!E12,"")</f>
        <v/>
      </c>
      <c r="F81" s="155" t="str">
        <f>IF('3.8 Any other barriers'!C12='List of barriers'!$I$3,'3.8 Any other barriers'!D12,"")</f>
        <v/>
      </c>
      <c r="G81" s="155" t="str">
        <f>IF('3.8 Any other barriers'!C12='List of barriers'!$I$3,'3.8 Any other barriers'!E12,"")</f>
        <v/>
      </c>
      <c r="AF81" s="184" t="str">
        <f>'Step4-Prioritisation '!B96</f>
        <v/>
      </c>
      <c r="AG81" s="184">
        <f>'Step4-Prioritisation '!D96</f>
        <v>0</v>
      </c>
    </row>
    <row r="82" spans="1:33" ht="30" customHeight="1" x14ac:dyDescent="0.2">
      <c r="A82" s="16" t="str">
        <f>'3.8 Any other barriers'!B14</f>
        <v>3.8.2. Type the barrier that you have identified here</v>
      </c>
      <c r="B82" s="16">
        <f>'3.8 Any other barriers'!D15</f>
        <v>0</v>
      </c>
      <c r="C82" s="18">
        <f>'3.8 Any other barriers'!C15</f>
        <v>0</v>
      </c>
      <c r="D82" s="155" t="str">
        <f>IF('3.8 Any other barriers'!C15='List of barriers'!$I$4,'3.8 Any other barriers'!D15,"")</f>
        <v/>
      </c>
      <c r="E82" s="155" t="str">
        <f>IF('3.8 Any other barriers'!C15='List of barriers'!$I$4,'3.8 Any other barriers'!E15,"")</f>
        <v/>
      </c>
      <c r="F82" s="155" t="str">
        <f>IF('3.8 Any other barriers'!C15='List of barriers'!$I$3,'3.8 Any other barriers'!D15,"")</f>
        <v/>
      </c>
      <c r="G82" s="155" t="str">
        <f>IF('3.8 Any other barriers'!C15='List of barriers'!$I$3,'3.8 Any other barriers'!E15,"")</f>
        <v/>
      </c>
      <c r="AF82" s="184" t="str">
        <f>'Step4-Prioritisation '!B97</f>
        <v/>
      </c>
      <c r="AG82" s="184">
        <f>'Step4-Prioritisation '!D97</f>
        <v>0</v>
      </c>
    </row>
    <row r="83" spans="1:33" ht="58" customHeight="1" x14ac:dyDescent="0.2">
      <c r="A83" s="16" t="str">
        <f>'3.8 Any other barriers'!B17</f>
        <v>3.8.3. Type the barrier that you have identified here</v>
      </c>
      <c r="B83" s="16">
        <f>'3.8 Any other barriers'!D18</f>
        <v>0</v>
      </c>
      <c r="C83" s="18">
        <f>'3.8 Any other barriers'!C18</f>
        <v>0</v>
      </c>
      <c r="D83" s="155" t="str">
        <f>IF('3.8 Any other barriers'!C18='List of barriers'!$I$4,'3.8 Any other barriers'!D18,"")</f>
        <v/>
      </c>
      <c r="E83" s="155" t="str">
        <f>IF('3.8 Any other barriers'!C18='List of barriers'!$I$4,'3.8 Any other barriers'!E18,"")</f>
        <v/>
      </c>
      <c r="F83" s="155" t="str">
        <f>IF('3.8 Any other barriers'!C18='List of barriers'!$I$3,'3.8 Any other barriers'!D18,"")</f>
        <v/>
      </c>
      <c r="G83" s="155" t="str">
        <f>IF('3.8 Any other barriers'!C18='List of barriers'!$I$3,'3.8 Any other barriers'!E18,"")</f>
        <v/>
      </c>
      <c r="AF83" s="184" t="str">
        <f>'Step4-Prioritisation '!B98</f>
        <v/>
      </c>
      <c r="AG83" s="184">
        <f>'Step4-Prioritisation '!D98</f>
        <v>0</v>
      </c>
    </row>
    <row r="84" spans="1:33" ht="16" x14ac:dyDescent="0.2">
      <c r="A84" s="59" t="str">
        <f>'3.8 Any other barriers'!B20</f>
        <v>3.8.4. Type the barrier that you have identified here</v>
      </c>
      <c r="B84" s="59">
        <f>'3.8 Any other barriers'!D21</f>
        <v>0</v>
      </c>
      <c r="C84" s="59">
        <f>'3.8 Any other barriers'!C21</f>
        <v>0</v>
      </c>
      <c r="D84" s="173" t="str">
        <f>IF('3.8 Any other barriers'!C21='List of barriers'!$I$4,'3.8 Any other barriers'!D21,"")</f>
        <v/>
      </c>
      <c r="E84" s="155" t="str">
        <f>IF('3.8 Any other barriers'!C21='List of barriers'!$I$4,'3.8 Any other barriers'!E21,"")</f>
        <v/>
      </c>
      <c r="F84" s="155" t="str">
        <f>IF('3.8 Any other barriers'!C21='List of barriers'!$I$3,'3.8 Any other barriers'!D21,"")</f>
        <v/>
      </c>
      <c r="G84" s="155" t="str">
        <f>IF('3.8 Any other barriers'!C21='List of barriers'!$I$3,'3.8 Any other barriers'!E21,"")</f>
        <v/>
      </c>
      <c r="AF84" s="184" t="str">
        <f>'Step4-Prioritisation '!B99</f>
        <v/>
      </c>
      <c r="AG84" s="184">
        <f>'Step4-Prioritisation '!D99</f>
        <v>0</v>
      </c>
    </row>
    <row r="85" spans="1:33" ht="16" x14ac:dyDescent="0.2">
      <c r="A85" s="59" t="str">
        <f>'3.8 Any other barriers'!B23</f>
        <v>3.8.5. Type the barrier that you have identified here</v>
      </c>
      <c r="B85" s="59">
        <f>'3.8 Any other barriers'!D24</f>
        <v>0</v>
      </c>
      <c r="C85" s="59">
        <f>'3.8 Any other barriers'!C24</f>
        <v>0</v>
      </c>
      <c r="D85" s="173" t="str">
        <f>IF('3.8 Any other barriers'!C24='List of barriers'!$I$4,'3.8 Any other barriers'!D24,"")</f>
        <v/>
      </c>
      <c r="E85" s="155" t="str">
        <f>IF('3.8 Any other barriers'!C24='List of barriers'!$I$4,'3.8 Any other barriers'!E24,"")</f>
        <v/>
      </c>
      <c r="F85" s="155" t="str">
        <f>IF('3.8 Any other barriers'!C24='List of barriers'!$I$3,'3.8 Any other barriers'!D24,"")</f>
        <v/>
      </c>
      <c r="G85" s="155" t="str">
        <f>IF('3.8 Any other barriers'!C24='List of barriers'!$I$3,'3.8 Any other barriers'!E24,"")</f>
        <v/>
      </c>
      <c r="AF85" s="184" t="str">
        <f>'Step4-Prioritisation '!B100</f>
        <v/>
      </c>
      <c r="AG85" s="184">
        <f>'Step4-Prioritisation '!D100</f>
        <v>0</v>
      </c>
    </row>
    <row r="86" spans="1:33" ht="16" x14ac:dyDescent="0.2">
      <c r="A86" s="59" t="str">
        <f>'3.8 Any other barriers'!B26</f>
        <v>3.8.6. Type the barrier that you have identified here</v>
      </c>
      <c r="B86" s="59">
        <f>'3.8 Any other barriers'!D27</f>
        <v>0</v>
      </c>
      <c r="C86" s="59">
        <f>'3.8 Any other barriers'!C27</f>
        <v>0</v>
      </c>
      <c r="D86" s="173" t="str">
        <f>IF('3.8 Any other barriers'!C27='List of barriers'!$I$4,'3.8 Any other barriers'!D27,"")</f>
        <v/>
      </c>
      <c r="E86" s="155" t="str">
        <f>IF('3.8 Any other barriers'!C27='List of barriers'!$I$4,'3.8 Any other barriers'!E27,"")</f>
        <v/>
      </c>
      <c r="F86" s="155" t="str">
        <f>IF('3.8 Any other barriers'!C27='List of barriers'!$I$3,'3.8 Any other barriers'!D27,"")</f>
        <v/>
      </c>
      <c r="G86" s="155" t="str">
        <f>IF('3.8 Any other barriers'!C27='List of barriers'!$I$3,'3.8 Any other barriers'!E27,"")</f>
        <v/>
      </c>
      <c r="AF86" s="184" t="str">
        <f>'Step4-Prioritisation '!B101</f>
        <v/>
      </c>
      <c r="AG86" s="184">
        <f>'Step4-Prioritisation '!D101</f>
        <v>0</v>
      </c>
    </row>
    <row r="87" spans="1:33" ht="16" x14ac:dyDescent="0.2">
      <c r="A87" s="205" t="str">
        <f>'3.8 Any other barriers'!B29</f>
        <v>3.8.7. Type the barrier that you have identified here</v>
      </c>
      <c r="B87" s="205">
        <f>'3.8 Any other barriers'!D30</f>
        <v>0</v>
      </c>
      <c r="C87" s="205">
        <f>'3.8 Any other barriers'!C30</f>
        <v>0</v>
      </c>
      <c r="D87" s="209" t="str">
        <f>IF('3.8 Any other barriers'!C30='List of barriers'!$I$4,'3.8 Any other barriers'!D30,"")</f>
        <v/>
      </c>
      <c r="E87" s="210" t="str">
        <f>IF('3.8 Any other barriers'!C30='List of barriers'!$I$4,'3.8 Any other barriers'!E30,"")</f>
        <v/>
      </c>
      <c r="F87" s="210" t="str">
        <f>IF('3.8 Any other barriers'!C30='List of barriers'!$I$3,'3.8 Any other barriers'!D30,"")</f>
        <v/>
      </c>
      <c r="G87" s="210" t="str">
        <f>IF('3.8 Any other barriers'!C30='List of barriers'!$I$3,'3.8 Any other barriers'!E30,"")</f>
        <v/>
      </c>
      <c r="AF87" s="184" t="str">
        <f>'Step4-Prioritisation '!B102</f>
        <v/>
      </c>
      <c r="AG87" s="184">
        <f>'Step4-Prioritisation '!D102</f>
        <v>0</v>
      </c>
    </row>
    <row r="88" spans="1:33" x14ac:dyDescent="0.2">
      <c r="A88" s="211"/>
      <c r="B88" s="205"/>
      <c r="C88" s="65"/>
      <c r="D88" s="65"/>
      <c r="E88" s="65"/>
      <c r="F88" s="65"/>
      <c r="G88" s="65"/>
    </row>
    <row r="89" spans="1:33" ht="41" customHeight="1" x14ac:dyDescent="0.2">
      <c r="A89" s="59"/>
      <c r="B89" s="59"/>
      <c r="C89" s="59"/>
      <c r="D89" s="65"/>
      <c r="E89" s="65"/>
      <c r="F89" s="209"/>
      <c r="G89" s="210"/>
    </row>
    <row r="90" spans="1:33" x14ac:dyDescent="0.2">
      <c r="A90" s="59"/>
      <c r="B90" s="59"/>
      <c r="C90" s="59"/>
      <c r="D90" s="65"/>
      <c r="E90" s="65"/>
      <c r="F90" s="209"/>
      <c r="G90" s="210"/>
    </row>
    <row r="91" spans="1:33" x14ac:dyDescent="0.2">
      <c r="A91" s="59"/>
      <c r="B91" s="59"/>
      <c r="C91" s="59"/>
      <c r="D91" s="65"/>
      <c r="E91" s="65"/>
      <c r="F91" s="209"/>
      <c r="G91" s="210"/>
    </row>
    <row r="92" spans="1:33" x14ac:dyDescent="0.2">
      <c r="A92" s="59"/>
      <c r="B92" s="59"/>
      <c r="C92" s="59"/>
      <c r="D92" s="65"/>
      <c r="E92" s="65"/>
      <c r="F92" s="65"/>
      <c r="G92" s="209"/>
    </row>
  </sheetData>
  <mergeCells count="3">
    <mergeCell ref="D1:E1"/>
    <mergeCell ref="F1:G1"/>
    <mergeCell ref="AM2:AT2"/>
  </mergeCells>
  <conditionalFormatting sqref="C27">
    <cfRule type="cellIs" dxfId="191" priority="1" operator="greaterThan">
      <formula>$AM$22</formula>
    </cfRule>
  </conditionalFormatting>
  <conditionalFormatting sqref="C22:J22">
    <cfRule type="cellIs" dxfId="190" priority="3" operator="lessThan">
      <formula>$AM$15</formula>
    </cfRule>
    <cfRule type="cellIs" dxfId="189" priority="5" operator="equal">
      <formula>$AM$15</formula>
    </cfRule>
  </conditionalFormatting>
  <conditionalFormatting sqref="AM4:AT11">
    <cfRule type="containsBlanks" dxfId="188" priority="12" stopIfTrue="1">
      <formula>LEN(TRIM(AM4))=0</formula>
    </cfRule>
    <cfRule type="cellIs" dxfId="187" priority="13" operator="lessThan">
      <formula>$M$11</formula>
    </cfRule>
  </conditionalFormatting>
  <pageMargins left="0.7" right="0.7" top="0.75" bottom="0.75" header="0.3" footer="0.3"/>
  <pageSetup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35F7F-4C05-B44E-A89F-C875290A2366}">
  <sheetPr>
    <tabColor theme="8" tint="-0.249977111117893"/>
  </sheetPr>
  <dimension ref="A1:V182"/>
  <sheetViews>
    <sheetView zoomScale="113" zoomScaleNormal="130" workbookViewId="0">
      <selection activeCell="B24" sqref="B24"/>
    </sheetView>
  </sheetViews>
  <sheetFormatPr baseColWidth="10" defaultColWidth="0" defaultRowHeight="15" customHeight="1" zeroHeight="1" x14ac:dyDescent="0.2"/>
  <cols>
    <col min="1" max="1" width="9.1640625" style="333" customWidth="1"/>
    <col min="2" max="2" width="35.6640625" style="333" customWidth="1"/>
    <col min="3" max="3" width="18.5" style="333" customWidth="1"/>
    <col min="4" max="5" width="18.33203125" style="333" customWidth="1"/>
    <col min="6" max="6" width="19.83203125" style="333" customWidth="1"/>
    <col min="7" max="10" width="18.33203125" style="333" customWidth="1"/>
    <col min="11" max="11" width="19.6640625" style="333" customWidth="1"/>
    <col min="12" max="12" width="15.83203125" style="333" customWidth="1"/>
    <col min="13" max="13" width="43.33203125" style="333" customWidth="1"/>
    <col min="14" max="14" width="3.5" style="333" customWidth="1"/>
    <col min="15" max="22" width="0" style="333" hidden="1" customWidth="1"/>
    <col min="23" max="16384" width="9.1640625" style="333" hidden="1"/>
  </cols>
  <sheetData>
    <row r="1" spans="1:18" ht="52.5" customHeight="1" x14ac:dyDescent="0.2">
      <c r="A1" s="331"/>
      <c r="B1" s="616" t="s">
        <v>480</v>
      </c>
      <c r="C1" s="616"/>
      <c r="D1" s="616"/>
      <c r="E1" s="616"/>
      <c r="F1" s="616"/>
      <c r="G1" s="616"/>
      <c r="H1" s="616"/>
      <c r="I1" s="616"/>
      <c r="J1" s="616"/>
      <c r="K1" s="616"/>
      <c r="L1" s="441"/>
      <c r="M1" s="332"/>
      <c r="N1" s="617"/>
    </row>
    <row r="2" spans="1:18" ht="23" customHeight="1" x14ac:dyDescent="0.2">
      <c r="A2" s="331"/>
      <c r="B2" s="441"/>
      <c r="C2" s="441"/>
      <c r="D2" s="630" t="s">
        <v>502</v>
      </c>
      <c r="E2" s="630"/>
      <c r="F2" s="630"/>
      <c r="G2" s="630"/>
      <c r="H2" s="630"/>
      <c r="I2" s="441"/>
      <c r="J2" s="441"/>
      <c r="K2" s="441"/>
      <c r="L2" s="441"/>
      <c r="M2" s="332"/>
      <c r="N2" s="618"/>
    </row>
    <row r="3" spans="1:18" ht="15" customHeight="1" x14ac:dyDescent="0.2">
      <c r="B3" s="334"/>
      <c r="N3" s="618"/>
    </row>
    <row r="4" spans="1:18" ht="15" customHeight="1" x14ac:dyDescent="0.2">
      <c r="M4" s="335"/>
      <c r="N4" s="618"/>
    </row>
    <row r="5" spans="1:18" ht="32.25" customHeight="1" x14ac:dyDescent="0.2">
      <c r="B5" s="619" t="s">
        <v>503</v>
      </c>
      <c r="C5" s="620"/>
      <c r="D5" s="620"/>
      <c r="E5" s="620"/>
      <c r="F5" s="620"/>
      <c r="G5" s="620"/>
      <c r="H5" s="620"/>
      <c r="I5" s="620"/>
      <c r="J5" s="620"/>
      <c r="K5" s="620"/>
      <c r="L5" s="439"/>
      <c r="N5" s="618"/>
    </row>
    <row r="6" spans="1:18" ht="15" customHeight="1" x14ac:dyDescent="0.2">
      <c r="B6" s="620"/>
      <c r="C6" s="620"/>
      <c r="D6" s="620"/>
      <c r="E6" s="620"/>
      <c r="F6" s="620"/>
      <c r="G6" s="620"/>
      <c r="H6" s="620"/>
      <c r="I6" s="620"/>
      <c r="J6" s="620"/>
      <c r="K6" s="620"/>
      <c r="L6" s="439"/>
      <c r="N6" s="618"/>
    </row>
    <row r="7" spans="1:18" ht="15" customHeight="1" x14ac:dyDescent="0.2">
      <c r="B7" s="620"/>
      <c r="C7" s="620"/>
      <c r="D7" s="620"/>
      <c r="E7" s="620"/>
      <c r="F7" s="620"/>
      <c r="G7" s="620"/>
      <c r="H7" s="620"/>
      <c r="I7" s="620"/>
      <c r="J7" s="620"/>
      <c r="K7" s="620"/>
      <c r="L7" s="439"/>
      <c r="N7" s="618"/>
    </row>
    <row r="8" spans="1:18" ht="15" customHeight="1" x14ac:dyDescent="0.2">
      <c r="B8" s="620"/>
      <c r="C8" s="620"/>
      <c r="D8" s="620"/>
      <c r="E8" s="620"/>
      <c r="F8" s="620"/>
      <c r="G8" s="620"/>
      <c r="H8" s="620"/>
      <c r="I8" s="620"/>
      <c r="J8" s="620"/>
      <c r="K8" s="620"/>
      <c r="L8" s="439"/>
      <c r="N8" s="618"/>
    </row>
    <row r="9" spans="1:18" ht="15" customHeight="1" x14ac:dyDescent="0.2">
      <c r="N9" s="618"/>
    </row>
    <row r="10" spans="1:18" ht="21.75" customHeight="1" x14ac:dyDescent="0.2">
      <c r="B10" s="627" t="s">
        <v>482</v>
      </c>
      <c r="C10" s="628"/>
      <c r="D10" s="628"/>
      <c r="E10" s="628"/>
      <c r="F10" s="628"/>
      <c r="G10" s="628"/>
      <c r="H10" s="628"/>
      <c r="I10" s="628"/>
      <c r="J10" s="628"/>
      <c r="K10" s="628"/>
      <c r="L10" s="629"/>
      <c r="N10" s="618"/>
    </row>
    <row r="11" spans="1:18" ht="21.75" customHeight="1" x14ac:dyDescent="0.2">
      <c r="A11" s="339"/>
      <c r="B11" s="515"/>
      <c r="C11" s="515"/>
      <c r="D11" s="516"/>
      <c r="E11" s="516"/>
      <c r="F11" s="516"/>
      <c r="G11" s="516"/>
      <c r="H11" s="516"/>
      <c r="I11" s="516"/>
      <c r="J11" s="516"/>
      <c r="K11" s="516"/>
      <c r="L11" s="509"/>
      <c r="N11" s="618"/>
    </row>
    <row r="12" spans="1:18" ht="15" customHeight="1" x14ac:dyDescent="0.2">
      <c r="A12" s="339"/>
      <c r="B12" s="340" t="s">
        <v>426</v>
      </c>
      <c r="C12" s="340"/>
      <c r="D12" s="341"/>
      <c r="E12" s="341"/>
      <c r="F12" s="341"/>
      <c r="G12" s="341"/>
      <c r="H12" s="341"/>
      <c r="I12" s="341"/>
      <c r="J12" s="341"/>
      <c r="K12" s="337"/>
      <c r="L12" s="449"/>
      <c r="N12" s="618"/>
      <c r="R12" s="342"/>
    </row>
    <row r="13" spans="1:18" ht="15" customHeight="1" x14ac:dyDescent="0.2">
      <c r="A13" s="339"/>
      <c r="B13" s="340" t="s">
        <v>427</v>
      </c>
      <c r="C13" s="340"/>
      <c r="D13" s="343"/>
      <c r="E13" s="343"/>
      <c r="F13" s="343"/>
      <c r="G13" s="343"/>
      <c r="H13" s="343"/>
      <c r="I13" s="343"/>
      <c r="J13" s="343"/>
      <c r="K13" s="344"/>
      <c r="L13" s="468"/>
      <c r="N13" s="618"/>
      <c r="R13" s="342"/>
    </row>
    <row r="14" spans="1:18" ht="15" customHeight="1" x14ac:dyDescent="0.2">
      <c r="A14" s="339"/>
      <c r="B14" s="347"/>
      <c r="C14" s="347"/>
      <c r="D14" s="20"/>
      <c r="E14" s="20"/>
      <c r="F14" s="20"/>
      <c r="G14" s="20"/>
      <c r="H14" s="20"/>
      <c r="I14" s="20"/>
      <c r="J14" s="20"/>
      <c r="K14" s="466"/>
      <c r="L14" s="466"/>
      <c r="M14" s="383"/>
      <c r="N14" s="618"/>
      <c r="R14" s="342"/>
    </row>
    <row r="15" spans="1:18" ht="15" customHeight="1" x14ac:dyDescent="0.2">
      <c r="A15" s="339"/>
      <c r="B15" s="454" t="s">
        <v>501</v>
      </c>
      <c r="C15" s="634" t="s">
        <v>500</v>
      </c>
      <c r="D15" s="634"/>
      <c r="E15" s="634"/>
      <c r="F15" s="634"/>
      <c r="G15" s="634"/>
      <c r="H15" s="634"/>
      <c r="I15" s="634"/>
      <c r="J15" s="634"/>
      <c r="K15" s="345" t="s">
        <v>13</v>
      </c>
      <c r="L15" s="451"/>
      <c r="M15" s="341"/>
      <c r="N15" s="618"/>
      <c r="R15" s="342"/>
    </row>
    <row r="16" spans="1:18" ht="27" customHeight="1" x14ac:dyDescent="0.2">
      <c r="A16" s="339"/>
      <c r="B16" s="457"/>
      <c r="C16" s="551" t="s">
        <v>537</v>
      </c>
      <c r="D16" s="550" t="s">
        <v>536</v>
      </c>
      <c r="E16" s="550" t="s">
        <v>536</v>
      </c>
      <c r="F16" s="550" t="s">
        <v>536</v>
      </c>
      <c r="G16" s="550" t="s">
        <v>536</v>
      </c>
      <c r="H16" s="550" t="s">
        <v>536</v>
      </c>
      <c r="I16" s="550" t="s">
        <v>536</v>
      </c>
      <c r="J16" s="550" t="s">
        <v>536</v>
      </c>
      <c r="K16" s="517"/>
      <c r="L16" s="374"/>
      <c r="M16" s="451"/>
      <c r="N16" s="618"/>
      <c r="R16" s="342"/>
    </row>
    <row r="17" spans="1:18" ht="15" customHeight="1" x14ac:dyDescent="0.2">
      <c r="A17" s="339"/>
      <c r="B17" s="340" t="s">
        <v>485</v>
      </c>
      <c r="C17" s="463"/>
      <c r="D17" s="464"/>
      <c r="E17" s="464"/>
      <c r="F17" s="464"/>
      <c r="G17" s="464"/>
      <c r="H17" s="514"/>
      <c r="I17" s="464"/>
      <c r="J17" s="514"/>
      <c r="K17" s="464" t="str">
        <f>IF(ISBLANK(J17),"",IF(J17&lt;90, "x",""))</f>
        <v/>
      </c>
      <c r="L17" s="374"/>
      <c r="M17" s="341"/>
      <c r="N17" s="618"/>
      <c r="R17" s="342"/>
    </row>
    <row r="18" spans="1:18" ht="15" customHeight="1" x14ac:dyDescent="0.2">
      <c r="A18" s="339"/>
      <c r="B18" s="340" t="s">
        <v>484</v>
      </c>
      <c r="C18" s="459"/>
      <c r="D18" s="461"/>
      <c r="E18" s="461"/>
      <c r="F18" s="461"/>
      <c r="G18" s="461"/>
      <c r="H18" s="450"/>
      <c r="I18" s="461"/>
      <c r="J18" s="450"/>
      <c r="K18" s="461" t="str">
        <f>IF(ISBLANK(J18),"",IF(J18&lt;85, "x",""))</f>
        <v/>
      </c>
      <c r="L18" s="374"/>
      <c r="M18" s="341"/>
      <c r="N18" s="618"/>
      <c r="R18" s="342"/>
    </row>
    <row r="19" spans="1:18" ht="15" customHeight="1" x14ac:dyDescent="0.2">
      <c r="A19" s="339"/>
      <c r="B19" s="340" t="s">
        <v>483</v>
      </c>
      <c r="C19" s="459"/>
      <c r="D19" s="461"/>
      <c r="E19" s="461"/>
      <c r="F19" s="461"/>
      <c r="G19" s="461"/>
      <c r="H19" s="450"/>
      <c r="I19" s="461"/>
      <c r="J19" s="450"/>
      <c r="K19" s="461" t="str">
        <f>IF((ABS(J19-J17))&gt;10,"x","")</f>
        <v/>
      </c>
      <c r="L19" s="374"/>
      <c r="M19" s="341"/>
      <c r="N19" s="618"/>
      <c r="R19" s="342"/>
    </row>
    <row r="20" spans="1:18" ht="15" customHeight="1" x14ac:dyDescent="0.2">
      <c r="A20" s="339"/>
      <c r="B20" s="340" t="s">
        <v>486</v>
      </c>
      <c r="C20" s="459"/>
      <c r="D20" s="461"/>
      <c r="E20" s="461"/>
      <c r="F20" s="461"/>
      <c r="G20" s="461"/>
      <c r="H20" s="450"/>
      <c r="I20" s="461"/>
      <c r="J20" s="450"/>
      <c r="K20" s="461" t="str">
        <f>IF((ABS(J20-J18))&gt;10,"x","")</f>
        <v/>
      </c>
      <c r="L20" s="20"/>
      <c r="M20" s="341"/>
      <c r="N20" s="618"/>
      <c r="R20" s="342"/>
    </row>
    <row r="21" spans="1:18" ht="15" customHeight="1" x14ac:dyDescent="0.2">
      <c r="A21" s="339"/>
      <c r="B21" s="340" t="s">
        <v>488</v>
      </c>
      <c r="C21" s="459"/>
      <c r="D21" s="461"/>
      <c r="E21" s="461"/>
      <c r="F21" s="461"/>
      <c r="G21" s="461"/>
      <c r="H21" s="450"/>
      <c r="I21" s="461"/>
      <c r="J21" s="450"/>
      <c r="K21" s="461" t="str">
        <f>IF(ISBLANK(J21),"",IF(J21&lt;90, "x",""))</f>
        <v/>
      </c>
      <c r="L21" s="20"/>
      <c r="M21" s="341"/>
      <c r="N21" s="618"/>
      <c r="R21" s="342"/>
    </row>
    <row r="22" spans="1:18" ht="15" customHeight="1" x14ac:dyDescent="0.2">
      <c r="A22" s="339"/>
      <c r="B22" s="340" t="s">
        <v>489</v>
      </c>
      <c r="C22" s="459"/>
      <c r="D22" s="461"/>
      <c r="E22" s="461"/>
      <c r="F22" s="461"/>
      <c r="G22" s="461"/>
      <c r="H22" s="450"/>
      <c r="I22" s="461"/>
      <c r="J22" s="450"/>
      <c r="K22" s="461" t="str">
        <f>IF(ISBLANK(J18),"",IF(J22&gt;10,"x",""))</f>
        <v/>
      </c>
      <c r="L22" s="20"/>
      <c r="M22" s="341"/>
      <c r="N22" s="618"/>
      <c r="R22" s="342"/>
    </row>
    <row r="23" spans="1:18" ht="15" customHeight="1" x14ac:dyDescent="0.2">
      <c r="A23" s="339"/>
      <c r="B23" s="340" t="s">
        <v>490</v>
      </c>
      <c r="C23" s="459"/>
      <c r="D23" s="461"/>
      <c r="E23" s="461"/>
      <c r="F23" s="461"/>
      <c r="G23" s="461"/>
      <c r="H23" s="450"/>
      <c r="I23" s="461"/>
      <c r="J23" s="450"/>
      <c r="K23" s="461" t="str">
        <f>IF(J23&gt;0,"x","")</f>
        <v/>
      </c>
      <c r="L23" s="20"/>
      <c r="M23" s="341"/>
      <c r="N23" s="618"/>
      <c r="R23" s="342"/>
    </row>
    <row r="24" spans="1:18" ht="15" customHeight="1" x14ac:dyDescent="0.2">
      <c r="A24" s="339"/>
      <c r="B24" s="340" t="s">
        <v>491</v>
      </c>
      <c r="C24" s="459"/>
      <c r="D24" s="461"/>
      <c r="E24" s="461"/>
      <c r="F24" s="461"/>
      <c r="G24" s="461"/>
      <c r="H24" s="450"/>
      <c r="I24" s="461"/>
      <c r="J24" s="450"/>
      <c r="K24" s="461" t="str">
        <f>IF(J24&gt;20%,"x","")</f>
        <v/>
      </c>
      <c r="L24" s="20"/>
      <c r="M24" s="341"/>
      <c r="N24" s="618"/>
      <c r="R24" s="342"/>
    </row>
    <row r="25" spans="1:18" ht="15" customHeight="1" x14ac:dyDescent="0.2">
      <c r="A25" s="339"/>
      <c r="B25" s="340" t="s">
        <v>492</v>
      </c>
      <c r="C25" s="459"/>
      <c r="D25" s="461"/>
      <c r="E25" s="461"/>
      <c r="F25" s="461"/>
      <c r="G25" s="461"/>
      <c r="H25" s="450"/>
      <c r="I25" s="461"/>
      <c r="J25" s="450"/>
      <c r="K25" s="461"/>
      <c r="L25" s="20"/>
      <c r="M25" s="341"/>
      <c r="N25" s="618"/>
      <c r="R25" s="342"/>
    </row>
    <row r="26" spans="1:18" ht="15" customHeight="1" x14ac:dyDescent="0.2">
      <c r="A26" s="339"/>
      <c r="B26" s="340" t="s">
        <v>493</v>
      </c>
      <c r="C26" s="459"/>
      <c r="D26" s="461"/>
      <c r="E26" s="461"/>
      <c r="F26" s="461"/>
      <c r="G26" s="461"/>
      <c r="H26" s="450"/>
      <c r="I26" s="461"/>
      <c r="J26" s="450"/>
      <c r="K26" s="461"/>
      <c r="L26" s="20"/>
      <c r="M26" s="341"/>
      <c r="N26" s="618"/>
      <c r="R26" s="342"/>
    </row>
    <row r="27" spans="1:18" ht="15" customHeight="1" x14ac:dyDescent="0.2">
      <c r="A27" s="339"/>
      <c r="B27" s="340" t="s">
        <v>494</v>
      </c>
      <c r="C27" s="459"/>
      <c r="D27" s="461"/>
      <c r="E27" s="461"/>
      <c r="F27" s="461"/>
      <c r="G27" s="461"/>
      <c r="H27" s="450"/>
      <c r="I27" s="461"/>
      <c r="J27" s="450"/>
      <c r="K27" s="461"/>
      <c r="L27" s="20"/>
      <c r="M27" s="341"/>
      <c r="N27" s="618"/>
      <c r="R27" s="342"/>
    </row>
    <row r="28" spans="1:18" ht="15" customHeight="1" x14ac:dyDescent="0.2">
      <c r="A28" s="339"/>
      <c r="B28" s="340" t="s">
        <v>495</v>
      </c>
      <c r="C28" s="459"/>
      <c r="D28" s="461"/>
      <c r="E28" s="461"/>
      <c r="F28" s="461"/>
      <c r="G28" s="461"/>
      <c r="H28" s="450"/>
      <c r="I28" s="461"/>
      <c r="J28" s="450"/>
      <c r="K28" s="461"/>
      <c r="L28" s="20"/>
      <c r="M28" s="341"/>
      <c r="N28" s="618"/>
      <c r="R28" s="342"/>
    </row>
    <row r="29" spans="1:18" ht="15" customHeight="1" x14ac:dyDescent="0.2">
      <c r="A29" s="339"/>
      <c r="B29" s="340" t="s">
        <v>487</v>
      </c>
      <c r="C29" s="459"/>
      <c r="D29" s="461"/>
      <c r="E29" s="461"/>
      <c r="F29" s="461"/>
      <c r="G29" s="461"/>
      <c r="H29" s="450"/>
      <c r="I29" s="461"/>
      <c r="J29" s="450"/>
      <c r="K29" s="461"/>
      <c r="L29" s="20"/>
      <c r="M29" s="341"/>
      <c r="N29" s="618"/>
      <c r="R29" s="342"/>
    </row>
    <row r="30" spans="1:18" ht="15" customHeight="1" x14ac:dyDescent="0.2">
      <c r="A30" s="339"/>
      <c r="B30" s="340" t="s">
        <v>496</v>
      </c>
      <c r="C30" s="459"/>
      <c r="D30" s="461"/>
      <c r="E30" s="461"/>
      <c r="F30" s="461"/>
      <c r="G30" s="461"/>
      <c r="H30" s="450"/>
      <c r="I30" s="461"/>
      <c r="J30" s="450"/>
      <c r="K30" s="461"/>
      <c r="L30" s="20"/>
      <c r="M30" s="341"/>
      <c r="N30" s="618"/>
      <c r="R30" s="342"/>
    </row>
    <row r="31" spans="1:18" ht="15" customHeight="1" x14ac:dyDescent="0.2">
      <c r="A31" s="339"/>
      <c r="B31" s="340" t="s">
        <v>497</v>
      </c>
      <c r="C31" s="459"/>
      <c r="D31" s="461"/>
      <c r="E31" s="461"/>
      <c r="F31" s="461"/>
      <c r="G31" s="461"/>
      <c r="H31" s="450"/>
      <c r="I31" s="461"/>
      <c r="J31" s="450"/>
      <c r="K31" s="461"/>
      <c r="L31" s="20"/>
      <c r="M31" s="341"/>
      <c r="N31" s="618"/>
      <c r="R31" s="342"/>
    </row>
    <row r="32" spans="1:18" ht="15" customHeight="1" x14ac:dyDescent="0.2">
      <c r="A32" s="339"/>
      <c r="B32" s="340" t="s">
        <v>498</v>
      </c>
      <c r="C32" s="459"/>
      <c r="D32" s="461"/>
      <c r="E32" s="461"/>
      <c r="F32" s="461"/>
      <c r="G32" s="461"/>
      <c r="H32" s="450"/>
      <c r="I32" s="461"/>
      <c r="J32" s="450"/>
      <c r="K32" s="461"/>
      <c r="L32" s="20"/>
      <c r="M32" s="341"/>
      <c r="N32" s="618"/>
      <c r="R32" s="342"/>
    </row>
    <row r="33" spans="1:22" ht="15" customHeight="1" x14ac:dyDescent="0.2">
      <c r="A33" s="339"/>
      <c r="B33" s="340" t="s">
        <v>499</v>
      </c>
      <c r="C33" s="460"/>
      <c r="D33" s="462"/>
      <c r="E33" s="462"/>
      <c r="F33" s="462"/>
      <c r="G33" s="462"/>
      <c r="H33" s="513"/>
      <c r="I33" s="462"/>
      <c r="J33" s="513"/>
      <c r="K33" s="462"/>
      <c r="L33" s="20"/>
      <c r="M33" s="341"/>
      <c r="N33" s="618"/>
      <c r="R33" s="342"/>
    </row>
    <row r="34" spans="1:22" ht="15" customHeight="1" x14ac:dyDescent="0.2">
      <c r="A34" s="346"/>
      <c r="B34" s="347"/>
      <c r="C34" s="347"/>
      <c r="D34" s="347"/>
      <c r="E34" s="347"/>
      <c r="F34" s="347"/>
      <c r="G34" s="347"/>
      <c r="H34" s="347"/>
      <c r="I34" s="347"/>
      <c r="J34" s="347"/>
      <c r="K34" s="348"/>
      <c r="L34" s="469"/>
      <c r="N34" s="618"/>
      <c r="R34" s="342"/>
    </row>
    <row r="35" spans="1:22" ht="34" customHeight="1" x14ac:dyDescent="0.2">
      <c r="A35" s="346"/>
      <c r="B35" s="635" t="s">
        <v>504</v>
      </c>
      <c r="C35" s="636"/>
      <c r="D35" s="636"/>
      <c r="E35" s="636"/>
      <c r="F35" s="636"/>
      <c r="G35" s="636"/>
      <c r="H35" s="636"/>
      <c r="I35" s="636"/>
      <c r="J35" s="636"/>
      <c r="K35" s="637"/>
      <c r="L35" s="470"/>
      <c r="N35" s="618"/>
      <c r="R35" s="342"/>
    </row>
    <row r="36" spans="1:22" ht="15" customHeight="1" x14ac:dyDescent="0.2">
      <c r="A36" s="346"/>
      <c r="B36" s="454" t="s">
        <v>501</v>
      </c>
      <c r="C36" s="634" t="s">
        <v>500</v>
      </c>
      <c r="D36" s="634"/>
      <c r="E36" s="634"/>
      <c r="F36" s="634"/>
      <c r="G36" s="634"/>
      <c r="H36" s="634"/>
      <c r="I36" s="634"/>
      <c r="J36" s="634"/>
      <c r="K36" s="345" t="s">
        <v>13</v>
      </c>
      <c r="L36" s="451"/>
      <c r="N36" s="618"/>
      <c r="R36" s="342"/>
    </row>
    <row r="37" spans="1:22" ht="15" customHeight="1" x14ac:dyDescent="0.2">
      <c r="A37" s="346"/>
      <c r="B37" s="457"/>
      <c r="C37" s="551" t="s">
        <v>537</v>
      </c>
      <c r="D37" s="550" t="s">
        <v>536</v>
      </c>
      <c r="E37" s="550" t="s">
        <v>536</v>
      </c>
      <c r="F37" s="550" t="s">
        <v>536</v>
      </c>
      <c r="G37" s="550" t="s">
        <v>536</v>
      </c>
      <c r="H37" s="550" t="s">
        <v>536</v>
      </c>
      <c r="I37" s="550" t="s">
        <v>536</v>
      </c>
      <c r="J37" s="550" t="s">
        <v>536</v>
      </c>
      <c r="K37" s="458"/>
      <c r="L37" s="451"/>
      <c r="N37" s="618"/>
      <c r="R37" s="342"/>
    </row>
    <row r="38" spans="1:22" ht="15" customHeight="1" x14ac:dyDescent="0.2">
      <c r="A38" s="346"/>
      <c r="B38" s="457"/>
      <c r="C38" s="463"/>
      <c r="D38" s="464"/>
      <c r="E38" s="464"/>
      <c r="F38" s="464"/>
      <c r="G38" s="464"/>
      <c r="H38" s="464"/>
      <c r="I38" s="464"/>
      <c r="J38" s="464"/>
      <c r="K38" s="464" t="str">
        <f>IF(ISBLANK(J38),"",IF(J38&lt;90, "x",""))</f>
        <v/>
      </c>
      <c r="L38" s="20"/>
      <c r="N38" s="618"/>
      <c r="R38" s="342"/>
    </row>
    <row r="39" spans="1:22" ht="15" customHeight="1" x14ac:dyDescent="0.2">
      <c r="A39" s="346"/>
      <c r="B39" s="457"/>
      <c r="C39" s="459"/>
      <c r="D39" s="461"/>
      <c r="E39" s="461"/>
      <c r="F39" s="461"/>
      <c r="G39" s="461"/>
      <c r="H39" s="461"/>
      <c r="I39" s="461"/>
      <c r="J39" s="461"/>
      <c r="K39" s="461" t="str">
        <f>IF(ISBLANK(J39),"",IF(J39&lt;85, "x",""))</f>
        <v/>
      </c>
      <c r="L39" s="20"/>
      <c r="N39" s="618"/>
      <c r="R39" s="342"/>
    </row>
    <row r="40" spans="1:22" ht="15" customHeight="1" x14ac:dyDescent="0.2">
      <c r="A40" s="339"/>
      <c r="B40" s="457"/>
      <c r="C40" s="459"/>
      <c r="D40" s="461"/>
      <c r="E40" s="461"/>
      <c r="F40" s="461"/>
      <c r="G40" s="461"/>
      <c r="H40" s="461"/>
      <c r="I40" s="461"/>
      <c r="J40" s="461"/>
      <c r="K40" s="461" t="str">
        <f>IF((ABS(J40-J38))&gt;10,"x","")</f>
        <v/>
      </c>
      <c r="L40" s="20"/>
      <c r="N40" s="618"/>
      <c r="R40" s="342"/>
    </row>
    <row r="41" spans="1:22" ht="15" customHeight="1" x14ac:dyDescent="0.2">
      <c r="A41" s="339"/>
      <c r="B41" s="457"/>
      <c r="C41" s="459"/>
      <c r="D41" s="461"/>
      <c r="E41" s="461"/>
      <c r="F41" s="461"/>
      <c r="G41" s="461"/>
      <c r="H41" s="461"/>
      <c r="I41" s="461"/>
      <c r="J41" s="461"/>
      <c r="K41" s="461" t="str">
        <f>IF((ABS(J41-J39))&gt;10,"x","")</f>
        <v/>
      </c>
      <c r="L41" s="20"/>
      <c r="N41" s="618"/>
      <c r="R41" s="342"/>
    </row>
    <row r="42" spans="1:22" ht="15" customHeight="1" x14ac:dyDescent="0.2">
      <c r="A42" s="346"/>
      <c r="B42" s="457"/>
      <c r="C42" s="460"/>
      <c r="D42" s="462"/>
      <c r="E42" s="462"/>
      <c r="F42" s="462"/>
      <c r="G42" s="462"/>
      <c r="H42" s="462"/>
      <c r="I42" s="462"/>
      <c r="J42" s="462"/>
      <c r="K42" s="462" t="str">
        <f>IF(ISBLANK(J42),"",IF(J42&lt;90, "x",""))</f>
        <v/>
      </c>
      <c r="L42" s="20"/>
      <c r="N42" s="618"/>
      <c r="R42" s="342"/>
    </row>
    <row r="43" spans="1:22" s="383" customFormat="1" ht="15" customHeight="1" x14ac:dyDescent="0.2">
      <c r="A43" s="346"/>
      <c r="B43" s="347"/>
      <c r="C43" s="347"/>
      <c r="D43" s="20"/>
      <c r="E43" s="20"/>
      <c r="F43" s="20"/>
      <c r="G43" s="20"/>
      <c r="H43" s="20"/>
      <c r="I43" s="20"/>
      <c r="J43" s="20"/>
      <c r="K43" s="20"/>
      <c r="L43" s="20"/>
      <c r="N43" s="618"/>
      <c r="R43" s="465"/>
    </row>
    <row r="44" spans="1:22" ht="22.5" customHeight="1" x14ac:dyDescent="0.2">
      <c r="B44" s="627" t="s">
        <v>505</v>
      </c>
      <c r="C44" s="628"/>
      <c r="D44" s="628"/>
      <c r="E44" s="628"/>
      <c r="F44" s="628"/>
      <c r="G44" s="628"/>
      <c r="H44" s="628"/>
      <c r="I44" s="628"/>
      <c r="J44" s="628"/>
      <c r="K44" s="628"/>
      <c r="L44" s="629"/>
      <c r="N44" s="618"/>
      <c r="R44" s="351"/>
      <c r="S44" s="352"/>
      <c r="T44" s="352"/>
      <c r="U44" s="352"/>
      <c r="V44" s="352"/>
    </row>
    <row r="45" spans="1:22" ht="55" customHeight="1" x14ac:dyDescent="0.2">
      <c r="B45" s="651" t="s">
        <v>524</v>
      </c>
      <c r="C45" s="652"/>
      <c r="D45" s="652"/>
      <c r="E45" s="652"/>
      <c r="F45" s="652"/>
      <c r="G45" s="652"/>
      <c r="H45" s="652"/>
      <c r="I45" s="652"/>
      <c r="J45" s="652"/>
      <c r="K45" s="652"/>
      <c r="L45" s="652"/>
      <c r="M45" s="341"/>
      <c r="N45" s="618"/>
      <c r="R45" s="351"/>
      <c r="S45" s="352"/>
      <c r="T45" s="352"/>
      <c r="U45" s="352"/>
      <c r="V45" s="352"/>
    </row>
    <row r="46" spans="1:22" ht="15" customHeight="1" x14ac:dyDescent="0.2">
      <c r="C46" s="357"/>
      <c r="D46" s="358"/>
      <c r="E46" s="347"/>
      <c r="F46" s="347"/>
      <c r="G46" s="347"/>
      <c r="H46" s="347"/>
      <c r="I46" s="347"/>
      <c r="J46" s="347"/>
      <c r="K46" s="347"/>
      <c r="L46" s="347"/>
      <c r="M46" s="341"/>
      <c r="N46" s="618"/>
      <c r="R46" s="356"/>
    </row>
    <row r="47" spans="1:22" ht="45" customHeight="1" x14ac:dyDescent="0.2">
      <c r="A47" s="339"/>
      <c r="B47" s="357"/>
      <c r="C47" s="377" t="s">
        <v>485</v>
      </c>
      <c r="D47" s="518" t="s">
        <v>513</v>
      </c>
      <c r="E47" s="518" t="s">
        <v>506</v>
      </c>
      <c r="F47" s="519" t="s">
        <v>507</v>
      </c>
      <c r="G47" s="519" t="s">
        <v>508</v>
      </c>
      <c r="H47" s="519" t="s">
        <v>509</v>
      </c>
      <c r="I47" s="519" t="s">
        <v>510</v>
      </c>
      <c r="J47" s="520" t="s">
        <v>488</v>
      </c>
      <c r="K47" s="378" t="s">
        <v>511</v>
      </c>
      <c r="L47" s="378" t="s">
        <v>512</v>
      </c>
      <c r="M47" s="471"/>
      <c r="N47" s="618"/>
      <c r="R47" s="356"/>
    </row>
    <row r="48" spans="1:22" s="526" customFormat="1" ht="35" customHeight="1" x14ac:dyDescent="0.2">
      <c r="A48" s="522"/>
      <c r="B48" s="536" t="s">
        <v>514</v>
      </c>
      <c r="C48" s="521"/>
      <c r="D48" s="523"/>
      <c r="E48" s="523"/>
      <c r="F48" s="523"/>
      <c r="G48" s="523"/>
      <c r="H48" s="523"/>
      <c r="I48" s="523"/>
      <c r="J48" s="523"/>
      <c r="K48" s="524"/>
      <c r="L48" s="524"/>
      <c r="M48" s="525"/>
      <c r="N48" s="618"/>
      <c r="R48" s="527"/>
    </row>
    <row r="49" spans="1:18" s="526" customFormat="1" ht="35" customHeight="1" x14ac:dyDescent="0.2">
      <c r="A49" s="522"/>
      <c r="B49" s="537" t="s">
        <v>515</v>
      </c>
      <c r="C49" s="521"/>
      <c r="D49" s="523"/>
      <c r="E49" s="523"/>
      <c r="F49" s="523"/>
      <c r="G49" s="523"/>
      <c r="H49" s="523"/>
      <c r="I49" s="523"/>
      <c r="J49" s="523"/>
      <c r="K49" s="524"/>
      <c r="L49" s="524"/>
      <c r="M49" s="525"/>
      <c r="N49" s="618"/>
      <c r="R49" s="527"/>
    </row>
    <row r="50" spans="1:18" s="526" customFormat="1" ht="35" customHeight="1" x14ac:dyDescent="0.2">
      <c r="A50" s="522"/>
      <c r="B50" s="538" t="s">
        <v>516</v>
      </c>
      <c r="C50" s="521"/>
      <c r="D50" s="523"/>
      <c r="E50" s="523"/>
      <c r="F50" s="523"/>
      <c r="G50" s="523"/>
      <c r="H50" s="523"/>
      <c r="I50" s="523"/>
      <c r="J50" s="523"/>
      <c r="K50" s="524"/>
      <c r="L50" s="524"/>
      <c r="M50" s="525"/>
      <c r="N50" s="618"/>
      <c r="R50" s="527"/>
    </row>
    <row r="51" spans="1:18" s="526" customFormat="1" ht="35" customHeight="1" x14ac:dyDescent="0.2">
      <c r="A51" s="522"/>
      <c r="B51" s="539" t="s">
        <v>517</v>
      </c>
      <c r="C51" s="533"/>
      <c r="D51" s="533"/>
      <c r="E51" s="533"/>
      <c r="F51" s="533"/>
      <c r="G51" s="533"/>
      <c r="H51" s="533"/>
      <c r="I51" s="533"/>
      <c r="J51" s="533"/>
      <c r="K51" s="524"/>
      <c r="L51" s="524"/>
      <c r="M51" s="525"/>
      <c r="N51" s="618"/>
      <c r="R51" s="527"/>
    </row>
    <row r="52" spans="1:18" s="526" customFormat="1" ht="35" customHeight="1" x14ac:dyDescent="0.2">
      <c r="A52" s="522"/>
      <c r="B52" s="540" t="s">
        <v>518</v>
      </c>
      <c r="C52" s="533"/>
      <c r="D52" s="533"/>
      <c r="E52" s="533"/>
      <c r="F52" s="533"/>
      <c r="G52" s="533"/>
      <c r="H52" s="533"/>
      <c r="I52" s="533"/>
      <c r="J52" s="533"/>
      <c r="K52" s="524"/>
      <c r="L52" s="524"/>
      <c r="M52" s="525"/>
      <c r="N52" s="618"/>
      <c r="R52" s="527"/>
    </row>
    <row r="53" spans="1:18" s="526" customFormat="1" ht="35" customHeight="1" x14ac:dyDescent="0.2">
      <c r="A53" s="522"/>
      <c r="B53" s="541" t="s">
        <v>519</v>
      </c>
      <c r="C53" s="535"/>
      <c r="D53" s="533"/>
      <c r="E53" s="533"/>
      <c r="F53" s="533"/>
      <c r="G53" s="533"/>
      <c r="H53" s="533"/>
      <c r="I53" s="533"/>
      <c r="J53" s="533"/>
      <c r="K53" s="524"/>
      <c r="L53" s="524"/>
      <c r="M53" s="528"/>
      <c r="N53" s="618"/>
      <c r="R53" s="527"/>
    </row>
    <row r="54" spans="1:18" s="526" customFormat="1" ht="35" customHeight="1" x14ac:dyDescent="0.2">
      <c r="A54" s="522"/>
      <c r="B54" s="538" t="s">
        <v>520</v>
      </c>
      <c r="C54" s="535"/>
      <c r="D54" s="533"/>
      <c r="E54" s="533"/>
      <c r="F54" s="533"/>
      <c r="G54" s="533"/>
      <c r="H54" s="533"/>
      <c r="I54" s="533"/>
      <c r="J54" s="533"/>
      <c r="K54" s="534"/>
      <c r="L54" s="534"/>
      <c r="M54" s="529"/>
      <c r="N54" s="618"/>
    </row>
    <row r="55" spans="1:18" s="526" customFormat="1" ht="35" customHeight="1" x14ac:dyDescent="0.2">
      <c r="A55" s="522"/>
      <c r="B55" s="538" t="s">
        <v>521</v>
      </c>
      <c r="C55" s="535"/>
      <c r="D55" s="533"/>
      <c r="E55" s="533"/>
      <c r="F55" s="533"/>
      <c r="G55" s="533"/>
      <c r="H55" s="533"/>
      <c r="I55" s="533"/>
      <c r="J55" s="533"/>
      <c r="K55" s="534"/>
      <c r="L55" s="534"/>
      <c r="M55" s="530"/>
      <c r="N55" s="618"/>
    </row>
    <row r="56" spans="1:18" s="526" customFormat="1" ht="35" customHeight="1" x14ac:dyDescent="0.2">
      <c r="A56" s="522"/>
      <c r="B56" s="539" t="s">
        <v>522</v>
      </c>
      <c r="C56" s="533"/>
      <c r="D56" s="533"/>
      <c r="E56" s="533"/>
      <c r="F56" s="533"/>
      <c r="G56" s="533"/>
      <c r="H56" s="533"/>
      <c r="I56" s="533"/>
      <c r="J56" s="533"/>
      <c r="K56" s="535"/>
      <c r="L56" s="535"/>
      <c r="M56" s="531"/>
      <c r="N56" s="618"/>
    </row>
    <row r="57" spans="1:18" s="526" customFormat="1" ht="35" customHeight="1" x14ac:dyDescent="0.2">
      <c r="A57" s="522"/>
      <c r="B57" s="540" t="s">
        <v>523</v>
      </c>
      <c r="C57" s="521"/>
      <c r="D57" s="523"/>
      <c r="E57" s="523"/>
      <c r="F57" s="523"/>
      <c r="G57" s="523"/>
      <c r="H57" s="523"/>
      <c r="I57" s="523"/>
      <c r="J57" s="523"/>
      <c r="K57" s="534"/>
      <c r="L57" s="534"/>
      <c r="M57" s="532"/>
      <c r="N57" s="618"/>
    </row>
    <row r="58" spans="1:18" s="526" customFormat="1" ht="68" customHeight="1" x14ac:dyDescent="0.2">
      <c r="A58" s="522"/>
      <c r="B58" s="542" t="s">
        <v>532</v>
      </c>
      <c r="C58" s="521"/>
      <c r="D58" s="523"/>
      <c r="E58" s="523"/>
      <c r="F58" s="523"/>
      <c r="G58" s="523"/>
      <c r="H58" s="523"/>
      <c r="I58" s="523"/>
      <c r="J58" s="523"/>
      <c r="K58" s="534"/>
      <c r="L58" s="534"/>
      <c r="M58" s="532"/>
      <c r="N58" s="618"/>
    </row>
    <row r="59" spans="1:18" ht="68" customHeight="1" x14ac:dyDescent="0.2">
      <c r="A59" s="347"/>
      <c r="B59" s="381"/>
      <c r="C59" s="347"/>
      <c r="D59" s="347"/>
      <c r="E59" s="347"/>
      <c r="F59" s="347"/>
      <c r="G59" s="347"/>
      <c r="H59" s="347"/>
      <c r="I59" s="347"/>
      <c r="J59" s="347"/>
      <c r="K59" s="347"/>
      <c r="L59" s="347"/>
      <c r="M59" s="347"/>
      <c r="N59" s="369"/>
    </row>
    <row r="60" spans="1:18" ht="22.5" customHeight="1" x14ac:dyDescent="0.25">
      <c r="A60" s="631" t="s">
        <v>123</v>
      </c>
      <c r="B60" s="632"/>
      <c r="C60" s="632"/>
      <c r="D60" s="632"/>
      <c r="E60" s="632"/>
      <c r="F60" s="632"/>
      <c r="G60" s="632"/>
      <c r="H60" s="632"/>
      <c r="I60" s="632"/>
      <c r="J60" s="632"/>
      <c r="K60" s="632"/>
      <c r="L60" s="632"/>
      <c r="M60" s="632"/>
      <c r="N60" s="633"/>
    </row>
    <row r="61" spans="1:18" x14ac:dyDescent="0.2"/>
    <row r="62" spans="1:18" x14ac:dyDescent="0.2"/>
    <row r="63" spans="1:18" x14ac:dyDescent="0.2"/>
    <row r="64" spans="1:18" x14ac:dyDescent="0.2"/>
    <row r="65" x14ac:dyDescent="0.2"/>
    <row r="66" x14ac:dyDescent="0.2"/>
    <row r="67" x14ac:dyDescent="0.2"/>
    <row r="68" x14ac:dyDescent="0.2"/>
    <row r="69" x14ac:dyDescent="0.2"/>
    <row r="70" x14ac:dyDescent="0.2"/>
    <row r="71" x14ac:dyDescent="0.2"/>
    <row r="72"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sheetData>
  <sheetProtection sheet="1"/>
  <mergeCells count="11">
    <mergeCell ref="A60:N60"/>
    <mergeCell ref="B45:L45"/>
    <mergeCell ref="B1:K1"/>
    <mergeCell ref="N1:N58"/>
    <mergeCell ref="D2:H2"/>
    <mergeCell ref="B5:K8"/>
    <mergeCell ref="B10:L10"/>
    <mergeCell ref="C15:J15"/>
    <mergeCell ref="B35:K35"/>
    <mergeCell ref="C36:J36"/>
    <mergeCell ref="B44:L44"/>
  </mergeCells>
  <conditionalFormatting sqref="D14:J14">
    <cfRule type="cellIs" dxfId="186" priority="16" operator="equal">
      <formula>"x"</formula>
    </cfRule>
  </conditionalFormatting>
  <conditionalFormatting sqref="D17:J34">
    <cfRule type="cellIs" dxfId="185" priority="15" operator="equal">
      <formula>"x"</formula>
    </cfRule>
  </conditionalFormatting>
  <conditionalFormatting sqref="D47:J47">
    <cfRule type="cellIs" dxfId="184" priority="2" operator="equal">
      <formula>"x"</formula>
    </cfRule>
  </conditionalFormatting>
  <conditionalFormatting sqref="D38:L43">
    <cfRule type="cellIs" dxfId="183" priority="3" operator="equal">
      <formula>"x"</formula>
    </cfRule>
  </conditionalFormatting>
  <conditionalFormatting sqref="K17:K19">
    <cfRule type="cellIs" dxfId="182" priority="8" operator="equal">
      <formula>"x"</formula>
    </cfRule>
  </conditionalFormatting>
  <conditionalFormatting sqref="K20:L33">
    <cfRule type="cellIs" dxfId="181" priority="5" operator="equal">
      <formula>"x"</formula>
    </cfRule>
  </conditionalFormatting>
  <dataValidations count="2">
    <dataValidation allowBlank="1" showInputMessage="1" showErrorMessage="1" prompt="If the percentage of districts where DTP3 is &lt;80% is &gt;20%, suggests possible inequity could potentially exist. Search for explanations in the information sources identified in Step 1." sqref="D14:J14 D34:J34" xr:uid="{857A6B17-831A-5E42-8D26-DC9B7AC13C7D}"/>
    <dataValidation allowBlank="1" showInputMessage="1" showErrorMessage="1" prompt="If the coverage is &lt;90%- suggests barriers relative to access to vaccines or to system functioning, or may signal existence of stigmatization/misinformation related to HPV vaccine and/or sexual and reproductive health. Search for explanations in the infor" sqref="K43:L43" xr:uid="{7DBF21A1-B5FA-B149-BEC0-21EBF00AC049}"/>
  </dataValidations>
  <pageMargins left="0.7" right="0.7" top="0.75" bottom="0.75" header="0.3" footer="0.3"/>
  <pageSetup orientation="portrait" horizontalDpi="90" verticalDpi="9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5F92-8E70-9149-A461-3CAE05DE3C1D}">
  <sheetPr codeName="Sheet2">
    <tabColor theme="3" tint="-0.499984740745262"/>
  </sheetPr>
  <dimension ref="A1:J19"/>
  <sheetViews>
    <sheetView zoomScale="90" zoomScaleNormal="90" workbookViewId="0">
      <selection sqref="A1:J1"/>
    </sheetView>
  </sheetViews>
  <sheetFormatPr baseColWidth="10" defaultColWidth="0" defaultRowHeight="15" zeroHeight="1" x14ac:dyDescent="0.2"/>
  <cols>
    <col min="1" max="2" width="10.83203125" style="56" customWidth="1"/>
    <col min="3" max="3" width="48.1640625" style="56" customWidth="1"/>
    <col min="4" max="4" width="51.83203125" style="56" customWidth="1"/>
    <col min="5" max="9" width="10.83203125" style="56" customWidth="1"/>
    <col min="10" max="10" width="3.5" style="56" customWidth="1"/>
    <col min="11" max="16384" width="10.83203125" style="56" hidden="1"/>
  </cols>
  <sheetData>
    <row r="1" spans="1:10" s="94" customFormat="1" ht="52" customHeight="1" x14ac:dyDescent="0.2">
      <c r="A1" s="653" t="s">
        <v>131</v>
      </c>
      <c r="B1" s="653"/>
      <c r="C1" s="653"/>
      <c r="D1" s="653"/>
      <c r="E1" s="653"/>
      <c r="F1" s="653"/>
      <c r="G1" s="653"/>
      <c r="H1" s="653"/>
      <c r="I1" s="653"/>
      <c r="J1" s="653"/>
    </row>
    <row r="2" spans="1:10" x14ac:dyDescent="0.2">
      <c r="J2" s="177"/>
    </row>
    <row r="3" spans="1:10" x14ac:dyDescent="0.2">
      <c r="C3" s="657" t="s">
        <v>342</v>
      </c>
      <c r="D3" s="658"/>
      <c r="J3" s="177"/>
    </row>
    <row r="4" spans="1:10" x14ac:dyDescent="0.2">
      <c r="C4" s="659"/>
      <c r="D4" s="660"/>
      <c r="J4" s="177"/>
    </row>
    <row r="5" spans="1:10" ht="61" customHeight="1" x14ac:dyDescent="0.2">
      <c r="C5" s="659"/>
      <c r="D5" s="660"/>
      <c r="J5" s="177"/>
    </row>
    <row r="6" spans="1:10" ht="19" customHeight="1" x14ac:dyDescent="0.2">
      <c r="C6" s="661"/>
      <c r="D6" s="662"/>
      <c r="J6" s="177"/>
    </row>
    <row r="7" spans="1:10" ht="17" x14ac:dyDescent="0.2">
      <c r="C7" s="661" t="s">
        <v>232</v>
      </c>
      <c r="D7" s="662"/>
      <c r="J7" s="177"/>
    </row>
    <row r="8" spans="1:10" ht="17" x14ac:dyDescent="0.2">
      <c r="C8" s="663"/>
      <c r="D8" s="662"/>
      <c r="J8" s="177"/>
    </row>
    <row r="9" spans="1:10" ht="22" customHeight="1" x14ac:dyDescent="0.2">
      <c r="C9" s="664" t="s">
        <v>281</v>
      </c>
      <c r="D9" s="665"/>
      <c r="J9" s="177"/>
    </row>
    <row r="10" spans="1:10" ht="22" customHeight="1" x14ac:dyDescent="0.2">
      <c r="C10" s="664" t="s">
        <v>282</v>
      </c>
      <c r="D10" s="665"/>
      <c r="J10" s="177"/>
    </row>
    <row r="11" spans="1:10" ht="22" customHeight="1" x14ac:dyDescent="0.2">
      <c r="C11" s="664" t="s">
        <v>283</v>
      </c>
      <c r="D11" s="665"/>
      <c r="J11" s="177"/>
    </row>
    <row r="12" spans="1:10" ht="22" customHeight="1" x14ac:dyDescent="0.2">
      <c r="C12" s="664" t="s">
        <v>284</v>
      </c>
      <c r="D12" s="665"/>
      <c r="J12" s="177"/>
    </row>
    <row r="13" spans="1:10" ht="22" customHeight="1" x14ac:dyDescent="0.2">
      <c r="C13" s="664" t="s">
        <v>285</v>
      </c>
      <c r="D13" s="665"/>
      <c r="J13" s="177"/>
    </row>
    <row r="14" spans="1:10" ht="22" customHeight="1" x14ac:dyDescent="0.2">
      <c r="C14" s="664" t="s">
        <v>286</v>
      </c>
      <c r="D14" s="665"/>
      <c r="J14" s="177"/>
    </row>
    <row r="15" spans="1:10" ht="22" customHeight="1" x14ac:dyDescent="0.2">
      <c r="C15" s="666" t="s">
        <v>373</v>
      </c>
      <c r="D15" s="665"/>
      <c r="J15" s="177"/>
    </row>
    <row r="16" spans="1:10" ht="22" customHeight="1" x14ac:dyDescent="0.2">
      <c r="C16" s="655" t="s">
        <v>445</v>
      </c>
      <c r="D16" s="656"/>
      <c r="J16" s="177"/>
    </row>
    <row r="17" spans="1:10" x14ac:dyDescent="0.2">
      <c r="J17" s="177"/>
    </row>
    <row r="18" spans="1:10" s="72" customFormat="1" ht="22" customHeight="1" x14ac:dyDescent="0.25">
      <c r="A18" s="654" t="s">
        <v>123</v>
      </c>
      <c r="B18" s="654"/>
      <c r="C18" s="654"/>
      <c r="D18" s="654"/>
      <c r="E18" s="654"/>
      <c r="F18" s="654"/>
      <c r="G18" s="654"/>
      <c r="H18" s="654"/>
      <c r="I18" s="654"/>
      <c r="J18" s="654"/>
    </row>
    <row r="19" spans="1:10" x14ac:dyDescent="0.2"/>
  </sheetData>
  <sheetProtection sheet="1"/>
  <mergeCells count="14">
    <mergeCell ref="A1:J1"/>
    <mergeCell ref="A18:J18"/>
    <mergeCell ref="C16:D16"/>
    <mergeCell ref="C3:D5"/>
    <mergeCell ref="C7:D7"/>
    <mergeCell ref="C6:D6"/>
    <mergeCell ref="C8:D8"/>
    <mergeCell ref="C9:D9"/>
    <mergeCell ref="C10:D10"/>
    <mergeCell ref="C11:D11"/>
    <mergeCell ref="C12:D12"/>
    <mergeCell ref="C13:D13"/>
    <mergeCell ref="C14:D14"/>
    <mergeCell ref="C15:D15"/>
  </mergeCells>
  <hyperlinks>
    <hyperlink ref="C9" location="'Category1 '!A1" display="               3.1 Programme Management &amp; Financing" xr:uid="{274908AA-3E37-974A-993A-DD1B5CDA79AD}"/>
    <hyperlink ref="C10" location="'Category2 '!A1" display="               3.2 Human Resource Management" xr:uid="{6B1B084E-0B61-B34F-AFA5-E36C08E876ED}"/>
    <hyperlink ref="C11" location="'Category3 '!A1" display="               3.3 Vaccine Supply, Quality, Logistics" xr:uid="{EA267A9B-28EC-A24B-A7E1-8C70219F320C}"/>
    <hyperlink ref="C12" location="Category4!A1" display="               3.4 Service Delivery" xr:uid="{BC31AF31-6703-D74D-8E68-140BDBB2D737}"/>
    <hyperlink ref="C13" location="'Category 5'!A1" display="               3.5 Coverage &amp; AEFI Monitoring" xr:uid="{F315C9DB-52EF-FA44-AD9B-BB7855324B99}"/>
    <hyperlink ref="C14" location="'Category 6'!A1" display="               3.6 Disease surveillance" xr:uid="{A84B4D6D-C351-4243-8561-03B869F7BEEE}"/>
    <hyperlink ref="C15" location="'Category 7'!A1" display="               3.7 Service Delivery" xr:uid="{F743DD60-CF8C-AF4E-A411-42DA80034303}"/>
    <hyperlink ref="C16" location="'Category 7'!A1" display="               3.7 Service Delivery" xr:uid="{976C4D16-5D24-244F-AAFC-9520BE0D35DF}"/>
    <hyperlink ref="C9:D9" location="'3.1 Programme mgmt &amp; financing'!A1" display="3.1 Programme Management &amp; Financing" xr:uid="{CC49D915-0734-5342-B2B3-21A517BFB866}"/>
    <hyperlink ref="C10:D10" location="'3.2 HR management'!A1" display="3.2 Human Resource Management" xr:uid="{3134993F-EB40-D641-BB4A-0598B45AAF7D}"/>
    <hyperlink ref="C11:D11" location="'3.3 Vaccine supply,qlt,logistc'!A1" display="3.3 Vaccine Supply, Quality, Logistics" xr:uid="{3A0811AE-DB05-9B4B-8B91-3DC635DD9E43}"/>
    <hyperlink ref="C12:D12" location="'3.4. Service delivery'!A1" display="3.4 Service Delivery" xr:uid="{513BCC9E-2B21-FE46-B181-4D1D455CFAD4}"/>
    <hyperlink ref="C13:D13" location="'3.5 Coverage&amp;AEFI monitoring'!A1" display="3.5 Coverage &amp; AEFI Monitoring" xr:uid="{86F52D1D-1A8B-5243-B437-F54610DC8B23}"/>
    <hyperlink ref="C14:D14" location="'3.6 Disease Surveillance'!A1" display="3.6 Disease surveillance" xr:uid="{5947DC12-860A-AB4C-8A8A-C2FC7A206519}"/>
    <hyperlink ref="C15:D15" location="'3.7 Demand generation'!A1" display="3.7 Service Delivery" xr:uid="{9D88FD76-65D3-6E4F-BF09-7454E24849C3}"/>
    <hyperlink ref="C16:D16" location="'3.8 Any other barriers'!A1" display="3.8 Other barriers" xr:uid="{8984F922-35C6-FE45-A592-B8314AEB6646}"/>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3" tint="-0.499984740745262"/>
  </sheetPr>
  <dimension ref="A1:J54"/>
  <sheetViews>
    <sheetView topLeftCell="A5" zoomScale="112" zoomScaleNormal="110" workbookViewId="0">
      <selection activeCell="C11" sqref="C11"/>
    </sheetView>
  </sheetViews>
  <sheetFormatPr baseColWidth="10" defaultColWidth="0" defaultRowHeight="15" zeroHeight="1" x14ac:dyDescent="0.2"/>
  <cols>
    <col min="1" max="1" width="11" style="95" customWidth="1"/>
    <col min="2" max="2" width="58.6640625" style="95" customWidth="1"/>
    <col min="3" max="4" width="20.6640625" style="95" customWidth="1"/>
    <col min="5" max="8" width="23.6640625" style="95" customWidth="1"/>
    <col min="9" max="9" width="20.6640625" style="95" customWidth="1"/>
    <col min="10" max="10" width="3.5" style="95" customWidth="1"/>
    <col min="11" max="16384" width="9.1640625" style="95" hidden="1"/>
  </cols>
  <sheetData>
    <row r="1" spans="1:10" ht="21" x14ac:dyDescent="0.25">
      <c r="A1" s="667" t="s">
        <v>131</v>
      </c>
      <c r="B1" s="667"/>
      <c r="C1" s="667"/>
      <c r="D1" s="667"/>
      <c r="E1" s="667"/>
      <c r="F1" s="667"/>
      <c r="G1" s="667"/>
      <c r="H1" s="667"/>
      <c r="I1" s="667"/>
      <c r="J1" s="667"/>
    </row>
    <row r="2" spans="1:10" ht="40.5" customHeight="1" x14ac:dyDescent="0.2">
      <c r="A2" s="668" t="s">
        <v>287</v>
      </c>
      <c r="B2" s="668"/>
      <c r="C2" s="668"/>
      <c r="D2" s="668"/>
      <c r="E2" s="668"/>
      <c r="F2" s="668"/>
      <c r="G2" s="668"/>
      <c r="H2" s="668"/>
      <c r="I2" s="668"/>
      <c r="J2" s="668"/>
    </row>
    <row r="3" spans="1:10" ht="99" customHeight="1" x14ac:dyDescent="0.2">
      <c r="B3" s="669" t="s">
        <v>450</v>
      </c>
      <c r="C3" s="669"/>
      <c r="D3" s="669"/>
      <c r="E3" s="669"/>
      <c r="F3" s="669"/>
      <c r="G3" s="669"/>
      <c r="H3" s="669"/>
      <c r="I3" s="218"/>
      <c r="J3" s="219"/>
    </row>
    <row r="4" spans="1:10" ht="51" customHeight="1" x14ac:dyDescent="0.2">
      <c r="B4" s="220" t="s">
        <v>362</v>
      </c>
      <c r="C4" s="221"/>
      <c r="D4" s="222"/>
      <c r="E4" s="222"/>
      <c r="G4" s="223"/>
      <c r="I4" s="218"/>
      <c r="J4" s="219"/>
    </row>
    <row r="5" spans="1:10" ht="44" customHeight="1" x14ac:dyDescent="0.2">
      <c r="B5" s="670" t="s">
        <v>124</v>
      </c>
      <c r="C5" s="167" t="str">
        <f>'Step1-Gathering info sources'!B11</f>
        <v>Comprehensive multi-year plan (cMYP) or National Immunization Strategy (NIS)</v>
      </c>
      <c r="D5" s="167" t="str">
        <f>'Step1-Gathering info sources'!B16</f>
        <v>EPI review</v>
      </c>
      <c r="E5" s="167" t="str">
        <f>'Step1-Gathering info sources'!B17</f>
        <v>Missed Opportunities for Vaccination (MOV) assessments</v>
      </c>
      <c r="I5" s="218"/>
      <c r="J5" s="219"/>
    </row>
    <row r="6" spans="1:10" ht="16" customHeight="1" x14ac:dyDescent="0.2">
      <c r="B6" s="671"/>
      <c r="C6" s="145" t="str">
        <f>IF('Step1-Gathering info sources'!C11='List of barriers'!I3,"1","N/A")</f>
        <v>N/A</v>
      </c>
      <c r="D6" s="166" t="str">
        <f>IF('Step1-Gathering info sources'!C16='List of barriers'!I3,"1","N/A")</f>
        <v>N/A</v>
      </c>
      <c r="E6" s="168" t="str">
        <f>IF('Step1-Gathering info sources'!C17='List of barriers'!I3,"1","N/A")</f>
        <v>N/A</v>
      </c>
      <c r="I6" s="218"/>
      <c r="J6" s="219"/>
    </row>
    <row r="7" spans="1:10" ht="25" customHeight="1" x14ac:dyDescent="0.2">
      <c r="I7" s="218"/>
      <c r="J7" s="219"/>
    </row>
    <row r="8" spans="1:10" ht="64" customHeight="1" x14ac:dyDescent="0.2">
      <c r="C8" s="225" t="s">
        <v>112</v>
      </c>
      <c r="D8" s="226" t="s">
        <v>158</v>
      </c>
      <c r="I8" s="218"/>
      <c r="J8" s="219"/>
    </row>
    <row r="9" spans="1:10" ht="22" customHeight="1" x14ac:dyDescent="0.2">
      <c r="B9" s="227" t="s">
        <v>361</v>
      </c>
      <c r="C9" s="228"/>
      <c r="J9" s="229"/>
    </row>
    <row r="10" spans="1:10" ht="67" customHeight="1" x14ac:dyDescent="0.2">
      <c r="B10" s="106" t="s">
        <v>610</v>
      </c>
      <c r="C10" s="166" t="s">
        <v>242</v>
      </c>
      <c r="D10" s="215" t="str">
        <f>IF($C$11='List of barriers'!$I$3,'List of barriers'!J3,IF($C$11='List of barriers'!$I$4,'List of barriers'!J4,""))</f>
        <v/>
      </c>
      <c r="E10" s="215" t="str">
        <f>IF($C$11='List of barriers'!$I$3,'List of barriers'!K3,IF($C$11='List of barriers'!$I$4,'List of barriers'!K4,""))</f>
        <v/>
      </c>
      <c r="F10" s="215" t="str">
        <f>IF($C$11='List of barriers'!$I$3,'List of barriers'!L3,"")</f>
        <v/>
      </c>
      <c r="G10" s="215" t="str">
        <f>IF($C$11='List of barriers'!$I$3,'List of barriers'!M3,"")</f>
        <v/>
      </c>
      <c r="H10" s="215" t="str">
        <f>IF($C$11='List of barriers'!$I$3,'List of barriers'!N3,"")</f>
        <v/>
      </c>
      <c r="I10" s="230"/>
      <c r="J10" s="229"/>
    </row>
    <row r="11" spans="1:10" ht="154" customHeight="1" x14ac:dyDescent="0.2">
      <c r="B11" s="17" t="s">
        <v>611</v>
      </c>
      <c r="C11" s="224"/>
      <c r="D11" s="231"/>
      <c r="E11" s="231"/>
      <c r="F11" s="231"/>
      <c r="G11" s="231"/>
      <c r="H11" s="231"/>
      <c r="I11" s="232"/>
      <c r="J11" s="672"/>
    </row>
    <row r="12" spans="1:10" s="238" customFormat="1" ht="15" customHeight="1" x14ac:dyDescent="0.2">
      <c r="A12" s="233"/>
      <c r="B12" s="234"/>
      <c r="C12" s="235"/>
      <c r="D12" s="236"/>
      <c r="E12" s="236"/>
      <c r="F12" s="236"/>
      <c r="G12" s="236"/>
      <c r="H12" s="236"/>
      <c r="I12" s="237"/>
      <c r="J12" s="672"/>
    </row>
    <row r="13" spans="1:10" s="238" customFormat="1" ht="60" customHeight="1" x14ac:dyDescent="0.2">
      <c r="A13" s="233"/>
      <c r="B13" s="107" t="s">
        <v>206</v>
      </c>
      <c r="C13" s="166" t="s">
        <v>242</v>
      </c>
      <c r="D13" s="215" t="str">
        <f>IF($C$14='List of barriers'!$I$3,'List of barriers'!J3,IF($C$14='List of barriers'!$I$4,'List of barriers'!J4,""))</f>
        <v/>
      </c>
      <c r="E13" s="215" t="str">
        <f>IF($C$14='List of barriers'!$I$3,'List of barriers'!K3,IF($C$14='List of barriers'!$I$4,'List of barriers'!K4,""))</f>
        <v/>
      </c>
      <c r="F13" s="215" t="str">
        <f>IF($C$14='List of barriers'!$I$3,'List of barriers'!L3,"")</f>
        <v/>
      </c>
      <c r="G13" s="215" t="str">
        <f>IF($C$14='List of barriers'!$I$3,'List of barriers'!M3,"")</f>
        <v/>
      </c>
      <c r="H13" s="215" t="str">
        <f>IF($C$14='List of barriers'!$I$3,'List of barriers'!N3,"")</f>
        <v/>
      </c>
      <c r="I13" s="230"/>
      <c r="J13" s="672"/>
    </row>
    <row r="14" spans="1:10" s="238" customFormat="1" ht="72" customHeight="1" x14ac:dyDescent="0.2">
      <c r="A14" s="233"/>
      <c r="B14" s="108" t="s">
        <v>573</v>
      </c>
      <c r="C14" s="239"/>
      <c r="D14" s="240"/>
      <c r="E14" s="231"/>
      <c r="F14" s="231"/>
      <c r="G14" s="231"/>
      <c r="H14" s="231"/>
      <c r="I14" s="241"/>
      <c r="J14" s="672"/>
    </row>
    <row r="15" spans="1:10" s="238" customFormat="1" ht="15" customHeight="1" x14ac:dyDescent="0.2">
      <c r="A15" s="233"/>
      <c r="B15" s="234"/>
      <c r="C15" s="235"/>
      <c r="D15" s="236"/>
      <c r="E15" s="236"/>
      <c r="F15" s="236"/>
      <c r="G15" s="236"/>
      <c r="H15" s="236"/>
      <c r="I15" s="237"/>
      <c r="J15" s="672"/>
    </row>
    <row r="16" spans="1:10" ht="60" customHeight="1" x14ac:dyDescent="0.2">
      <c r="B16" s="109" t="s">
        <v>615</v>
      </c>
      <c r="C16" s="166" t="s">
        <v>242</v>
      </c>
      <c r="D16" s="215" t="str">
        <f>IF($C$17='List of barriers'!$I$3,'List of barriers'!J3,IF($C$17='List of barriers'!$I$4,'List of barriers'!J4,""))</f>
        <v/>
      </c>
      <c r="E16" s="215" t="str">
        <f>IF($C$17='List of barriers'!$I$3,'List of barriers'!K3,IF($C$17='List of barriers'!$I$4,'List of barriers'!K4,""))</f>
        <v/>
      </c>
      <c r="F16" s="215" t="str">
        <f>IF($C$17='List of barriers'!$I$3,'List of barriers'!L3,"")</f>
        <v/>
      </c>
      <c r="G16" s="215" t="str">
        <f>IF($C$17='List of barriers'!$I$3,'List of barriers'!M3,"")</f>
        <v/>
      </c>
      <c r="H16" s="215" t="str">
        <f>IF($C$17='List of barriers'!$I$3,'List of barriers'!N3,"")</f>
        <v/>
      </c>
      <c r="I16" s="230"/>
      <c r="J16" s="672"/>
    </row>
    <row r="17" spans="2:10" ht="87" customHeight="1" x14ac:dyDescent="0.2">
      <c r="B17" s="110" t="s">
        <v>460</v>
      </c>
      <c r="C17" s="224"/>
      <c r="D17" s="231"/>
      <c r="E17" s="231"/>
      <c r="F17" s="231"/>
      <c r="G17" s="231"/>
      <c r="H17" s="231"/>
      <c r="I17" s="241"/>
      <c r="J17" s="672"/>
    </row>
    <row r="18" spans="2:10" x14ac:dyDescent="0.2">
      <c r="B18" s="242"/>
      <c r="C18" s="243"/>
      <c r="D18" s="244"/>
      <c r="E18" s="244"/>
      <c r="F18" s="244"/>
      <c r="G18" s="245"/>
      <c r="H18" s="243"/>
      <c r="I18" s="243"/>
      <c r="J18" s="229"/>
    </row>
    <row r="19" spans="2:10" ht="68" customHeight="1" x14ac:dyDescent="0.2">
      <c r="B19" s="111" t="s">
        <v>207</v>
      </c>
      <c r="C19" s="166" t="s">
        <v>242</v>
      </c>
      <c r="D19" s="215" t="str">
        <f>IF($C$20='List of barriers'!$I$3,'List of barriers'!J3,IF($C$20='List of barriers'!$I$4,'List of barriers'!J4,""))</f>
        <v/>
      </c>
      <c r="E19" s="215" t="str">
        <f>IF($C$20='List of barriers'!$I$3,'List of barriers'!K3,IF($C$20='List of barriers'!$I$4,'List of barriers'!K4,""))</f>
        <v/>
      </c>
      <c r="F19" s="215" t="str">
        <f>IF($C$20='List of barriers'!$I$3,'List of barriers'!L3,"")</f>
        <v/>
      </c>
      <c r="G19" s="215" t="str">
        <f>IF($C$20='List of barriers'!$I$3,'List of barriers'!M3,"")</f>
        <v/>
      </c>
      <c r="H19" s="215" t="str">
        <f>IF($C$20='List of barriers'!$I$3,'List of barriers'!N3,"")</f>
        <v/>
      </c>
      <c r="I19" s="230"/>
      <c r="J19" s="229"/>
    </row>
    <row r="20" spans="2:10" ht="107" customHeight="1" x14ac:dyDescent="0.2">
      <c r="B20" s="17" t="s">
        <v>612</v>
      </c>
      <c r="C20" s="224"/>
      <c r="D20" s="231"/>
      <c r="E20" s="231"/>
      <c r="F20" s="231"/>
      <c r="G20" s="231"/>
      <c r="H20" s="231"/>
      <c r="I20" s="241"/>
      <c r="J20" s="229"/>
    </row>
    <row r="21" spans="2:10" x14ac:dyDescent="0.2">
      <c r="B21" s="19"/>
      <c r="C21" s="246"/>
      <c r="D21" s="244"/>
      <c r="E21" s="245"/>
      <c r="F21" s="243"/>
      <c r="G21" s="244"/>
      <c r="H21" s="244"/>
      <c r="I21" s="243"/>
      <c r="J21" s="229"/>
    </row>
    <row r="22" spans="2:10" ht="63" customHeight="1" x14ac:dyDescent="0.2">
      <c r="B22" s="109" t="s">
        <v>616</v>
      </c>
      <c r="C22" s="166" t="s">
        <v>242</v>
      </c>
      <c r="D22" s="215" t="str">
        <f>IF($C$23='List of barriers'!$I$3,'List of barriers'!J3,IF($C$23='List of barriers'!$I$4,'List of barriers'!J4,""))</f>
        <v/>
      </c>
      <c r="E22" s="215" t="str">
        <f>IF($C$23='List of barriers'!$I$3,'List of barriers'!K3,IF($C$23='List of barriers'!$I$4,'List of barriers'!K4,""))</f>
        <v/>
      </c>
      <c r="F22" s="215" t="str">
        <f>IF($C$23='List of barriers'!$I$3,'List of barriers'!L3,"")</f>
        <v/>
      </c>
      <c r="G22" s="215" t="str">
        <f>IF($C$23='List of barriers'!$I$3,'List of barriers'!M3,"")</f>
        <v/>
      </c>
      <c r="H22" s="215" t="str">
        <f>IF($C$23='List of barriers'!$I$3,'List of barriers'!N3,"")</f>
        <v/>
      </c>
      <c r="I22" s="230"/>
      <c r="J22" s="229"/>
    </row>
    <row r="23" spans="2:10" ht="87" customHeight="1" x14ac:dyDescent="0.2">
      <c r="B23" s="110" t="s">
        <v>184</v>
      </c>
      <c r="C23" s="247"/>
      <c r="D23" s="240"/>
      <c r="E23" s="231"/>
      <c r="F23" s="231"/>
      <c r="G23" s="231"/>
      <c r="H23" s="231"/>
      <c r="I23" s="241"/>
      <c r="J23" s="229"/>
    </row>
    <row r="24" spans="2:10" ht="15" customHeight="1" x14ac:dyDescent="0.2">
      <c r="B24" s="112"/>
      <c r="C24" s="248"/>
      <c r="D24" s="245"/>
      <c r="E24" s="243"/>
      <c r="F24" s="244"/>
      <c r="G24" s="244"/>
      <c r="H24" s="244"/>
      <c r="I24" s="243"/>
      <c r="J24" s="229"/>
    </row>
    <row r="25" spans="2:10" ht="68" customHeight="1" x14ac:dyDescent="0.2">
      <c r="B25" s="113" t="s">
        <v>599</v>
      </c>
      <c r="C25" s="166" t="s">
        <v>242</v>
      </c>
      <c r="D25" s="215" t="str">
        <f>IF($C$26='List of barriers'!$I$3,'List of barriers'!J3,IF($C$26='List of barriers'!$I$4,'List of barriers'!J4,""))</f>
        <v/>
      </c>
      <c r="E25" s="215" t="str">
        <f>IF($C$26='List of barriers'!$I$3,'List of barriers'!K3,IF($C$26='List of barriers'!$I$4,'List of barriers'!K4,""))</f>
        <v/>
      </c>
      <c r="F25" s="215" t="str">
        <f>IF($C$26='List of barriers'!$I$3,'List of barriers'!L3,"")</f>
        <v/>
      </c>
      <c r="G25" s="215" t="str">
        <f>IF($C$26='List of barriers'!$I$3,'List of barriers'!M3,"")</f>
        <v/>
      </c>
      <c r="H25" s="215" t="str">
        <f>IF($C$26='List of barriers'!$I$3,'List of barriers'!N3,"")</f>
        <v/>
      </c>
      <c r="I25" s="230"/>
      <c r="J25" s="229"/>
    </row>
    <row r="26" spans="2:10" s="250" customFormat="1" ht="90" customHeight="1" x14ac:dyDescent="0.2">
      <c r="B26" s="16" t="s">
        <v>613</v>
      </c>
      <c r="C26" s="247"/>
      <c r="D26" s="231"/>
      <c r="E26" s="231"/>
      <c r="F26" s="231"/>
      <c r="G26" s="231"/>
      <c r="H26" s="231"/>
      <c r="I26" s="241"/>
      <c r="J26" s="249"/>
    </row>
    <row r="27" spans="2:10" x14ac:dyDescent="0.2">
      <c r="B27" s="114"/>
      <c r="C27" s="251"/>
      <c r="D27" s="243"/>
      <c r="E27" s="244"/>
      <c r="F27" s="245"/>
      <c r="G27" s="245"/>
      <c r="H27" s="243"/>
      <c r="I27" s="243"/>
      <c r="J27" s="229"/>
    </row>
    <row r="28" spans="2:10" ht="66" customHeight="1" x14ac:dyDescent="0.2">
      <c r="B28" s="113" t="s">
        <v>600</v>
      </c>
      <c r="C28" s="166" t="s">
        <v>242</v>
      </c>
      <c r="D28" s="215" t="str">
        <f>IF($C$29='List of barriers'!$I$3,'List of barriers'!J3,IF($C$29='List of barriers'!$I$4,'List of barriers'!J4,""))</f>
        <v/>
      </c>
      <c r="E28" s="215" t="str">
        <f>IF($C$29='List of barriers'!$I$3,'List of barriers'!K3,IF($C$29='List of barriers'!$I$4,'List of barriers'!K4,""))</f>
        <v/>
      </c>
      <c r="F28" s="215" t="str">
        <f>IF($C$29='List of barriers'!$I$3,'List of barriers'!L3,"")</f>
        <v/>
      </c>
      <c r="G28" s="215" t="str">
        <f>IF($C$29='List of barriers'!$I$3,'List of barriers'!M3,"")</f>
        <v/>
      </c>
      <c r="H28" s="215" t="str">
        <f>IF($C$29='List of barriers'!$I$3,'List of barriers'!N3,"")</f>
        <v/>
      </c>
      <c r="I28" s="230"/>
      <c r="J28" s="229"/>
    </row>
    <row r="29" spans="2:10" ht="74.25" customHeight="1" x14ac:dyDescent="0.2">
      <c r="B29" s="110" t="s">
        <v>614</v>
      </c>
      <c r="C29" s="224"/>
      <c r="D29" s="231"/>
      <c r="E29" s="231"/>
      <c r="F29" s="231"/>
      <c r="G29" s="231"/>
      <c r="H29" s="231"/>
      <c r="I29" s="241"/>
      <c r="J29" s="229"/>
    </row>
    <row r="30" spans="2:10" x14ac:dyDescent="0.2">
      <c r="B30" s="19"/>
      <c r="C30" s="246"/>
      <c r="D30" s="244"/>
      <c r="E30" s="245"/>
      <c r="F30" s="243"/>
      <c r="G30" s="244"/>
      <c r="H30" s="244"/>
      <c r="I30" s="243"/>
      <c r="J30" s="229"/>
    </row>
    <row r="31" spans="2:10" ht="71" customHeight="1" x14ac:dyDescent="0.2">
      <c r="B31" s="109" t="s">
        <v>208</v>
      </c>
      <c r="C31" s="166" t="s">
        <v>242</v>
      </c>
      <c r="D31" s="215" t="str">
        <f>IF($C$32='List of barriers'!$I$3,'List of barriers'!J3,IF($C$32='List of barriers'!$I$4,'List of barriers'!J4,""))</f>
        <v/>
      </c>
      <c r="E31" s="215" t="str">
        <f>IF($C$32='List of barriers'!$I$3,'List of barriers'!K3,IF($C$32='List of barriers'!$I$4,'List of barriers'!K4,""))</f>
        <v/>
      </c>
      <c r="F31" s="215" t="str">
        <f>IF($C$32='List of barriers'!$I$3,'List of barriers'!L3,"")</f>
        <v/>
      </c>
      <c r="G31" s="215" t="str">
        <f>IF($C$32='List of barriers'!$I$3,'List of barriers'!M3,"")</f>
        <v/>
      </c>
      <c r="H31" s="215" t="str">
        <f>IF($C$32='List of barriers'!$I$3,'List of barriers'!N3,"")</f>
        <v/>
      </c>
      <c r="I31" s="230"/>
      <c r="J31" s="229"/>
    </row>
    <row r="32" spans="2:10" ht="105" customHeight="1" x14ac:dyDescent="0.2">
      <c r="B32" s="110" t="s">
        <v>617</v>
      </c>
      <c r="C32" s="247"/>
      <c r="D32" s="231"/>
      <c r="E32" s="231"/>
      <c r="F32" s="231"/>
      <c r="G32" s="231"/>
      <c r="H32" s="231"/>
      <c r="I32" s="241"/>
      <c r="J32" s="229"/>
    </row>
    <row r="33" spans="2:10" ht="15" customHeight="1" x14ac:dyDescent="0.2">
      <c r="B33" s="112"/>
      <c r="C33" s="248"/>
      <c r="D33" s="245"/>
      <c r="E33" s="243"/>
      <c r="F33" s="244"/>
      <c r="G33" s="244"/>
      <c r="H33" s="244"/>
      <c r="I33" s="243"/>
      <c r="J33" s="229"/>
    </row>
    <row r="34" spans="2:10" ht="71" customHeight="1" x14ac:dyDescent="0.2">
      <c r="B34" s="113" t="s">
        <v>209</v>
      </c>
      <c r="C34" s="166" t="s">
        <v>242</v>
      </c>
      <c r="D34" s="215" t="str">
        <f>IF($C$35='List of barriers'!$I$3,'List of barriers'!J3,IF($C$35='List of barriers'!$I$4,'List of barriers'!J4,""))</f>
        <v/>
      </c>
      <c r="E34" s="215" t="str">
        <f>IF($C$35='List of barriers'!$I$3,'List of barriers'!K3,IF($C$35='List of barriers'!$I$4,'List of barriers'!K4,""))</f>
        <v/>
      </c>
      <c r="F34" s="215" t="str">
        <f>IF($C$35='List of barriers'!$I$3,'List of barriers'!L3,"")</f>
        <v/>
      </c>
      <c r="G34" s="215" t="str">
        <f>IF($C$35='List of barriers'!$I$3,'List of barriers'!M3,"")</f>
        <v/>
      </c>
      <c r="H34" s="215" t="str">
        <f>IF($C$35='List of barriers'!$I$3,'List of barriers'!N3,"")</f>
        <v/>
      </c>
      <c r="I34" s="230"/>
      <c r="J34" s="229"/>
    </row>
    <row r="35" spans="2:10" s="250" customFormat="1" ht="79.5" customHeight="1" x14ac:dyDescent="0.2">
      <c r="B35" s="93" t="s">
        <v>146</v>
      </c>
      <c r="C35" s="247"/>
      <c r="D35" s="231"/>
      <c r="E35" s="231"/>
      <c r="F35" s="231"/>
      <c r="G35" s="231"/>
      <c r="H35" s="231"/>
      <c r="I35" s="241"/>
      <c r="J35" s="249"/>
    </row>
    <row r="36" spans="2:10" x14ac:dyDescent="0.2">
      <c r="B36" s="114"/>
      <c r="C36" s="251"/>
      <c r="D36" s="243"/>
      <c r="E36" s="244"/>
      <c r="F36" s="245"/>
      <c r="G36" s="245"/>
      <c r="H36" s="243"/>
      <c r="I36" s="243"/>
      <c r="J36" s="229"/>
    </row>
    <row r="37" spans="2:10" ht="63" customHeight="1" x14ac:dyDescent="0.2">
      <c r="B37" s="113" t="s">
        <v>210</v>
      </c>
      <c r="C37" s="166" t="s">
        <v>242</v>
      </c>
      <c r="D37" s="215" t="str">
        <f>IF($C$38='List of barriers'!$I$3,'List of barriers'!J3,IF($C$38='List of barriers'!$I$4,'List of barriers'!J4,""))</f>
        <v/>
      </c>
      <c r="E37" s="215" t="str">
        <f>IF($C$38='List of barriers'!$I$3,'List of barriers'!K3,IF($C$38='List of barriers'!$I$4,'List of barriers'!K4,""))</f>
        <v/>
      </c>
      <c r="F37" s="215" t="str">
        <f>IF($C$38='List of barriers'!$I$3,'List of barriers'!L3,"")</f>
        <v/>
      </c>
      <c r="G37" s="215" t="str">
        <f>IF($C$38='List of barriers'!$I$3,'List of barriers'!M3,"")</f>
        <v/>
      </c>
      <c r="H37" s="215" t="str">
        <f>IF($C$38='List of barriers'!$I$3,'List of barriers'!N3,"")</f>
        <v/>
      </c>
      <c r="I37" s="230"/>
      <c r="J37" s="229"/>
    </row>
    <row r="38" spans="2:10" ht="74.25" customHeight="1" x14ac:dyDescent="0.2">
      <c r="B38" s="110" t="s">
        <v>618</v>
      </c>
      <c r="C38" s="247"/>
      <c r="D38" s="231"/>
      <c r="E38" s="231"/>
      <c r="F38" s="231"/>
      <c r="G38" s="231"/>
      <c r="H38" s="231"/>
      <c r="I38" s="241"/>
      <c r="J38" s="229"/>
    </row>
    <row r="39" spans="2:10" x14ac:dyDescent="0.2">
      <c r="B39" s="115"/>
      <c r="C39" s="252"/>
      <c r="D39" s="243"/>
      <c r="E39" s="244"/>
      <c r="F39" s="245"/>
      <c r="G39" s="243"/>
      <c r="H39" s="244"/>
      <c r="I39" s="243"/>
      <c r="J39" s="229"/>
    </row>
    <row r="40" spans="2:10" ht="66" customHeight="1" x14ac:dyDescent="0.2">
      <c r="B40" s="113" t="s">
        <v>211</v>
      </c>
      <c r="C40" s="166" t="s">
        <v>242</v>
      </c>
      <c r="D40" s="215" t="str">
        <f>IF($C$41='List of barriers'!$I$3,'List of barriers'!J3,IF($C$41='List of barriers'!$I$4,'List of barriers'!J4,""))</f>
        <v/>
      </c>
      <c r="E40" s="215" t="str">
        <f>IF($C$41='List of barriers'!$I$3,'List of barriers'!K3,IF($C$41='List of barriers'!$I$4,'List of barriers'!K4,""))</f>
        <v/>
      </c>
      <c r="F40" s="215" t="str">
        <f>IF($C$41='List of barriers'!$I$3,'List of barriers'!L3,"")</f>
        <v/>
      </c>
      <c r="G40" s="215" t="str">
        <f>IF($C$41='List of barriers'!$I$3,'List of barriers'!M3,"")</f>
        <v/>
      </c>
      <c r="H40" s="215" t="str">
        <f>IF($C$41='List of barriers'!$I$3,'List of barriers'!N3,"")</f>
        <v/>
      </c>
      <c r="I40" s="230"/>
      <c r="J40" s="229"/>
    </row>
    <row r="41" spans="2:10" ht="72" customHeight="1" x14ac:dyDescent="0.2">
      <c r="B41" s="16" t="s">
        <v>619</v>
      </c>
      <c r="C41" s="247"/>
      <c r="D41" s="231"/>
      <c r="E41" s="231"/>
      <c r="F41" s="231"/>
      <c r="G41" s="231"/>
      <c r="H41" s="231"/>
      <c r="I41" s="241"/>
      <c r="J41" s="229"/>
    </row>
    <row r="42" spans="2:10" x14ac:dyDescent="0.2">
      <c r="B42" s="116"/>
      <c r="C42" s="253"/>
      <c r="D42" s="244"/>
      <c r="E42" s="244"/>
      <c r="F42" s="245"/>
      <c r="G42" s="244"/>
      <c r="H42" s="244"/>
      <c r="I42" s="243"/>
      <c r="J42" s="229"/>
    </row>
    <row r="43" spans="2:10" ht="75" customHeight="1" x14ac:dyDescent="0.2">
      <c r="B43" s="113" t="s">
        <v>212</v>
      </c>
      <c r="C43" s="166" t="s">
        <v>242</v>
      </c>
      <c r="D43" s="215" t="str">
        <f>IF($C$44='List of barriers'!$I$3,'List of barriers'!J3,IF($C$44='List of barriers'!$I$4,'List of barriers'!J4,""))</f>
        <v/>
      </c>
      <c r="E43" s="215" t="str">
        <f>IF($C$44='List of barriers'!$I$3,'List of barriers'!K3,IF($C$44='List of barriers'!$I$4,'List of barriers'!K4,""))</f>
        <v/>
      </c>
      <c r="F43" s="215" t="str">
        <f>IF($C$44='List of barriers'!$I$3,'List of barriers'!L3,"")</f>
        <v/>
      </c>
      <c r="G43" s="215" t="str">
        <f>IF($C$44='List of barriers'!$I$3,'List of barriers'!M3,"")</f>
        <v/>
      </c>
      <c r="H43" s="215" t="str">
        <f>IF($C$44='List of barriers'!$I$3,'List of barriers'!N3,"")</f>
        <v/>
      </c>
      <c r="I43" s="230"/>
      <c r="J43" s="229"/>
    </row>
    <row r="44" spans="2:10" ht="68.25" customHeight="1" x14ac:dyDescent="0.2">
      <c r="B44" s="17" t="s">
        <v>93</v>
      </c>
      <c r="C44" s="224"/>
      <c r="D44" s="231"/>
      <c r="E44" s="231"/>
      <c r="F44" s="231"/>
      <c r="G44" s="231"/>
      <c r="H44" s="231"/>
      <c r="I44" s="241"/>
      <c r="J44" s="229"/>
    </row>
    <row r="45" spans="2:10" x14ac:dyDescent="0.2">
      <c r="B45" s="217"/>
      <c r="C45" s="253"/>
      <c r="D45" s="244"/>
      <c r="E45" s="245"/>
      <c r="F45" s="243"/>
      <c r="G45" s="244"/>
      <c r="H45" s="244"/>
      <c r="I45" s="243"/>
      <c r="J45" s="229"/>
    </row>
    <row r="46" spans="2:10" ht="59" customHeight="1" x14ac:dyDescent="0.2">
      <c r="B46" s="255" t="s">
        <v>288</v>
      </c>
      <c r="C46" s="168" t="s">
        <v>242</v>
      </c>
      <c r="D46" s="215" t="str">
        <f>IF($C$47='List of barriers'!$I$3,'List of barriers'!J3,IF($C$47='List of barriers'!$I$4,'List of barriers'!J4,""))</f>
        <v/>
      </c>
      <c r="E46" s="215" t="str">
        <f>IF($C$47='List of barriers'!$I$3,'List of barriers'!K3,IF($C$47='List of barriers'!$I$4,'List of barriers'!K4,""))</f>
        <v/>
      </c>
      <c r="F46" s="215" t="str">
        <f>IF($C$47='List of barriers'!$I$3,'List of barriers'!L3,"")</f>
        <v/>
      </c>
      <c r="G46" s="215" t="str">
        <f>IF($C$47='List of barriers'!$I$3,'List of barriers'!M3,"")</f>
        <v/>
      </c>
      <c r="H46" s="215" t="str">
        <f>IF($C$47='List of barriers'!$I$3,'List of barriers'!N3,"")</f>
        <v/>
      </c>
      <c r="I46" s="230"/>
      <c r="J46" s="229"/>
    </row>
    <row r="47" spans="2:10" ht="69" customHeight="1" x14ac:dyDescent="0.2">
      <c r="B47" s="178" t="s">
        <v>147</v>
      </c>
      <c r="C47" s="224"/>
      <c r="D47" s="231"/>
      <c r="E47" s="231"/>
      <c r="F47" s="231"/>
      <c r="G47" s="231"/>
      <c r="H47" s="231"/>
      <c r="I47" s="241"/>
      <c r="J47" s="229"/>
    </row>
    <row r="48" spans="2:10" x14ac:dyDescent="0.2">
      <c r="B48" s="23"/>
      <c r="J48" s="229"/>
    </row>
    <row r="49" spans="1:10" ht="59" customHeight="1" x14ac:dyDescent="0.2">
      <c r="B49" s="255" t="s">
        <v>442</v>
      </c>
      <c r="C49" s="168" t="s">
        <v>242</v>
      </c>
      <c r="D49" s="215" t="str">
        <f>IF($C$50='List of barriers'!$I$3,'List of barriers'!J3,IF($C$50='List of barriers'!$I$4,'List of barriers'!J4,""))</f>
        <v/>
      </c>
      <c r="E49" s="215" t="str">
        <f>IF($C$50='List of barriers'!$I$3,'List of barriers'!K3,IF($C$50='List of barriers'!$I$4,'List of barriers'!K4,""))</f>
        <v/>
      </c>
      <c r="F49" s="215" t="str">
        <f>IF($C$50='List of barriers'!$I$3,'List of barriers'!L3,"")</f>
        <v/>
      </c>
      <c r="G49" s="215" t="str">
        <f>IF($C$50='List of barriers'!$I$3,'List of barriers'!M3,"")</f>
        <v/>
      </c>
      <c r="H49" s="215" t="str">
        <f>IF($C$50='List of barriers'!$I$3,'List of barriers'!N3,"")</f>
        <v/>
      </c>
      <c r="I49" s="230"/>
      <c r="J49" s="229"/>
    </row>
    <row r="50" spans="1:10" ht="123" customHeight="1" x14ac:dyDescent="0.2">
      <c r="B50" s="178" t="s">
        <v>457</v>
      </c>
      <c r="C50" s="224"/>
      <c r="D50" s="231"/>
      <c r="E50" s="231"/>
      <c r="F50" s="231"/>
      <c r="G50" s="231"/>
      <c r="H50" s="231"/>
      <c r="I50" s="241"/>
      <c r="J50" s="229"/>
    </row>
    <row r="51" spans="1:10" x14ac:dyDescent="0.2">
      <c r="B51" s="254"/>
      <c r="J51" s="229"/>
    </row>
    <row r="52" spans="1:10" x14ac:dyDescent="0.2">
      <c r="B52" s="254"/>
      <c r="J52" s="229"/>
    </row>
    <row r="53" spans="1:10" x14ac:dyDescent="0.2">
      <c r="J53" s="229"/>
    </row>
    <row r="54" spans="1:10" ht="22" customHeight="1" x14ac:dyDescent="0.25">
      <c r="A54" s="667" t="s">
        <v>123</v>
      </c>
      <c r="B54" s="667"/>
      <c r="C54" s="667"/>
      <c r="D54" s="667"/>
      <c r="E54" s="667"/>
      <c r="F54" s="667"/>
      <c r="G54" s="667"/>
      <c r="H54" s="667"/>
      <c r="I54" s="667"/>
      <c r="J54" s="667"/>
    </row>
  </sheetData>
  <sheetProtection sheet="1"/>
  <dataConsolidate/>
  <mergeCells count="6">
    <mergeCell ref="A1:J1"/>
    <mergeCell ref="A2:J2"/>
    <mergeCell ref="A54:J54"/>
    <mergeCell ref="B3:H3"/>
    <mergeCell ref="B5:B6"/>
    <mergeCell ref="J11:J17"/>
  </mergeCells>
  <conditionalFormatting sqref="D11">
    <cfRule type="expression" dxfId="180" priority="51">
      <formula>$D$10&lt;&gt;""</formula>
    </cfRule>
  </conditionalFormatting>
  <conditionalFormatting sqref="D10:H10">
    <cfRule type="notContainsBlanks" dxfId="179" priority="11">
      <formula>LEN(TRIM(D10))&gt;0</formula>
    </cfRule>
  </conditionalFormatting>
  <conditionalFormatting sqref="D13:H13">
    <cfRule type="notContainsBlanks" dxfId="178" priority="14">
      <formula>LEN(TRIM(D13))&gt;0</formula>
    </cfRule>
  </conditionalFormatting>
  <conditionalFormatting sqref="D14:H14">
    <cfRule type="expression" dxfId="177" priority="15">
      <formula>D13&lt;&gt;""</formula>
    </cfRule>
  </conditionalFormatting>
  <conditionalFormatting sqref="D16:H16">
    <cfRule type="notContainsBlanks" dxfId="176" priority="38">
      <formula>LEN(TRIM(D16))&gt;0</formula>
    </cfRule>
  </conditionalFormatting>
  <conditionalFormatting sqref="D17:H17">
    <cfRule type="expression" dxfId="175" priority="37">
      <formula>D16&lt;&gt;""</formula>
    </cfRule>
  </conditionalFormatting>
  <conditionalFormatting sqref="D19:H19">
    <cfRule type="notContainsBlanks" dxfId="174" priority="10">
      <formula>LEN(TRIM(D19))&gt;0</formula>
    </cfRule>
  </conditionalFormatting>
  <conditionalFormatting sqref="D20:H20">
    <cfRule type="expression" dxfId="173" priority="41">
      <formula>D19&lt;&gt;""</formula>
    </cfRule>
  </conditionalFormatting>
  <conditionalFormatting sqref="D22:H22">
    <cfRule type="notContainsBlanks" dxfId="172" priority="9">
      <formula>LEN(TRIM(D22))&gt;0</formula>
    </cfRule>
  </conditionalFormatting>
  <conditionalFormatting sqref="D23:H23">
    <cfRule type="expression" dxfId="171" priority="35">
      <formula>D22&lt;&gt;""</formula>
    </cfRule>
  </conditionalFormatting>
  <conditionalFormatting sqref="D25:H25">
    <cfRule type="notContainsBlanks" dxfId="170" priority="8">
      <formula>LEN(TRIM(D25))&gt;0</formula>
    </cfRule>
  </conditionalFormatting>
  <conditionalFormatting sqref="D26:H26">
    <cfRule type="expression" dxfId="169" priority="34">
      <formula>D25&lt;&gt;""</formula>
    </cfRule>
  </conditionalFormatting>
  <conditionalFormatting sqref="D28:H28">
    <cfRule type="notContainsBlanks" dxfId="168" priority="7">
      <formula>LEN(TRIM(D28))&gt;0</formula>
    </cfRule>
  </conditionalFormatting>
  <conditionalFormatting sqref="D29:H29">
    <cfRule type="expression" dxfId="167" priority="33">
      <formula>D28&lt;&gt;""</formula>
    </cfRule>
  </conditionalFormatting>
  <conditionalFormatting sqref="D31:H31">
    <cfRule type="notContainsBlanks" dxfId="166" priority="6">
      <formula>LEN(TRIM(D31))&gt;0</formula>
    </cfRule>
  </conditionalFormatting>
  <conditionalFormatting sqref="D32:H32">
    <cfRule type="expression" dxfId="165" priority="46">
      <formula>D31&lt;&gt;""</formula>
    </cfRule>
  </conditionalFormatting>
  <conditionalFormatting sqref="D34:H34">
    <cfRule type="notContainsBlanks" dxfId="164" priority="5">
      <formula>LEN(TRIM(D34))&gt;0</formula>
    </cfRule>
  </conditionalFormatting>
  <conditionalFormatting sqref="D35:H35">
    <cfRule type="expression" dxfId="163" priority="45">
      <formula>D34&lt;&gt;""</formula>
    </cfRule>
  </conditionalFormatting>
  <conditionalFormatting sqref="D37:H37 D40:H40 D43:H43">
    <cfRule type="notContainsBlanks" dxfId="162" priority="4">
      <formula>LEN(TRIM(D37))&gt;0</formula>
    </cfRule>
  </conditionalFormatting>
  <conditionalFormatting sqref="D38:H38">
    <cfRule type="expression" dxfId="161" priority="44">
      <formula>D37&lt;&gt;""</formula>
    </cfRule>
  </conditionalFormatting>
  <conditionalFormatting sqref="D41:H41">
    <cfRule type="expression" dxfId="160" priority="43">
      <formula>D40&lt;&gt;""</formula>
    </cfRule>
  </conditionalFormatting>
  <conditionalFormatting sqref="D44:H44">
    <cfRule type="expression" dxfId="159" priority="42">
      <formula>D43&lt;&gt;""</formula>
    </cfRule>
  </conditionalFormatting>
  <conditionalFormatting sqref="D46:H46">
    <cfRule type="notContainsBlanks" dxfId="158" priority="3">
      <formula>LEN(TRIM(D46))&gt;0</formula>
    </cfRule>
  </conditionalFormatting>
  <conditionalFormatting sqref="D47:H47">
    <cfRule type="expression" dxfId="157" priority="40">
      <formula>D46&lt;&gt;""</formula>
    </cfRule>
  </conditionalFormatting>
  <conditionalFormatting sqref="D49:H49">
    <cfRule type="notContainsBlanks" dxfId="156" priority="1">
      <formula>LEN(TRIM(D49))&gt;0</formula>
    </cfRule>
  </conditionalFormatting>
  <conditionalFormatting sqref="D50:H50">
    <cfRule type="expression" dxfId="155" priority="2">
      <formula>D49&lt;&gt;""</formula>
    </cfRule>
  </conditionalFormatting>
  <conditionalFormatting sqref="E11">
    <cfRule type="expression" dxfId="154" priority="50">
      <formula>$E$10&lt;&gt;""</formula>
    </cfRule>
  </conditionalFormatting>
  <conditionalFormatting sqref="F11">
    <cfRule type="expression" dxfId="153" priority="49">
      <formula>$F$10&lt;&gt;""</formula>
    </cfRule>
  </conditionalFormatting>
  <conditionalFormatting sqref="G11">
    <cfRule type="expression" dxfId="152" priority="48">
      <formula>$G$10&lt;&gt;""</formula>
    </cfRule>
  </conditionalFormatting>
  <conditionalFormatting sqref="H11">
    <cfRule type="expression" dxfId="151" priority="47">
      <formula>$H$10&lt;&gt;""</formula>
    </cfRule>
  </conditionalFormatting>
  <dataValidations count="15">
    <dataValidation type="list" allowBlank="1" showInputMessage="1" showErrorMessage="1" sqref="C30 C18 C42 C39 C45 C21" xr:uid="{00000000-0002-0000-0300-000000000000}">
      <formula1>#REF!</formula1>
    </dataValidation>
    <dataValidation type="list" allowBlank="1" showInputMessage="1" showErrorMessage="1" sqref="C14 C11 C17 C20 C23 C26 C32 C29 C35 C38 C41 C44 C47 C50" xr:uid="{52472366-F727-A44B-B241-8A6E4CFAF906}">
      <formula1>Extramain</formula1>
    </dataValidation>
    <dataValidation type="list" allowBlank="1" sqref="D11" xr:uid="{7E69D240-9EE8-1448-9A73-82D81E95EBF9}">
      <formula1>INDIRECT($C$11)</formula1>
    </dataValidation>
    <dataValidation type="list" allowBlank="1" sqref="D14" xr:uid="{7445B847-4E61-D64A-9780-089847AC469C}">
      <formula1>INDIRECT($C$14)</formula1>
    </dataValidation>
    <dataValidation type="list" allowBlank="1" sqref="D17" xr:uid="{7F850408-8CCF-A74B-894B-3BAD399E1BBD}">
      <formula1>INDIRECT($C$17)</formula1>
    </dataValidation>
    <dataValidation type="list" allowBlank="1" sqref="D20" xr:uid="{21960FBF-A9F0-4E41-842D-0BA3707F8254}">
      <formula1>INDIRECT($C$20)</formula1>
    </dataValidation>
    <dataValidation type="list" allowBlank="1" sqref="D23" xr:uid="{868C560C-653D-3945-92D5-DBC2F0129B5B}">
      <formula1>INDIRECT($C$23)</formula1>
    </dataValidation>
    <dataValidation type="list" allowBlank="1" sqref="D26" xr:uid="{3963E6C9-75B9-6141-8507-A9E87C6A15F6}">
      <formula1>INDIRECT($C$26)</formula1>
    </dataValidation>
    <dataValidation type="list" allowBlank="1" sqref="D29" xr:uid="{7A588BA9-6574-5940-A58C-A115A514FD4E}">
      <formula1>INDIRECT($C$29)</formula1>
    </dataValidation>
    <dataValidation type="list" allowBlank="1" sqref="D32" xr:uid="{A9E3DC78-A3A8-404A-93F8-2A78653F2CA9}">
      <formula1>INDIRECT($C$32)</formula1>
    </dataValidation>
    <dataValidation type="list" allowBlank="1" sqref="D35" xr:uid="{33D0AE72-CABF-D540-B37E-F23D89AC133F}">
      <formula1>INDIRECT($C$35)</formula1>
    </dataValidation>
    <dataValidation type="list" allowBlank="1" sqref="D38" xr:uid="{630857AE-E762-5C41-9F38-8154E891A5C3}">
      <formula1>INDIRECT($C$38)</formula1>
    </dataValidation>
    <dataValidation type="list" allowBlank="1" sqref="D41" xr:uid="{4F596F74-523D-AF47-8962-9FD17C7067CF}">
      <formula1>INDIRECT($C$41)</formula1>
    </dataValidation>
    <dataValidation type="list" allowBlank="1" sqref="D44" xr:uid="{553D7224-DF2F-8844-9EAA-BE8A42F562EF}">
      <formula1>INDIRECT($C$44)</formula1>
    </dataValidation>
    <dataValidation type="list" allowBlank="1" sqref="D47 D50" xr:uid="{024B3B87-F29D-3F4E-989C-AB607318AB54}">
      <formula1>INDIRECT($C$47)</formula1>
    </dataValidation>
  </dataValidations>
  <pageMargins left="0.7" right="0.7" top="0.75" bottom="0.75" header="0.3" footer="0.3"/>
  <pageSetup orientation="portrait" horizontalDpi="90" verticalDpi="9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tabColor theme="3" tint="-0.499984740745262"/>
  </sheetPr>
  <dimension ref="A1:N42"/>
  <sheetViews>
    <sheetView topLeftCell="A32" zoomScaleNormal="90" workbookViewId="0">
      <selection activeCell="B16" sqref="B16"/>
    </sheetView>
  </sheetViews>
  <sheetFormatPr baseColWidth="10" defaultColWidth="0" defaultRowHeight="15" zeroHeight="1" x14ac:dyDescent="0.2"/>
  <cols>
    <col min="1" max="1" width="11" style="238" customWidth="1"/>
    <col min="2" max="2" width="58.6640625" style="238" customWidth="1"/>
    <col min="3" max="4" width="20.6640625" style="238" customWidth="1"/>
    <col min="5" max="8" width="23.6640625" style="238" customWidth="1"/>
    <col min="9" max="9" width="20.6640625" style="238" customWidth="1"/>
    <col min="10" max="10" width="3.5" style="238" customWidth="1"/>
    <col min="11" max="14" width="0" style="238" hidden="1" customWidth="1"/>
    <col min="15" max="16384" width="9.1640625" style="238" hidden="1"/>
  </cols>
  <sheetData>
    <row r="1" spans="1:10" s="95" customFormat="1" ht="21" x14ac:dyDescent="0.25">
      <c r="A1" s="667" t="s">
        <v>131</v>
      </c>
      <c r="B1" s="667"/>
      <c r="C1" s="667"/>
      <c r="D1" s="667"/>
      <c r="E1" s="667"/>
      <c r="F1" s="667"/>
      <c r="G1" s="667"/>
      <c r="H1" s="667"/>
      <c r="I1" s="667"/>
      <c r="J1" s="667"/>
    </row>
    <row r="2" spans="1:10" ht="45" customHeight="1" x14ac:dyDescent="0.2">
      <c r="A2" s="679" t="s">
        <v>289</v>
      </c>
      <c r="B2" s="668"/>
      <c r="C2" s="668"/>
      <c r="D2" s="668"/>
      <c r="E2" s="668"/>
      <c r="F2" s="668"/>
      <c r="G2" s="668"/>
      <c r="H2" s="668"/>
      <c r="I2" s="668"/>
      <c r="J2" s="668"/>
    </row>
    <row r="3" spans="1:10" ht="93.75" customHeight="1" x14ac:dyDescent="0.2">
      <c r="A3" s="256"/>
      <c r="B3" s="624" t="s">
        <v>451</v>
      </c>
      <c r="C3" s="625"/>
      <c r="D3" s="625"/>
      <c r="E3" s="625"/>
      <c r="F3" s="625"/>
      <c r="G3" s="625"/>
      <c r="H3" s="626"/>
      <c r="I3" s="257"/>
      <c r="J3" s="258"/>
    </row>
    <row r="4" spans="1:10" ht="51" customHeight="1" x14ac:dyDescent="0.2">
      <c r="A4" s="95"/>
      <c r="B4" s="676" t="s">
        <v>125</v>
      </c>
      <c r="C4" s="676"/>
      <c r="D4" s="676"/>
      <c r="E4" s="676"/>
      <c r="F4" s="676"/>
      <c r="G4" s="676"/>
      <c r="H4" s="259"/>
      <c r="I4" s="257"/>
      <c r="J4" s="258"/>
    </row>
    <row r="5" spans="1:10" ht="48" customHeight="1" x14ac:dyDescent="0.2">
      <c r="A5" s="95"/>
      <c r="B5" s="670" t="s">
        <v>51</v>
      </c>
      <c r="C5" s="138" t="str">
        <f>'Step1-Gathering info sources'!B11</f>
        <v>Comprehensive multi-year plan (cMYP) or National Immunization Strategy (NIS)</v>
      </c>
      <c r="D5" s="138" t="str">
        <f>'Step1-Gathering info sources'!B16</f>
        <v>EPI review</v>
      </c>
      <c r="E5" s="165" t="str">
        <f>'Step1-Gathering info sources'!B17</f>
        <v>Missed Opportunities for Vaccination (MOV) assessments</v>
      </c>
      <c r="F5" s="138" t="str">
        <f>'Step1-Gathering info sources'!B18</f>
        <v>Service Availability and Readiness Assessment (SARA)</v>
      </c>
      <c r="G5" s="138" t="str">
        <f>'Step1-Gathering info sources'!B19</f>
        <v>Service Provision Assessment (SPA)</v>
      </c>
      <c r="H5" s="260"/>
      <c r="I5" s="257"/>
      <c r="J5" s="258"/>
    </row>
    <row r="6" spans="1:10" ht="15" customHeight="1" x14ac:dyDescent="0.2">
      <c r="A6" s="95"/>
      <c r="B6" s="671"/>
      <c r="C6" s="145" t="str">
        <f>IF('Step1-Gathering info sources'!C11='List of barriers'!I3,"1","N/A")</f>
        <v>N/A</v>
      </c>
      <c r="D6" s="166" t="str">
        <f>IF('Step1-Gathering info sources'!C16='List of barriers'!I3,"1","N/A")</f>
        <v>N/A</v>
      </c>
      <c r="E6" s="166" t="str">
        <f>IF('Step1-Gathering info sources'!C17='List of barriers'!I3,"1","N/A")</f>
        <v>N/A</v>
      </c>
      <c r="F6" s="145" t="str">
        <f>IF('Step1-Gathering info sources'!C18='List of barriers'!I3,"2","N/A")</f>
        <v>N/A</v>
      </c>
      <c r="G6" s="166" t="str">
        <f>IF('Step1-Gathering info sources'!C19='List of barriers'!I3,"2","N/A")</f>
        <v>N/A</v>
      </c>
      <c r="H6" s="261"/>
      <c r="I6" s="257"/>
      <c r="J6" s="258"/>
    </row>
    <row r="7" spans="1:10" ht="25" customHeight="1" x14ac:dyDescent="0.2">
      <c r="A7" s="262"/>
      <c r="B7" s="677"/>
      <c r="C7" s="678"/>
      <c r="D7" s="263"/>
      <c r="E7" s="264"/>
      <c r="F7" s="264"/>
      <c r="G7" s="264"/>
      <c r="I7" s="257"/>
      <c r="J7" s="258"/>
    </row>
    <row r="8" spans="1:10" ht="64" customHeight="1" x14ac:dyDescent="0.2">
      <c r="A8" s="256"/>
      <c r="C8" s="225" t="s">
        <v>112</v>
      </c>
      <c r="D8" s="226" t="s">
        <v>162</v>
      </c>
      <c r="I8" s="257"/>
      <c r="J8" s="258"/>
    </row>
    <row r="9" spans="1:10" ht="22" customHeight="1" x14ac:dyDescent="0.2">
      <c r="A9" s="256"/>
      <c r="B9" s="227" t="s">
        <v>361</v>
      </c>
      <c r="C9" s="265"/>
      <c r="D9" s="266"/>
      <c r="E9" s="266"/>
      <c r="F9" s="266"/>
      <c r="G9" s="266"/>
      <c r="H9" s="266"/>
      <c r="I9" s="267"/>
      <c r="J9" s="258"/>
    </row>
    <row r="10" spans="1:10" ht="61" customHeight="1" x14ac:dyDescent="0.2">
      <c r="A10" s="268"/>
      <c r="B10" s="117" t="s">
        <v>213</v>
      </c>
      <c r="C10" s="166" t="s">
        <v>242</v>
      </c>
      <c r="D10" s="215" t="str">
        <f>IF($C$11='List of barriers'!$I$3,'List of barriers'!J3,IF($C$11='List of barriers'!$I$4,'List of barriers'!J4,""))</f>
        <v/>
      </c>
      <c r="E10" s="215" t="str">
        <f>IF($C$11='List of barriers'!$I$3,'List of barriers'!K3,IF($C$11='List of barriers'!$I$4,'List of barriers'!K4,""))</f>
        <v/>
      </c>
      <c r="F10" s="215" t="str">
        <f>IF($C$11='List of barriers'!$I$3,'List of barriers'!L3,"")</f>
        <v/>
      </c>
      <c r="G10" s="215" t="str">
        <f>IF($C$11='List of barriers'!$I$3,'List of barriers'!M3,"")</f>
        <v/>
      </c>
      <c r="H10" s="215" t="str">
        <f>IF($C$11='List of barriers'!$I$3,'List of barriers'!N3,"")</f>
        <v/>
      </c>
      <c r="I10" s="230"/>
      <c r="J10" s="258"/>
    </row>
    <row r="11" spans="1:10" ht="102.75" customHeight="1" x14ac:dyDescent="0.2">
      <c r="A11" s="233"/>
      <c r="B11" s="118" t="s">
        <v>98</v>
      </c>
      <c r="C11" s="239"/>
      <c r="D11" s="231"/>
      <c r="E11" s="231"/>
      <c r="F11" s="231"/>
      <c r="G11" s="231"/>
      <c r="H11" s="231"/>
      <c r="I11" s="269"/>
      <c r="J11" s="258"/>
    </row>
    <row r="12" spans="1:10" ht="15" customHeight="1" x14ac:dyDescent="0.2">
      <c r="A12" s="233"/>
      <c r="B12" s="119"/>
      <c r="C12" s="270"/>
      <c r="D12" s="236"/>
      <c r="E12" s="236"/>
      <c r="F12" s="236"/>
      <c r="G12" s="236"/>
      <c r="H12" s="236"/>
      <c r="I12" s="271"/>
      <c r="J12" s="258"/>
    </row>
    <row r="13" spans="1:10" ht="59" customHeight="1" x14ac:dyDescent="0.2">
      <c r="A13" s="233"/>
      <c r="B13" s="120" t="s">
        <v>601</v>
      </c>
      <c r="C13" s="166" t="s">
        <v>242</v>
      </c>
      <c r="D13" s="215" t="str">
        <f>IF($C$14='List of barriers'!$I$3,'List of barriers'!J3,IF($C$14='List of barriers'!$I$4,'List of barriers'!J4,""))</f>
        <v/>
      </c>
      <c r="E13" s="215" t="str">
        <f>IF($C$14='List of barriers'!$I$3,'List of barriers'!K3,IF($C$14='List of barriers'!$I$4,'List of barriers'!K4,""))</f>
        <v/>
      </c>
      <c r="F13" s="215" t="str">
        <f>IF($C$14='List of barriers'!$I$3,'List of barriers'!L3,"")</f>
        <v/>
      </c>
      <c r="G13" s="215" t="str">
        <f>IF($C$14='List of barriers'!$I$3,'List of barriers'!M3,"")</f>
        <v/>
      </c>
      <c r="H13" s="215" t="str">
        <f>IF($C$14='List of barriers'!$I$3,'List of barriers'!N3,"")</f>
        <v/>
      </c>
      <c r="I13" s="272"/>
      <c r="J13" s="258"/>
    </row>
    <row r="14" spans="1:10" ht="136" customHeight="1" x14ac:dyDescent="0.2">
      <c r="A14" s="233"/>
      <c r="B14" s="121" t="s">
        <v>461</v>
      </c>
      <c r="C14" s="239"/>
      <c r="D14" s="231"/>
      <c r="E14" s="231"/>
      <c r="F14" s="231"/>
      <c r="G14" s="231"/>
      <c r="H14" s="231"/>
      <c r="I14" s="241"/>
      <c r="J14" s="258"/>
    </row>
    <row r="15" spans="1:10" ht="15" customHeight="1" x14ac:dyDescent="0.2">
      <c r="A15" s="233"/>
      <c r="B15" s="898"/>
      <c r="C15" s="899"/>
      <c r="D15" s="231"/>
      <c r="E15" s="231"/>
      <c r="F15" s="231"/>
      <c r="G15" s="231"/>
      <c r="H15" s="231"/>
      <c r="I15" s="241"/>
      <c r="J15" s="258"/>
    </row>
    <row r="16" spans="1:10" ht="59" customHeight="1" x14ac:dyDescent="0.2">
      <c r="A16" s="233"/>
      <c r="B16" s="120" t="s">
        <v>622</v>
      </c>
      <c r="C16" s="166" t="s">
        <v>242</v>
      </c>
      <c r="D16" s="215" t="str">
        <f>IF($C$17='List of barriers'!$I$3,'List of barriers'!J3,IF($C$17='List of barriers'!$I$4,'List of barriers'!J4,""))</f>
        <v/>
      </c>
      <c r="E16" s="215" t="str">
        <f>IF($C$17='List of barriers'!$I$3,'List of barriers'!K3,IF($C$17='List of barriers'!$I$4,'List of barriers'!K4,""))</f>
        <v/>
      </c>
      <c r="F16" s="215" t="str">
        <f>IF($C$17='List of barriers'!$I$3,'List of barriers'!L3,"")</f>
        <v/>
      </c>
      <c r="G16" s="215" t="str">
        <f>IF($C$17='List of barriers'!$I$3,'List of barriers'!M3,"")</f>
        <v/>
      </c>
      <c r="H16" s="215" t="str">
        <f>IF($C$17='List of barriers'!$I$3,'List of barriers'!N3,"")</f>
        <v/>
      </c>
      <c r="I16" s="241"/>
      <c r="J16" s="258"/>
    </row>
    <row r="17" spans="1:10" ht="136" customHeight="1" x14ac:dyDescent="0.2">
      <c r="A17" s="900"/>
      <c r="B17" s="901" t="s">
        <v>621</v>
      </c>
      <c r="C17" s="239"/>
      <c r="D17" s="231"/>
      <c r="E17" s="231"/>
      <c r="F17" s="231"/>
      <c r="G17" s="231"/>
      <c r="H17" s="231"/>
      <c r="I17" s="241"/>
      <c r="J17" s="258"/>
    </row>
    <row r="18" spans="1:10" ht="15" customHeight="1" x14ac:dyDescent="0.2">
      <c r="A18" s="233"/>
      <c r="B18" s="119"/>
      <c r="C18" s="270"/>
      <c r="D18" s="236"/>
      <c r="E18" s="236"/>
      <c r="F18" s="236"/>
      <c r="G18" s="236"/>
      <c r="H18" s="236"/>
      <c r="I18" s="271"/>
      <c r="J18" s="258"/>
    </row>
    <row r="19" spans="1:10" ht="58" customHeight="1" x14ac:dyDescent="0.2">
      <c r="A19" s="233"/>
      <c r="B19" s="120" t="s">
        <v>623</v>
      </c>
      <c r="C19" s="166" t="s">
        <v>242</v>
      </c>
      <c r="D19" s="215" t="str">
        <f>IF($C$20='List of barriers'!$I$3,'List of barriers'!J3,IF($C$20='List of barriers'!$I$4,'List of barriers'!J4,""))</f>
        <v/>
      </c>
      <c r="E19" s="215" t="str">
        <f>IF($C$20='List of barriers'!$I$3,'List of barriers'!K3,IF($C$20='List of barriers'!$I$4,'List of barriers'!K4,""))</f>
        <v/>
      </c>
      <c r="F19" s="215" t="str">
        <f>IF($C$20='List of barriers'!$I$3,'List of barriers'!L3,"")</f>
        <v/>
      </c>
      <c r="G19" s="215" t="str">
        <f>IF($C$20='List of barriers'!$I$3,'List of barriers'!M3,"")</f>
        <v/>
      </c>
      <c r="H19" s="215" t="str">
        <f>IF($C$20='List of barriers'!$I$3,'List of barriers'!N3,"")</f>
        <v/>
      </c>
      <c r="I19" s="272"/>
      <c r="J19" s="258"/>
    </row>
    <row r="20" spans="1:10" ht="93.75" customHeight="1" x14ac:dyDescent="0.2">
      <c r="A20" s="233"/>
      <c r="B20" s="122" t="s">
        <v>574</v>
      </c>
      <c r="C20" s="239"/>
      <c r="D20" s="231"/>
      <c r="E20" s="231"/>
      <c r="F20" s="231"/>
      <c r="G20" s="231"/>
      <c r="H20" s="231"/>
      <c r="I20" s="241"/>
      <c r="J20" s="258"/>
    </row>
    <row r="21" spans="1:10" ht="19.5" customHeight="1" x14ac:dyDescent="0.2">
      <c r="A21" s="233"/>
      <c r="B21" s="119"/>
      <c r="C21" s="273"/>
      <c r="D21" s="236"/>
      <c r="E21" s="236"/>
      <c r="F21" s="236"/>
      <c r="G21" s="236"/>
      <c r="H21" s="236"/>
      <c r="I21" s="271"/>
      <c r="J21" s="258"/>
    </row>
    <row r="22" spans="1:10" ht="65" customHeight="1" x14ac:dyDescent="0.2">
      <c r="A22" s="233"/>
      <c r="B22" s="120" t="s">
        <v>624</v>
      </c>
      <c r="C22" s="166" t="s">
        <v>242</v>
      </c>
      <c r="D22" s="215" t="str">
        <f>IF($C$23='List of barriers'!$I$3,'List of barriers'!J3,IF($C$23='List of barriers'!$I$4,'List of barriers'!J4,""))</f>
        <v/>
      </c>
      <c r="E22" s="215" t="str">
        <f>IF($C$23='List of barriers'!$I$3,'List of barriers'!K3,IF($C$23='List of barriers'!$I$4,'List of barriers'!K4,""))</f>
        <v/>
      </c>
      <c r="F22" s="215" t="str">
        <f>IF($C$23='List of barriers'!$I$3,'List of barriers'!L3,"")</f>
        <v/>
      </c>
      <c r="G22" s="215" t="str">
        <f>IF($C$23='List of barriers'!$I$3,'List of barriers'!M3,"")</f>
        <v/>
      </c>
      <c r="H22" s="215" t="str">
        <f>IF($C$23='List of barriers'!$I$3,'List of barriers'!N3,"")</f>
        <v/>
      </c>
      <c r="I22" s="272"/>
      <c r="J22" s="258"/>
    </row>
    <row r="23" spans="1:10" ht="94" customHeight="1" x14ac:dyDescent="0.2">
      <c r="A23" s="233"/>
      <c r="B23" s="122" t="s">
        <v>584</v>
      </c>
      <c r="C23" s="239"/>
      <c r="D23" s="231"/>
      <c r="E23" s="231"/>
      <c r="F23" s="231"/>
      <c r="G23" s="231"/>
      <c r="H23" s="231"/>
      <c r="I23" s="269"/>
      <c r="J23" s="258"/>
    </row>
    <row r="24" spans="1:10" ht="15" customHeight="1" x14ac:dyDescent="0.2">
      <c r="A24" s="233"/>
      <c r="B24" s="119"/>
      <c r="C24" s="270"/>
      <c r="D24" s="236"/>
      <c r="E24" s="236"/>
      <c r="F24" s="236"/>
      <c r="G24" s="236"/>
      <c r="H24" s="236"/>
      <c r="I24" s="237"/>
      <c r="J24" s="258"/>
    </row>
    <row r="25" spans="1:10" ht="61.5" customHeight="1" x14ac:dyDescent="0.2">
      <c r="A25" s="233"/>
      <c r="B25" s="120" t="s">
        <v>625</v>
      </c>
      <c r="C25" s="166" t="s">
        <v>242</v>
      </c>
      <c r="D25" s="215" t="str">
        <f>IF($C$26='List of barriers'!$I$3,'List of barriers'!J3,IF($C$26='List of barriers'!$I$4,'List of barriers'!J4,""))</f>
        <v/>
      </c>
      <c r="E25" s="215" t="str">
        <f>IF($C$26='List of barriers'!$I$3,'List of barriers'!K3,IF($C$26='List of barriers'!$I$4,'List of barriers'!K4,""))</f>
        <v/>
      </c>
      <c r="F25" s="215" t="str">
        <f>IF($C$26='List of barriers'!$I$3,'List of barriers'!L3,"")</f>
        <v/>
      </c>
      <c r="G25" s="215" t="str">
        <f>IF($C$26='List of barriers'!$I$3,'List of barriers'!M3,"")</f>
        <v/>
      </c>
      <c r="H25" s="215" t="str">
        <f>IF($C$26='List of barriers'!$I$3,'List of barriers'!N3,"")</f>
        <v/>
      </c>
      <c r="I25" s="272"/>
      <c r="J25" s="258"/>
    </row>
    <row r="26" spans="1:10" ht="150" customHeight="1" x14ac:dyDescent="0.2">
      <c r="A26" s="233"/>
      <c r="B26" s="122" t="s">
        <v>290</v>
      </c>
      <c r="C26" s="239"/>
      <c r="D26" s="231"/>
      <c r="E26" s="231"/>
      <c r="F26" s="231"/>
      <c r="G26" s="231"/>
      <c r="H26" s="231"/>
      <c r="I26" s="269"/>
      <c r="J26" s="258"/>
    </row>
    <row r="27" spans="1:10" ht="18" customHeight="1" x14ac:dyDescent="0.2">
      <c r="A27" s="233"/>
      <c r="B27" s="119"/>
      <c r="C27" s="274"/>
      <c r="D27" s="275"/>
      <c r="E27" s="236"/>
      <c r="F27" s="236"/>
      <c r="G27" s="236"/>
      <c r="H27" s="236"/>
      <c r="I27" s="271"/>
      <c r="J27" s="276"/>
    </row>
    <row r="28" spans="1:10" ht="67" customHeight="1" x14ac:dyDescent="0.2">
      <c r="A28" s="233"/>
      <c r="B28" s="120" t="s">
        <v>626</v>
      </c>
      <c r="C28" s="166" t="s">
        <v>242</v>
      </c>
      <c r="D28" s="215" t="str">
        <f>IF($C$29='List of barriers'!$I$3,'List of barriers'!J3,IF($C$29='List of barriers'!$I$4,'List of barriers'!J4,""))</f>
        <v/>
      </c>
      <c r="E28" s="215" t="str">
        <f>IF($C$29='List of barriers'!$I$3,'List of barriers'!K3,IF($C$29='List of barriers'!$I$4,'List of barriers'!K4,""))</f>
        <v/>
      </c>
      <c r="F28" s="215" t="str">
        <f>IF($C$29='List of barriers'!$I$3,'List of barriers'!L3,"")</f>
        <v/>
      </c>
      <c r="G28" s="215" t="str">
        <f>IF($C$29='List of barriers'!$I$3,'List of barriers'!M3,"")</f>
        <v/>
      </c>
      <c r="H28" s="215" t="str">
        <f>IF($C$29='List of barriers'!$I$3,'List of barriers'!N3,"")</f>
        <v/>
      </c>
      <c r="I28" s="269"/>
      <c r="J28" s="276"/>
    </row>
    <row r="29" spans="1:10" ht="67" customHeight="1" x14ac:dyDescent="0.2">
      <c r="A29" s="233"/>
      <c r="B29" s="122" t="s">
        <v>99</v>
      </c>
      <c r="C29" s="239"/>
      <c r="D29" s="231"/>
      <c r="E29" s="231"/>
      <c r="F29" s="231"/>
      <c r="G29" s="231"/>
      <c r="H29" s="231"/>
      <c r="J29" s="258"/>
    </row>
    <row r="30" spans="1:10" ht="15" customHeight="1" x14ac:dyDescent="0.2">
      <c r="A30" s="233"/>
      <c r="B30" s="119"/>
      <c r="C30" s="277"/>
      <c r="D30" s="278"/>
      <c r="E30" s="279"/>
      <c r="F30" s="279"/>
      <c r="G30" s="279"/>
      <c r="H30" s="279"/>
      <c r="I30" s="271"/>
      <c r="J30" s="258"/>
    </row>
    <row r="31" spans="1:10" ht="66" customHeight="1" x14ac:dyDescent="0.2">
      <c r="A31" s="233"/>
      <c r="B31" s="120" t="s">
        <v>627</v>
      </c>
      <c r="C31" s="166" t="s">
        <v>242</v>
      </c>
      <c r="D31" s="215" t="str">
        <f>IF($C$32='List of barriers'!$I$3,'List of barriers'!J3,IF($C$32='List of barriers'!$I$4,'List of barriers'!J4,""))</f>
        <v/>
      </c>
      <c r="E31" s="215" t="str">
        <f>IF($C$32='List of barriers'!$I$3,'List of barriers'!K3,IF($C$32='List of barriers'!$I$4,'List of barriers'!K4,""))</f>
        <v/>
      </c>
      <c r="F31" s="215" t="str">
        <f>IF($C$32='List of barriers'!$I$3,'List of barriers'!L3,"")</f>
        <v/>
      </c>
      <c r="G31" s="215" t="str">
        <f>IF($C$32='List of barriers'!$I$3,'List of barriers'!M3,"")</f>
        <v/>
      </c>
      <c r="H31" s="215" t="str">
        <f>IF($C$32='List of barriers'!$I$3,'List of barriers'!N3,"")</f>
        <v/>
      </c>
      <c r="I31" s="272"/>
      <c r="J31" s="258"/>
    </row>
    <row r="32" spans="1:10" ht="96" customHeight="1" x14ac:dyDescent="0.2">
      <c r="A32" s="233"/>
      <c r="B32" s="122" t="s">
        <v>100</v>
      </c>
      <c r="C32" s="239"/>
      <c r="D32" s="231"/>
      <c r="E32" s="231"/>
      <c r="F32" s="231"/>
      <c r="G32" s="231"/>
      <c r="H32" s="231"/>
      <c r="I32" s="269"/>
      <c r="J32" s="258"/>
    </row>
    <row r="33" spans="1:10" ht="15" customHeight="1" x14ac:dyDescent="0.2">
      <c r="A33" s="280"/>
      <c r="B33" s="123"/>
      <c r="C33" s="281"/>
      <c r="D33" s="281"/>
      <c r="E33" s="264"/>
      <c r="F33" s="264"/>
      <c r="G33" s="264"/>
      <c r="H33" s="264"/>
      <c r="I33" s="282"/>
      <c r="J33" s="258"/>
    </row>
    <row r="34" spans="1:10" ht="67" customHeight="1" x14ac:dyDescent="0.2">
      <c r="A34" s="233"/>
      <c r="B34" s="120" t="s">
        <v>628</v>
      </c>
      <c r="C34" s="166" t="s">
        <v>242</v>
      </c>
      <c r="D34" s="215" t="str">
        <f>IF($C$35='List of barriers'!$I$3,'List of barriers'!J3,IF($C$35='List of barriers'!$I$4,'List of barriers'!J4,""))</f>
        <v/>
      </c>
      <c r="E34" s="215" t="str">
        <f>IF($C$35='List of barriers'!$I$3,'List of barriers'!K3,IF($C$35='List of barriers'!$I$4,'List of barriers'!K4,""))</f>
        <v/>
      </c>
      <c r="F34" s="215" t="str">
        <f>IF($C$35='List of barriers'!$I$3,'List of barriers'!L3,"")</f>
        <v/>
      </c>
      <c r="G34" s="215" t="str">
        <f>IF($C$35='List of barriers'!$I$3,'List of barriers'!M3,"")</f>
        <v/>
      </c>
      <c r="H34" s="215" t="str">
        <f>IF($C$35='List of barriers'!$I$3,'List of barriers'!N3,"")</f>
        <v/>
      </c>
      <c r="I34" s="283"/>
      <c r="J34" s="258"/>
    </row>
    <row r="35" spans="1:10" ht="63" customHeight="1" x14ac:dyDescent="0.2">
      <c r="A35" s="233"/>
      <c r="B35" s="108" t="s">
        <v>148</v>
      </c>
      <c r="C35" s="239"/>
      <c r="D35" s="231"/>
      <c r="E35" s="231"/>
      <c r="F35" s="231"/>
      <c r="G35" s="231"/>
      <c r="H35" s="231"/>
      <c r="I35" s="269"/>
      <c r="J35" s="258"/>
    </row>
    <row r="36" spans="1:10" ht="15" customHeight="1" x14ac:dyDescent="0.2">
      <c r="A36" s="256"/>
      <c r="B36" s="290"/>
      <c r="C36" s="289"/>
      <c r="D36" s="289"/>
      <c r="I36" s="257"/>
      <c r="J36" s="258"/>
    </row>
    <row r="37" spans="1:10" ht="67" customHeight="1" x14ac:dyDescent="0.2">
      <c r="A37" s="233"/>
      <c r="B37" s="120" t="s">
        <v>629</v>
      </c>
      <c r="C37" s="166" t="s">
        <v>242</v>
      </c>
      <c r="D37" s="215" t="str">
        <f>IF($C$38='List of barriers'!$I$3,'List of barriers'!J3,IF($C$38='List of barriers'!$I$4,'List of barriers'!J4,""))</f>
        <v/>
      </c>
      <c r="E37" s="215" t="str">
        <f>IF($C$38='List of barriers'!$I$3,'List of barriers'!K3,IF($C$38='List of barriers'!$I$4,'List of barriers'!K4,""))</f>
        <v/>
      </c>
      <c r="F37" s="215" t="str">
        <f>IF($C$38='List of barriers'!$I$3,'List of barriers'!L3,"")</f>
        <v/>
      </c>
      <c r="G37" s="215" t="str">
        <f>IF($C$38='List of barriers'!$I$3,'List of barriers'!M3,"")</f>
        <v/>
      </c>
      <c r="H37" s="215" t="str">
        <f>IF($C$38='List of barriers'!$I$3,'List of barriers'!N3,"")</f>
        <v/>
      </c>
      <c r="I37" s="283"/>
      <c r="J37" s="258"/>
    </row>
    <row r="38" spans="1:10" ht="156" customHeight="1" x14ac:dyDescent="0.2">
      <c r="A38" s="233"/>
      <c r="B38" s="68" t="s">
        <v>462</v>
      </c>
      <c r="C38" s="239"/>
      <c r="D38" s="231"/>
      <c r="E38" s="231"/>
      <c r="F38" s="231"/>
      <c r="G38" s="231"/>
      <c r="H38" s="231"/>
      <c r="I38" s="269"/>
      <c r="J38" s="258"/>
    </row>
    <row r="39" spans="1:10" ht="15" customHeight="1" x14ac:dyDescent="0.2">
      <c r="B39" s="284"/>
      <c r="C39" s="285"/>
      <c r="I39" s="257"/>
      <c r="J39" s="258"/>
    </row>
    <row r="40" spans="1:10" ht="15" customHeight="1" x14ac:dyDescent="0.2">
      <c r="B40" s="285"/>
      <c r="C40" s="285"/>
      <c r="I40" s="257"/>
      <c r="J40" s="258"/>
    </row>
    <row r="41" spans="1:10" ht="15" customHeight="1" x14ac:dyDescent="0.2">
      <c r="A41" s="265"/>
      <c r="B41" s="286"/>
      <c r="C41" s="286"/>
      <c r="D41" s="265"/>
      <c r="E41" s="265"/>
      <c r="F41" s="265"/>
      <c r="G41" s="265"/>
      <c r="H41" s="265"/>
      <c r="I41" s="287"/>
      <c r="J41" s="258"/>
    </row>
    <row r="42" spans="1:10" ht="22.5" customHeight="1" x14ac:dyDescent="0.25">
      <c r="A42" s="673" t="s">
        <v>123</v>
      </c>
      <c r="B42" s="674"/>
      <c r="C42" s="674"/>
      <c r="D42" s="674"/>
      <c r="E42" s="674"/>
      <c r="F42" s="674"/>
      <c r="G42" s="674"/>
      <c r="H42" s="674"/>
      <c r="I42" s="675"/>
      <c r="J42" s="288"/>
    </row>
  </sheetData>
  <sheetProtection sheet="1"/>
  <mergeCells count="7">
    <mergeCell ref="A42:I42"/>
    <mergeCell ref="B3:H3"/>
    <mergeCell ref="B4:G4"/>
    <mergeCell ref="A1:J1"/>
    <mergeCell ref="B5:B6"/>
    <mergeCell ref="B7:C7"/>
    <mergeCell ref="A2:J2"/>
  </mergeCells>
  <conditionalFormatting sqref="D10:H10 D19:H19 D22:H22 D25:H25 D28:H28 D31:H31">
    <cfRule type="notContainsBlanks" dxfId="150" priority="17">
      <formula>LEN(TRIM(D10))&gt;0</formula>
    </cfRule>
  </conditionalFormatting>
  <conditionalFormatting sqref="D10:H10">
    <cfRule type="cellIs" dxfId="149" priority="34" operator="between">
      <formula>#REF!</formula>
      <formula>#REF!</formula>
    </cfRule>
  </conditionalFormatting>
  <conditionalFormatting sqref="D11:H11">
    <cfRule type="expression" dxfId="148" priority="16">
      <formula>D10&lt;&gt;""</formula>
    </cfRule>
  </conditionalFormatting>
  <conditionalFormatting sqref="D13:H13">
    <cfRule type="notContainsBlanks" dxfId="147" priority="7">
      <formula>LEN(TRIM(D13))&gt;0</formula>
    </cfRule>
  </conditionalFormatting>
  <conditionalFormatting sqref="D14:H15 D17:H17">
    <cfRule type="expression" dxfId="146" priority="6">
      <formula>D13&lt;&gt;""</formula>
    </cfRule>
  </conditionalFormatting>
  <conditionalFormatting sqref="D20:H20">
    <cfRule type="expression" dxfId="145" priority="15">
      <formula>D19&lt;&gt;""</formula>
    </cfRule>
  </conditionalFormatting>
  <conditionalFormatting sqref="D23:H23">
    <cfRule type="expression" dxfId="144" priority="14">
      <formula>D22&lt;&gt;""</formula>
    </cfRule>
  </conditionalFormatting>
  <conditionalFormatting sqref="D26:H26">
    <cfRule type="expression" dxfId="143" priority="13">
      <formula>D25&lt;&gt;""</formula>
    </cfRule>
  </conditionalFormatting>
  <conditionalFormatting sqref="D29:H29">
    <cfRule type="expression" dxfId="142" priority="11">
      <formula>D28&lt;&gt;""</formula>
    </cfRule>
  </conditionalFormatting>
  <conditionalFormatting sqref="D32:H32">
    <cfRule type="expression" dxfId="141" priority="10">
      <formula>D31&lt;&gt;""</formula>
    </cfRule>
  </conditionalFormatting>
  <conditionalFormatting sqref="D34:H34">
    <cfRule type="notContainsBlanks" dxfId="140" priority="9">
      <formula>LEN(TRIM(D34))&gt;0</formula>
    </cfRule>
  </conditionalFormatting>
  <conditionalFormatting sqref="D35:H35">
    <cfRule type="expression" dxfId="139" priority="8">
      <formula>D34&lt;&gt;""</formula>
    </cfRule>
  </conditionalFormatting>
  <conditionalFormatting sqref="D37:H37">
    <cfRule type="notContainsBlanks" dxfId="138" priority="3">
      <formula>LEN(TRIM(D37))&gt;0</formula>
    </cfRule>
  </conditionalFormatting>
  <conditionalFormatting sqref="D38:H38">
    <cfRule type="expression" dxfId="137" priority="2">
      <formula>D37&lt;&gt;""</formula>
    </cfRule>
  </conditionalFormatting>
  <conditionalFormatting sqref="D16:H16">
    <cfRule type="notContainsBlanks" dxfId="136" priority="1">
      <formula>LEN(TRIM(D16))&gt;0</formula>
    </cfRule>
  </conditionalFormatting>
  <dataValidations count="2">
    <dataValidation type="list" allowBlank="1" showInputMessage="1" showErrorMessage="1" sqref="C11 C38 C20 C23 C26 C29 C32 C35 C14:C15 C17" xr:uid="{F4A4EA2E-E658-2645-BD3D-6103F31E0F79}">
      <formula1>Extramain</formula1>
    </dataValidation>
    <dataValidation type="list" allowBlank="1" showInputMessage="1" sqref="D35 D11 D38 D20 D23 D26 D29 D32 D14:D15 D17" xr:uid="{8AC3AF01-08BC-7542-B3E5-28BFB7E7A7EC}">
      <formula1>INDIRECT($C$11)</formula1>
    </dataValidation>
  </dataValidations>
  <pageMargins left="0.7" right="0.7" top="0.75" bottom="0.75" header="0.3" footer="0.3"/>
  <pageSetup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5B31867FFCC746B7E8645A6F87260D" ma:contentTypeVersion="13" ma:contentTypeDescription="Create a new document." ma:contentTypeScope="" ma:versionID="3c5632cf7e4017aad1869b1a92ab6340">
  <xsd:schema xmlns:xsd="http://www.w3.org/2001/XMLSchema" xmlns:xs="http://www.w3.org/2001/XMLSchema" xmlns:p="http://schemas.microsoft.com/office/2006/metadata/properties" xmlns:ns3="e722b6b5-c05a-4c5a-bdeb-3d95e5bf72aa" xmlns:ns4="fa824426-5217-4c73-acb4-5b908b0ecade" targetNamespace="http://schemas.microsoft.com/office/2006/metadata/properties" ma:root="true" ma:fieldsID="6a9315bc478ccb74a1bc092c3a113854" ns3:_="" ns4:_="">
    <xsd:import namespace="e722b6b5-c05a-4c5a-bdeb-3d95e5bf72aa"/>
    <xsd:import namespace="fa824426-5217-4c73-acb4-5b908b0ecad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22b6b5-c05a-4c5a-bdeb-3d95e5bf72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a824426-5217-4c73-acb4-5b908b0ecad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52827A-F3DB-49F3-855F-AA50FAB7A4C9}">
  <ds:schemaRefs>
    <ds:schemaRef ds:uri="http://schemas.microsoft.com/office/2006/metadata/properties"/>
    <ds:schemaRef ds:uri="http://purl.org/dc/terms/"/>
    <ds:schemaRef ds:uri="fa824426-5217-4c73-acb4-5b908b0ecade"/>
    <ds:schemaRef ds:uri="http://purl.org/dc/dcmitype/"/>
    <ds:schemaRef ds:uri="http://schemas.microsoft.com/office/2006/documentManagement/types"/>
    <ds:schemaRef ds:uri="e722b6b5-c05a-4c5a-bdeb-3d95e5bf72aa"/>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3FAE21FE-757C-4BB6-A45E-F9E266CB76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22b6b5-c05a-4c5a-bdeb-3d95e5bf72aa"/>
    <ds:schemaRef ds:uri="fa824426-5217-4c73-acb4-5b908b0eca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AAB41F-E388-4B0D-913E-000028BD72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26</vt:i4>
      </vt:variant>
      <vt:variant>
        <vt:lpstr>Named Ranges</vt:lpstr>
      </vt:variant>
      <vt:variant>
        <vt:i4>5</vt:i4>
      </vt:variant>
    </vt:vector>
  </HeadingPairs>
  <TitlesOfParts>
    <vt:vector size="31" baseType="lpstr">
      <vt:lpstr>HOME</vt:lpstr>
      <vt:lpstr>Step1-Gathering info sources</vt:lpstr>
      <vt:lpstr>Step 2 &gt;&gt;&gt;</vt:lpstr>
      <vt:lpstr>Step2-2.1Immunization C&amp;E</vt:lpstr>
      <vt:lpstr>List of barriers</vt:lpstr>
      <vt:lpstr>Step2-2.2 VPD surveillance</vt:lpstr>
      <vt:lpstr>Step 3 &gt;&gt;&gt;</vt:lpstr>
      <vt:lpstr>3.1 Programme mgmt &amp; financing</vt:lpstr>
      <vt:lpstr>3.2 HR management</vt:lpstr>
      <vt:lpstr>3.3 Vaccine supply,qlt,logistc</vt:lpstr>
      <vt:lpstr>3.4. Service delivery</vt:lpstr>
      <vt:lpstr>3.5 Coverage&amp;AEFI monitoring</vt:lpstr>
      <vt:lpstr>3.6 Disease Surveillance</vt:lpstr>
      <vt:lpstr>3.7 Demand generation</vt:lpstr>
      <vt:lpstr>3.8 Any other barriers</vt:lpstr>
      <vt:lpstr>Step4-Prioritisation </vt:lpstr>
      <vt:lpstr>Notes&gt;&gt;&gt;</vt:lpstr>
      <vt:lpstr>Notes-Further research</vt:lpstr>
      <vt:lpstr>Notes- Identifying strengths</vt:lpstr>
      <vt:lpstr>Notes- Decision question</vt:lpstr>
      <vt:lpstr>Notes- Actions</vt:lpstr>
      <vt:lpstr>THE END</vt:lpstr>
      <vt:lpstr>info 1. C&amp;E</vt:lpstr>
      <vt:lpstr>info 2.Landscape review</vt:lpstr>
      <vt:lpstr>info 3. ex1-Coverage</vt:lpstr>
      <vt:lpstr>info 4. ex2-Equity</vt:lpstr>
      <vt:lpstr>Extramain</vt:lpstr>
      <vt:lpstr>Main</vt:lpstr>
      <vt:lpstr>Main2</vt:lpstr>
      <vt:lpstr>X</vt:lpstr>
      <vt:lpstr>Yes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SPASENOSKA, Dijana</dc:creator>
  <cp:lastModifiedBy>Spasenoska,D (pgr)</cp:lastModifiedBy>
  <dcterms:created xsi:type="dcterms:W3CDTF">2019-08-13T14:07:16Z</dcterms:created>
  <dcterms:modified xsi:type="dcterms:W3CDTF">2024-01-16T21:46:42Z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0x010100865B31867FFCC746B7E8645A6F87260D</vt:lpwstr>
  </property>
</Properties>
</file>