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workbookPr codeName="ThisWorkbook" defaultThemeVersion="166925"/>
  <mc:AlternateContent xmlns:mc="http://schemas.openxmlformats.org/markup-compatibility/2006">
    <mc:Choice Requires="x15">
      <x15ac:absPath xmlns:x15ac="http://schemas.microsoft.com/office/spreadsheetml/2010/11/ac" url="/Users/LadyD/Desktop/2024 FR SitAnalysis/Final FR /"/>
    </mc:Choice>
  </mc:AlternateContent>
  <xr:revisionPtr revIDLastSave="0" documentId="13_ncr:1_{973E946F-08E8-E544-8DF2-3578A65F7A5F}" xr6:coauthVersionLast="47" xr6:coauthVersionMax="47" xr10:uidLastSave="{00000000-0000-0000-0000-000000000000}"/>
  <bookViews>
    <workbookView xWindow="0" yWindow="520" windowWidth="26620" windowHeight="15840" xr2:uid="{00000000-000D-0000-FFFF-FFFF00000000}"/>
  </bookViews>
  <sheets>
    <sheet name="ACCUEIL" sheetId="1" r:id="rId1"/>
    <sheet name="Étape 1- Rassembler les sources" sheetId="3" r:id="rId2"/>
    <sheet name="Étape 2" sheetId="38" r:id="rId3"/>
    <sheet name="Étape2-2.1 Couverture&amp;équité" sheetId="36" r:id="rId4"/>
    <sheet name="Step2-2.2 Surveillance MPV" sheetId="37" r:id="rId5"/>
    <sheet name="Étape 3 &gt;&gt;&gt;" sheetId="28" r:id="rId6"/>
    <sheet name="3.1 Gestion&amp;financement prog" sheetId="15" r:id="rId7"/>
    <sheet name="3.2 Gestion RH" sheetId="16" r:id="rId8"/>
    <sheet name="3.3 Approvis., qualité, logist." sheetId="17" r:id="rId9"/>
    <sheet name="3.4. Prestation de services" sheetId="8" r:id="rId10"/>
    <sheet name="3.5 Couverture &amp; surveill. MAPI" sheetId="9" r:id="rId11"/>
    <sheet name="3.6 Surveillance des maladies" sheetId="10" r:id="rId12"/>
    <sheet name="List of barriers" sheetId="22" state="hidden" r:id="rId13"/>
    <sheet name="3.7 Génération de la demande" sheetId="11" r:id="rId14"/>
    <sheet name="3.8 Autres obstacles" sheetId="26" r:id="rId15"/>
    <sheet name="Étape 4-Hiérarchisation " sheetId="21" r:id="rId16"/>
    <sheet name="Notes&gt;&gt;&gt;" sheetId="31" r:id="rId17"/>
    <sheet name="Notes-Recherches supplém." sheetId="23" r:id="rId18"/>
    <sheet name="Notes- Identific. points forts" sheetId="27" r:id="rId19"/>
    <sheet name="Notes- Questions décisionnelles" sheetId="34" r:id="rId20"/>
    <sheet name="Notes- Actions" sheetId="35" r:id="rId21"/>
    <sheet name="FIN" sheetId="32" r:id="rId22"/>
    <sheet name="info 1. Couverture &amp; équité" sheetId="20" r:id="rId23"/>
    <sheet name="info 2. Documentation" sheetId="25" r:id="rId24"/>
    <sheet name="info 3. ex1-Couverture" sheetId="13" r:id="rId25"/>
    <sheet name="info 4. ex2-Équité" sheetId="12" r:id="rId26"/>
  </sheets>
  <externalReferences>
    <externalReference r:id="rId27"/>
  </externalReferences>
  <definedNames>
    <definedName name="dd_regions" localSheetId="21">#REF!</definedName>
    <definedName name="dd_regions">#REF!</definedName>
    <definedName name="dd_regions1">#REF!</definedName>
    <definedName name="dd_regions2">#REF!</definedName>
    <definedName name="dd_reps" localSheetId="21">INDEX(#REF!,MATCH(#REF!,FIN!dd_regions,0))</definedName>
    <definedName name="dd_reps" localSheetId="20">INDEX(#REF!,MATCH(#REF!,[0]!dd_regions,0))</definedName>
    <definedName name="dd_reps" localSheetId="19">INDEX(#REF!,MATCH(#REF!,dd_regions,0))</definedName>
    <definedName name="dd_reps">INDEX(#REF!,MATCH(#REF!,dd_regions,0))</definedName>
    <definedName name="dd_reps1" localSheetId="20">INDEX(#REF!,MATCH(#REF!,[0]!dd_regions1,0))</definedName>
    <definedName name="dd_reps1" localSheetId="19">INDEX(#REF!,MATCH(#REF!,dd_regions1,0))</definedName>
    <definedName name="dd_reps1">INDEX(#REF!,MATCH(#REF!,dd_regions1,0))</definedName>
    <definedName name="dd_reps2" localSheetId="20">INDEX(#REF!,MATCH(#REF!,[0]!dd_regions2,0))</definedName>
    <definedName name="dd_reps2" localSheetId="19">INDEX(#REF!,MATCH(#REF!,dd_regions2,0))</definedName>
    <definedName name="dd_reps2">INDEX(#REF!,MATCH(#REF!,dd_regions2,0))</definedName>
    <definedName name="Extramain" localSheetId="20">'[1]List of barriers'!$W$2:$W$4</definedName>
    <definedName name="Extramain" localSheetId="19">'[1]List of barriers'!$W$2:$W$4</definedName>
    <definedName name="Extramain">'List of barriers'!$W$2:$W$4</definedName>
    <definedName name="Main">'List of barriers'!$W$3:$W$4</definedName>
    <definedName name="Main2">'List of barriers'!$W$1:$W$4</definedName>
    <definedName name="tbl_choices" localSheetId="21">#REF!</definedName>
    <definedName name="tbl_choices">#REF!</definedName>
    <definedName name="tbl_choices1">#REF!</definedName>
    <definedName name="tbl_choices2">#REF!</definedName>
    <definedName name="X">'List of barriers'!$W$3:$W$4</definedName>
    <definedName name="Yes">'List of barriers'!$AA$2:$AB$2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9" i="22" l="1"/>
  <c r="A54" i="20" l="1"/>
  <c r="A3" i="20"/>
  <c r="F5" i="11"/>
  <c r="E5" i="11"/>
  <c r="D5" i="11"/>
  <c r="C5" i="11"/>
  <c r="E5" i="10"/>
  <c r="D5" i="10"/>
  <c r="C5" i="10"/>
  <c r="G5" i="9"/>
  <c r="F5" i="9"/>
  <c r="E5" i="9"/>
  <c r="D5" i="9"/>
  <c r="C5" i="9"/>
  <c r="G5" i="8"/>
  <c r="F5" i="8"/>
  <c r="E5" i="8"/>
  <c r="D5" i="8"/>
  <c r="C5" i="8"/>
  <c r="I5" i="17"/>
  <c r="H5" i="17"/>
  <c r="G5" i="17"/>
  <c r="F5" i="17"/>
  <c r="E5" i="17"/>
  <c r="D5" i="17"/>
  <c r="C5" i="17"/>
  <c r="G5" i="16"/>
  <c r="F5" i="16"/>
  <c r="E5" i="16"/>
  <c r="D5" i="16"/>
  <c r="C5" i="16"/>
  <c r="E5" i="15"/>
  <c r="D5" i="15"/>
  <c r="C5" i="15"/>
  <c r="A15" i="25"/>
  <c r="A14" i="25"/>
  <c r="A13" i="25"/>
  <c r="A12" i="25"/>
  <c r="A11" i="25"/>
  <c r="A10" i="25"/>
  <c r="A9" i="25"/>
  <c r="A8" i="25"/>
  <c r="A7" i="25"/>
  <c r="A6" i="25"/>
  <c r="A5" i="25"/>
  <c r="A4" i="25"/>
  <c r="A79" i="20"/>
  <c r="A78" i="20"/>
  <c r="A77" i="20"/>
  <c r="A76" i="20"/>
  <c r="A75" i="20"/>
  <c r="A74" i="20"/>
  <c r="A73" i="20"/>
  <c r="A72" i="20"/>
  <c r="A71" i="20"/>
  <c r="A69" i="20"/>
  <c r="A68" i="20"/>
  <c r="A67" i="20"/>
  <c r="A66" i="20"/>
  <c r="A65" i="20"/>
  <c r="A64" i="20"/>
  <c r="A63" i="20"/>
  <c r="A61" i="20"/>
  <c r="A60" i="20"/>
  <c r="A59" i="20"/>
  <c r="A58" i="20"/>
  <c r="A57" i="20"/>
  <c r="A56" i="20"/>
  <c r="A55" i="20"/>
  <c r="A52" i="20"/>
  <c r="A51" i="20"/>
  <c r="A50" i="20"/>
  <c r="A49" i="20"/>
  <c r="A48" i="20"/>
  <c r="A47" i="20"/>
  <c r="A46" i="20"/>
  <c r="A45" i="20"/>
  <c r="A44" i="20"/>
  <c r="A43" i="20"/>
  <c r="A42" i="20"/>
  <c r="A41" i="20"/>
  <c r="A39" i="20"/>
  <c r="A38" i="20"/>
  <c r="A37" i="20"/>
  <c r="A36" i="20"/>
  <c r="A35" i="20"/>
  <c r="A34" i="20"/>
  <c r="A33" i="20"/>
  <c r="A32" i="20"/>
  <c r="A31" i="20"/>
  <c r="A30" i="20"/>
  <c r="A29" i="20"/>
  <c r="A27" i="20"/>
  <c r="A26" i="20"/>
  <c r="A25" i="20"/>
  <c r="A24" i="20"/>
  <c r="A23" i="20"/>
  <c r="A22" i="20"/>
  <c r="A21" i="20"/>
  <c r="A20" i="20"/>
  <c r="A19" i="20"/>
  <c r="A18" i="20"/>
  <c r="A16" i="20"/>
  <c r="A15" i="20"/>
  <c r="A14" i="20"/>
  <c r="A13" i="20"/>
  <c r="A12" i="20"/>
  <c r="A11" i="20"/>
  <c r="A10" i="20"/>
  <c r="A9" i="20"/>
  <c r="A8" i="20"/>
  <c r="A7" i="20"/>
  <c r="A6" i="20"/>
  <c r="A5" i="20"/>
  <c r="A4" i="20"/>
  <c r="A3" i="25"/>
  <c r="G20" i="22"/>
  <c r="F20" i="22"/>
  <c r="E20" i="22"/>
  <c r="D20" i="22"/>
  <c r="C20" i="22"/>
  <c r="B20" i="22"/>
  <c r="A20" i="22"/>
  <c r="D10" i="15"/>
  <c r="G16" i="16"/>
  <c r="H16" i="16"/>
  <c r="F16" i="16"/>
  <c r="E16" i="16"/>
  <c r="D16" i="16"/>
  <c r="AU21" i="22"/>
  <c r="AV21" i="22"/>
  <c r="F6" i="11" l="1"/>
  <c r="E6" i="11"/>
  <c r="D6" i="11"/>
  <c r="C6" i="11"/>
  <c r="D25" i="36" l="1"/>
  <c r="AN9" i="22" s="1"/>
  <c r="E25" i="36"/>
  <c r="AO9" i="22" s="1"/>
  <c r="F25" i="36"/>
  <c r="AP9" i="22" s="1"/>
  <c r="G25" i="36"/>
  <c r="AQ9" i="22" s="1"/>
  <c r="H25" i="36"/>
  <c r="AR9" i="22" s="1"/>
  <c r="I25" i="36"/>
  <c r="AS9" i="22" s="1"/>
  <c r="J25" i="36"/>
  <c r="AT9" i="22" s="1"/>
  <c r="C25" i="36"/>
  <c r="AM9" i="22" s="1"/>
  <c r="AU17" i="22"/>
  <c r="AV17" i="22"/>
  <c r="AU16" i="22"/>
  <c r="AV16" i="22"/>
  <c r="AM5" i="22"/>
  <c r="AN5" i="22"/>
  <c r="AO5" i="22"/>
  <c r="AP5" i="22"/>
  <c r="AQ5" i="22"/>
  <c r="AR5" i="22"/>
  <c r="AS5" i="22"/>
  <c r="AT5" i="22"/>
  <c r="AT21" i="22" s="1"/>
  <c r="AM6" i="22"/>
  <c r="AN6" i="22"/>
  <c r="AO6" i="22"/>
  <c r="AP6" i="22"/>
  <c r="AQ6" i="22"/>
  <c r="AR6" i="22"/>
  <c r="AS6" i="22"/>
  <c r="AT6" i="22"/>
  <c r="AM7" i="22"/>
  <c r="AN7" i="22"/>
  <c r="AN21" i="22" s="1"/>
  <c r="AO7" i="22"/>
  <c r="AP7" i="22"/>
  <c r="AQ7" i="22"/>
  <c r="AR7" i="22"/>
  <c r="AS7" i="22"/>
  <c r="AT7" i="22"/>
  <c r="AM8" i="22"/>
  <c r="AN8" i="22"/>
  <c r="AO8" i="22"/>
  <c r="AP8" i="22"/>
  <c r="AQ8" i="22"/>
  <c r="AR8" i="22"/>
  <c r="AS8" i="22"/>
  <c r="AT8" i="22"/>
  <c r="AM10" i="22"/>
  <c r="AN10" i="22"/>
  <c r="AO10" i="22"/>
  <c r="AP10" i="22"/>
  <c r="AQ10" i="22"/>
  <c r="AR10" i="22"/>
  <c r="AS10" i="22"/>
  <c r="AT10" i="22"/>
  <c r="AM11" i="22"/>
  <c r="AN11" i="22"/>
  <c r="AO11" i="22"/>
  <c r="AP11" i="22"/>
  <c r="AQ11" i="22"/>
  <c r="AR11" i="22"/>
  <c r="AS11" i="22"/>
  <c r="AT11" i="22"/>
  <c r="AN4" i="22"/>
  <c r="AO4" i="22"/>
  <c r="AP4" i="22"/>
  <c r="AQ4" i="22"/>
  <c r="AR4" i="22"/>
  <c r="AS4" i="22"/>
  <c r="AT4" i="22"/>
  <c r="AM4" i="22"/>
  <c r="K42" i="37"/>
  <c r="K41" i="37"/>
  <c r="K40" i="37"/>
  <c r="K39" i="37"/>
  <c r="K38" i="37"/>
  <c r="K24" i="37"/>
  <c r="K23" i="37"/>
  <c r="K22" i="37"/>
  <c r="K21" i="37"/>
  <c r="K20" i="37"/>
  <c r="K19" i="37"/>
  <c r="K18" i="37"/>
  <c r="K17" i="37"/>
  <c r="F107" i="36"/>
  <c r="F106" i="36"/>
  <c r="F105" i="36"/>
  <c r="F104" i="36"/>
  <c r="F103" i="36"/>
  <c r="J87" i="36"/>
  <c r="I87" i="36"/>
  <c r="H87" i="36"/>
  <c r="G87" i="36"/>
  <c r="F87" i="36"/>
  <c r="E87" i="36"/>
  <c r="D87" i="36"/>
  <c r="C87" i="36"/>
  <c r="J82" i="36"/>
  <c r="I82" i="36"/>
  <c r="H82" i="36"/>
  <c r="G82" i="36"/>
  <c r="F82" i="36"/>
  <c r="E82" i="36"/>
  <c r="D82" i="36"/>
  <c r="C82" i="36"/>
  <c r="J77" i="36"/>
  <c r="I77" i="36"/>
  <c r="H77" i="36"/>
  <c r="G77" i="36"/>
  <c r="F77" i="36"/>
  <c r="E77" i="36"/>
  <c r="D77" i="36"/>
  <c r="C77" i="36"/>
  <c r="J72" i="36"/>
  <c r="I72" i="36"/>
  <c r="H72" i="36"/>
  <c r="G72" i="36"/>
  <c r="F72" i="36"/>
  <c r="E72" i="36"/>
  <c r="D72" i="36"/>
  <c r="C72" i="36"/>
  <c r="D64" i="36"/>
  <c r="E64" i="36"/>
  <c r="F64" i="36"/>
  <c r="G64" i="36"/>
  <c r="H64" i="36"/>
  <c r="I64" i="36"/>
  <c r="J64" i="36"/>
  <c r="D59" i="36"/>
  <c r="E59" i="36"/>
  <c r="F59" i="36"/>
  <c r="G59" i="36"/>
  <c r="H59" i="36"/>
  <c r="I59" i="36"/>
  <c r="J59" i="36"/>
  <c r="D54" i="36"/>
  <c r="E54" i="36"/>
  <c r="F54" i="36"/>
  <c r="G54" i="36"/>
  <c r="H54" i="36"/>
  <c r="I54" i="36"/>
  <c r="J54" i="36"/>
  <c r="D49" i="36"/>
  <c r="E49" i="36"/>
  <c r="F49" i="36"/>
  <c r="G49" i="36"/>
  <c r="H49" i="36"/>
  <c r="I49" i="36"/>
  <c r="J49" i="36"/>
  <c r="K36" i="36"/>
  <c r="K35" i="36"/>
  <c r="K34" i="36"/>
  <c r="K33" i="36"/>
  <c r="K32" i="36"/>
  <c r="B40" i="36"/>
  <c r="C99" i="36"/>
  <c r="C98" i="36"/>
  <c r="C64" i="36"/>
  <c r="C59" i="36"/>
  <c r="C54" i="36"/>
  <c r="C49" i="36"/>
  <c r="AG3" i="22"/>
  <c r="AG4" i="22"/>
  <c r="AG5" i="22"/>
  <c r="AG6" i="22"/>
  <c r="AG7" i="22"/>
  <c r="AG8" i="22"/>
  <c r="AG9" i="22"/>
  <c r="AG10" i="22"/>
  <c r="AG11" i="22"/>
  <c r="AG12" i="22"/>
  <c r="AG13" i="22"/>
  <c r="AG14" i="22"/>
  <c r="AG15" i="22"/>
  <c r="AG16" i="22"/>
  <c r="AG17" i="22"/>
  <c r="AG18" i="22"/>
  <c r="AG19" i="22"/>
  <c r="AG21" i="22"/>
  <c r="AG22" i="22"/>
  <c r="AG23" i="22"/>
  <c r="AG24" i="22"/>
  <c r="AG25" i="22"/>
  <c r="AG26" i="22"/>
  <c r="AG27" i="22"/>
  <c r="AG28" i="22"/>
  <c r="AG29" i="22"/>
  <c r="AG30" i="22"/>
  <c r="AG31" i="22"/>
  <c r="AG32" i="22"/>
  <c r="AG33" i="22"/>
  <c r="AG34" i="22"/>
  <c r="AG35" i="22"/>
  <c r="AG36" i="22"/>
  <c r="AG37" i="22"/>
  <c r="AG38" i="22"/>
  <c r="AG39" i="22"/>
  <c r="AG40" i="22"/>
  <c r="AG41" i="22"/>
  <c r="AG42" i="22"/>
  <c r="AG43" i="22"/>
  <c r="AG44" i="22"/>
  <c r="AG45" i="22"/>
  <c r="AG46" i="22"/>
  <c r="AG47" i="22"/>
  <c r="AG48" i="22"/>
  <c r="AG49" i="22"/>
  <c r="AG50" i="22"/>
  <c r="AG51" i="22"/>
  <c r="AG52" i="22"/>
  <c r="AG53" i="22"/>
  <c r="AG54" i="22"/>
  <c r="AG55" i="22"/>
  <c r="AG56" i="22"/>
  <c r="AG57" i="22"/>
  <c r="AG58" i="22"/>
  <c r="AG59" i="22"/>
  <c r="AG60" i="22"/>
  <c r="AG61" i="22"/>
  <c r="AG62" i="22"/>
  <c r="AG63" i="22"/>
  <c r="AG64" i="22"/>
  <c r="AG65" i="22"/>
  <c r="AG66" i="22"/>
  <c r="AG67" i="22"/>
  <c r="AG68" i="22"/>
  <c r="AG69" i="22"/>
  <c r="AG70" i="22"/>
  <c r="AG71" i="22"/>
  <c r="AG72" i="22"/>
  <c r="AG73" i="22"/>
  <c r="AG74" i="22"/>
  <c r="AG75" i="22"/>
  <c r="AG76" i="22"/>
  <c r="AG77" i="22"/>
  <c r="AG78" i="22"/>
  <c r="AG79" i="22"/>
  <c r="AG80" i="22"/>
  <c r="AG81" i="22"/>
  <c r="AG82" i="22"/>
  <c r="AG83" i="22"/>
  <c r="AG84" i="22"/>
  <c r="AG85" i="22"/>
  <c r="AG86" i="22"/>
  <c r="AG87" i="22"/>
  <c r="G72" i="22"/>
  <c r="F72" i="22"/>
  <c r="E72" i="22"/>
  <c r="D72" i="22"/>
  <c r="C72" i="22"/>
  <c r="B72" i="22"/>
  <c r="A72" i="22"/>
  <c r="G13" i="11"/>
  <c r="H13" i="11"/>
  <c r="F13" i="11"/>
  <c r="E13" i="11"/>
  <c r="D13" i="11"/>
  <c r="D16" i="11"/>
  <c r="G43" i="22"/>
  <c r="F43" i="22"/>
  <c r="E43" i="22"/>
  <c r="D43" i="22"/>
  <c r="C43" i="22"/>
  <c r="B43" i="22"/>
  <c r="A43" i="22"/>
  <c r="G16" i="8"/>
  <c r="H16" i="8"/>
  <c r="F16" i="8"/>
  <c r="E16" i="8"/>
  <c r="D16" i="8"/>
  <c r="D20" i="8"/>
  <c r="G27" i="22"/>
  <c r="F27" i="22"/>
  <c r="E27" i="22"/>
  <c r="D27" i="22"/>
  <c r="C27" i="22"/>
  <c r="B27" i="22"/>
  <c r="A27" i="22"/>
  <c r="AM21" i="22" l="1"/>
  <c r="AO21" i="22"/>
  <c r="AP21" i="22"/>
  <c r="AT16" i="22"/>
  <c r="AS17" i="22"/>
  <c r="AS21" i="22"/>
  <c r="AR21" i="22"/>
  <c r="AQ21" i="22"/>
  <c r="AP17" i="22"/>
  <c r="AT17" i="22"/>
  <c r="AO17" i="22"/>
  <c r="AN17" i="22"/>
  <c r="AR17" i="22"/>
  <c r="AQ17" i="22"/>
  <c r="AR16" i="22"/>
  <c r="AQ16" i="22"/>
  <c r="AP16" i="22"/>
  <c r="AO16" i="22"/>
  <c r="AN16" i="22"/>
  <c r="AM16" i="22"/>
  <c r="AY16" i="22" s="1"/>
  <c r="AM17" i="22"/>
  <c r="AY17" i="22" s="1"/>
  <c r="AS16" i="22"/>
  <c r="F79" i="22"/>
  <c r="E79" i="22"/>
  <c r="D79" i="22"/>
  <c r="C79" i="22"/>
  <c r="B79" i="22"/>
  <c r="A79" i="22"/>
  <c r="G69" i="22"/>
  <c r="F69" i="22"/>
  <c r="E69" i="22"/>
  <c r="D69" i="22"/>
  <c r="C69" i="22"/>
  <c r="B69" i="22"/>
  <c r="A69" i="22"/>
  <c r="G61" i="22"/>
  <c r="F61" i="22"/>
  <c r="E61" i="22"/>
  <c r="D61" i="22"/>
  <c r="C61" i="22"/>
  <c r="B61" i="22"/>
  <c r="A61" i="22"/>
  <c r="G52" i="22"/>
  <c r="F52" i="22"/>
  <c r="E52" i="22"/>
  <c r="D52" i="22"/>
  <c r="C52" i="22"/>
  <c r="B52" i="22"/>
  <c r="A52" i="22"/>
  <c r="G39" i="22"/>
  <c r="F39" i="22"/>
  <c r="E39" i="22"/>
  <c r="D39" i="22"/>
  <c r="C39" i="22"/>
  <c r="B39" i="22"/>
  <c r="A39" i="22"/>
  <c r="G16" i="22"/>
  <c r="F16" i="22"/>
  <c r="E16" i="22"/>
  <c r="D16" i="22"/>
  <c r="C16" i="22"/>
  <c r="B16" i="22"/>
  <c r="A16" i="22"/>
  <c r="H34" i="11"/>
  <c r="G34" i="11"/>
  <c r="F34" i="11"/>
  <c r="E34" i="11"/>
  <c r="D34" i="11"/>
  <c r="H28" i="10"/>
  <c r="G28" i="10"/>
  <c r="F28" i="10"/>
  <c r="E28" i="10"/>
  <c r="D28" i="10"/>
  <c r="H31" i="9"/>
  <c r="G31" i="9"/>
  <c r="F31" i="9"/>
  <c r="E31" i="9"/>
  <c r="D31" i="9"/>
  <c r="H44" i="8"/>
  <c r="G44" i="8"/>
  <c r="F44" i="8"/>
  <c r="E44" i="8"/>
  <c r="D44" i="8"/>
  <c r="H40" i="17"/>
  <c r="G40" i="17"/>
  <c r="F40" i="17"/>
  <c r="E40" i="17"/>
  <c r="D40" i="17"/>
  <c r="H37" i="16"/>
  <c r="G37" i="16"/>
  <c r="F37" i="16"/>
  <c r="E37" i="16"/>
  <c r="D37" i="16"/>
  <c r="H49" i="15"/>
  <c r="G49" i="15"/>
  <c r="F49" i="15"/>
  <c r="E49" i="15"/>
  <c r="D49" i="15"/>
  <c r="AZ17" i="22" l="1"/>
  <c r="BA17" i="22" s="1"/>
  <c r="BB17" i="22" s="1"/>
  <c r="BC17" i="22" s="1"/>
  <c r="BD17" i="22" s="1"/>
  <c r="BE17" i="22" s="1"/>
  <c r="BF17" i="22" s="1"/>
  <c r="AZ16" i="22"/>
  <c r="BA16" i="22" s="1"/>
  <c r="BB16" i="22" s="1"/>
  <c r="BC16" i="22" s="1"/>
  <c r="BD16" i="22" s="1"/>
  <c r="BE16" i="22" s="1"/>
  <c r="BF16" i="22" s="1"/>
  <c r="BG16" i="22" s="1"/>
  <c r="BH16" i="22" s="1"/>
  <c r="C6" i="9" l="1"/>
  <c r="G71" i="22"/>
  <c r="F71" i="22"/>
  <c r="E71" i="22"/>
  <c r="D71" i="22"/>
  <c r="H25" i="9" l="1"/>
  <c r="G25" i="9"/>
  <c r="F25" i="9"/>
  <c r="E25" i="9"/>
  <c r="D25" i="9"/>
  <c r="D34" i="16" l="1"/>
  <c r="E34" i="16"/>
  <c r="F34" i="16"/>
  <c r="G34" i="16"/>
  <c r="H34" i="16"/>
  <c r="AG2" i="22" l="1"/>
  <c r="H25" i="10"/>
  <c r="G25" i="10"/>
  <c r="F25" i="10"/>
  <c r="E25" i="10"/>
  <c r="H22" i="10"/>
  <c r="G22" i="10"/>
  <c r="F22" i="10"/>
  <c r="E22" i="10"/>
  <c r="D25" i="10"/>
  <c r="D22" i="10"/>
  <c r="D19" i="10"/>
  <c r="P14" i="35" l="1" a="1"/>
  <c r="P14" i="35" s="1"/>
  <c r="P22" i="35" a="1"/>
  <c r="P22" i="35" s="1"/>
  <c r="P30" i="35" a="1"/>
  <c r="P30" i="35" s="1"/>
  <c r="P38" i="35" a="1"/>
  <c r="P38" i="35" s="1"/>
  <c r="P46" i="35" a="1"/>
  <c r="P46" i="35" s="1"/>
  <c r="P54" i="35" a="1"/>
  <c r="P54" i="35" s="1"/>
  <c r="P62" i="35" a="1"/>
  <c r="P62" i="35" s="1"/>
  <c r="P70" i="35" a="1"/>
  <c r="P70" i="35" s="1"/>
  <c r="P78" i="35" a="1"/>
  <c r="P78" i="35" s="1"/>
  <c r="P86" i="35" a="1"/>
  <c r="P86" i="35" s="1"/>
  <c r="I8" i="35" a="1"/>
  <c r="I8" i="35" s="1"/>
  <c r="I16" i="35" a="1"/>
  <c r="I16" i="35" s="1"/>
  <c r="I24" i="35" a="1"/>
  <c r="I24" i="35" s="1"/>
  <c r="I32" i="35" a="1"/>
  <c r="I32" i="35" s="1"/>
  <c r="I40" i="35" a="1"/>
  <c r="I40" i="35" s="1"/>
  <c r="I48" i="35" a="1"/>
  <c r="I48" i="35" s="1"/>
  <c r="I56" i="35" a="1"/>
  <c r="I56" i="35" s="1"/>
  <c r="I64" i="35" a="1"/>
  <c r="I64" i="35" s="1"/>
  <c r="I72" i="35" a="1"/>
  <c r="I72" i="35" s="1"/>
  <c r="I80" i="35" a="1"/>
  <c r="I80" i="35" s="1"/>
  <c r="I88" i="35" a="1"/>
  <c r="I88" i="35" s="1"/>
  <c r="B10" i="35" a="1"/>
  <c r="B10" i="35" s="1"/>
  <c r="B18" i="35" a="1"/>
  <c r="B18" i="35" s="1"/>
  <c r="B26" i="35" a="1"/>
  <c r="B26" i="35" s="1"/>
  <c r="B34" i="35" a="1"/>
  <c r="B34" i="35" s="1"/>
  <c r="B42" i="35" a="1"/>
  <c r="B42" i="35" s="1"/>
  <c r="B50" i="35" a="1"/>
  <c r="B50" i="35" s="1"/>
  <c r="B58" i="35" a="1"/>
  <c r="B58" i="35" s="1"/>
  <c r="B66" i="35" a="1"/>
  <c r="B66" i="35" s="1"/>
  <c r="B74" i="35" a="1"/>
  <c r="B74" i="35" s="1"/>
  <c r="B82" i="35" a="1"/>
  <c r="B82" i="35" s="1"/>
  <c r="B90" i="35" a="1"/>
  <c r="B90" i="35" s="1"/>
  <c r="J12" i="34" a="1"/>
  <c r="J12" i="34" s="1"/>
  <c r="J20" i="34" a="1"/>
  <c r="J20" i="34" s="1"/>
  <c r="J28" i="34" a="1"/>
  <c r="J28" i="34" s="1"/>
  <c r="J36" i="34" a="1"/>
  <c r="J36" i="34" s="1"/>
  <c r="J44" i="34" a="1"/>
  <c r="J44" i="34" s="1"/>
  <c r="J52" i="34" a="1"/>
  <c r="J52" i="34" s="1"/>
  <c r="J60" i="34" a="1"/>
  <c r="J60" i="34" s="1"/>
  <c r="J68" i="34" a="1"/>
  <c r="J68" i="34" s="1"/>
  <c r="J76" i="34" a="1"/>
  <c r="J76" i="34" s="1"/>
  <c r="J84" i="34" a="1"/>
  <c r="J84" i="34" s="1"/>
  <c r="F14" i="34" a="1"/>
  <c r="F14" i="34" s="1"/>
  <c r="F22" i="34" a="1"/>
  <c r="F22" i="34" s="1"/>
  <c r="F30" i="34" a="1"/>
  <c r="F30" i="34" s="1"/>
  <c r="F38" i="34" a="1"/>
  <c r="F38" i="34" s="1"/>
  <c r="F46" i="34" a="1"/>
  <c r="F46" i="34" s="1"/>
  <c r="F54" i="34" a="1"/>
  <c r="F54" i="34" s="1"/>
  <c r="F62" i="34" a="1"/>
  <c r="F62" i="34" s="1"/>
  <c r="F70" i="34" a="1"/>
  <c r="F70" i="34" s="1"/>
  <c r="F78" i="34" a="1"/>
  <c r="F78" i="34" s="1"/>
  <c r="F86" i="34" a="1"/>
  <c r="F86" i="34" s="1"/>
  <c r="B8" i="34" a="1"/>
  <c r="B8" i="34" s="1"/>
  <c r="B16" i="34" a="1"/>
  <c r="B16" i="34" s="1"/>
  <c r="B24" i="34" a="1"/>
  <c r="B24" i="34" s="1"/>
  <c r="B32" i="34" a="1"/>
  <c r="B32" i="34" s="1"/>
  <c r="B40" i="34" a="1"/>
  <c r="B40" i="34" s="1"/>
  <c r="B48" i="34" a="1"/>
  <c r="B48" i="34" s="1"/>
  <c r="B56" i="34" a="1"/>
  <c r="B56" i="34" s="1"/>
  <c r="B64" i="34" a="1"/>
  <c r="B64" i="34" s="1"/>
  <c r="B72" i="34" a="1"/>
  <c r="B72" i="34" s="1"/>
  <c r="B80" i="34" a="1"/>
  <c r="B80" i="34" s="1"/>
  <c r="B88" i="34" a="1"/>
  <c r="B88" i="34" s="1"/>
  <c r="B89" i="34" a="1"/>
  <c r="B89" i="34" s="1"/>
  <c r="B59" i="34" a="1"/>
  <c r="B59" i="34" s="1"/>
  <c r="I20" i="35" a="1"/>
  <c r="I20" i="35" s="1"/>
  <c r="I60" i="35" a="1"/>
  <c r="I60" i="35" s="1"/>
  <c r="B46" i="35" a="1"/>
  <c r="B46" i="35" s="1"/>
  <c r="B86" i="35" a="1"/>
  <c r="B86" i="35" s="1"/>
  <c r="J48" i="34" a="1"/>
  <c r="J48" i="34" s="1"/>
  <c r="F18" i="34" a="1"/>
  <c r="F18" i="34" s="1"/>
  <c r="F74" i="34" a="1"/>
  <c r="F74" i="34" s="1"/>
  <c r="B44" i="34" a="1"/>
  <c r="B44" i="34" s="1"/>
  <c r="P7" i="35" a="1"/>
  <c r="P7" i="35" s="1"/>
  <c r="P15" i="35" a="1"/>
  <c r="P15" i="35" s="1"/>
  <c r="P23" i="35" a="1"/>
  <c r="P23" i="35" s="1"/>
  <c r="P31" i="35" a="1"/>
  <c r="P31" i="35" s="1"/>
  <c r="P39" i="35" a="1"/>
  <c r="P39" i="35" s="1"/>
  <c r="P47" i="35" a="1"/>
  <c r="P47" i="35" s="1"/>
  <c r="P55" i="35" a="1"/>
  <c r="P55" i="35" s="1"/>
  <c r="P63" i="35" a="1"/>
  <c r="P63" i="35" s="1"/>
  <c r="P71" i="35" a="1"/>
  <c r="P71" i="35" s="1"/>
  <c r="P79" i="35" a="1"/>
  <c r="P79" i="35" s="1"/>
  <c r="P87" i="35" a="1"/>
  <c r="P87" i="35" s="1"/>
  <c r="I9" i="35" a="1"/>
  <c r="I9" i="35" s="1"/>
  <c r="I17" i="35" a="1"/>
  <c r="I17" i="35" s="1"/>
  <c r="I25" i="35" a="1"/>
  <c r="I25" i="35" s="1"/>
  <c r="I33" i="35" a="1"/>
  <c r="I33" i="35" s="1"/>
  <c r="I41" i="35" a="1"/>
  <c r="I41" i="35" s="1"/>
  <c r="I49" i="35" a="1"/>
  <c r="I49" i="35" s="1"/>
  <c r="I57" i="35" a="1"/>
  <c r="I57" i="35" s="1"/>
  <c r="I65" i="35" a="1"/>
  <c r="I65" i="35" s="1"/>
  <c r="I73" i="35" a="1"/>
  <c r="I73" i="35" s="1"/>
  <c r="I81" i="35" a="1"/>
  <c r="I81" i="35" s="1"/>
  <c r="I89" i="35" a="1"/>
  <c r="I89" i="35" s="1"/>
  <c r="B11" i="35" a="1"/>
  <c r="B11" i="35" s="1"/>
  <c r="B19" i="35" a="1"/>
  <c r="B19" i="35" s="1"/>
  <c r="B27" i="35" a="1"/>
  <c r="B27" i="35" s="1"/>
  <c r="B35" i="35" a="1"/>
  <c r="B35" i="35" s="1"/>
  <c r="B43" i="35" a="1"/>
  <c r="B43" i="35" s="1"/>
  <c r="B51" i="35" a="1"/>
  <c r="B51" i="35" s="1"/>
  <c r="B59" i="35" a="1"/>
  <c r="B59" i="35" s="1"/>
  <c r="B67" i="35" a="1"/>
  <c r="B67" i="35" s="1"/>
  <c r="B75" i="35" a="1"/>
  <c r="B75" i="35" s="1"/>
  <c r="B83" i="35" a="1"/>
  <c r="B83" i="35" s="1"/>
  <c r="B91" i="35" a="1"/>
  <c r="B91" i="35" s="1"/>
  <c r="J13" i="34" a="1"/>
  <c r="J13" i="34" s="1"/>
  <c r="J21" i="34" a="1"/>
  <c r="J21" i="34" s="1"/>
  <c r="J29" i="34" a="1"/>
  <c r="J29" i="34" s="1"/>
  <c r="J37" i="34" a="1"/>
  <c r="J37" i="34" s="1"/>
  <c r="J45" i="34" a="1"/>
  <c r="J45" i="34" s="1"/>
  <c r="J53" i="34" a="1"/>
  <c r="J53" i="34" s="1"/>
  <c r="J61" i="34" a="1"/>
  <c r="J61" i="34" s="1"/>
  <c r="J69" i="34" a="1"/>
  <c r="J69" i="34" s="1"/>
  <c r="J77" i="34" a="1"/>
  <c r="J77" i="34" s="1"/>
  <c r="J85" i="34" a="1"/>
  <c r="J85" i="34" s="1"/>
  <c r="F7" i="34" a="1"/>
  <c r="F7" i="34" s="1"/>
  <c r="F15" i="34" a="1"/>
  <c r="F15" i="34" s="1"/>
  <c r="F23" i="34" a="1"/>
  <c r="F23" i="34" s="1"/>
  <c r="F31" i="34" a="1"/>
  <c r="F31" i="34" s="1"/>
  <c r="F39" i="34" a="1"/>
  <c r="F39" i="34" s="1"/>
  <c r="F47" i="34" a="1"/>
  <c r="F47" i="34" s="1"/>
  <c r="F55" i="34" a="1"/>
  <c r="F55" i="34" s="1"/>
  <c r="F63" i="34" a="1"/>
  <c r="F63" i="34" s="1"/>
  <c r="F71" i="34" a="1"/>
  <c r="F71" i="34" s="1"/>
  <c r="F79" i="34" a="1"/>
  <c r="F79" i="34" s="1"/>
  <c r="F87" i="34" a="1"/>
  <c r="F87" i="34" s="1"/>
  <c r="B9" i="34" a="1"/>
  <c r="B9" i="34" s="1"/>
  <c r="B17" i="34" a="1"/>
  <c r="B17" i="34" s="1"/>
  <c r="B25" i="34" a="1"/>
  <c r="B25" i="34" s="1"/>
  <c r="B33" i="34" a="1"/>
  <c r="B33" i="34" s="1"/>
  <c r="B41" i="34" a="1"/>
  <c r="B41" i="34" s="1"/>
  <c r="B49" i="34" a="1"/>
  <c r="B49" i="34" s="1"/>
  <c r="B57" i="34" a="1"/>
  <c r="B57" i="34" s="1"/>
  <c r="B65" i="34" a="1"/>
  <c r="B65" i="34" s="1"/>
  <c r="B73" i="34" a="1"/>
  <c r="B73" i="34" s="1"/>
  <c r="B81" i="34" a="1"/>
  <c r="B81" i="34" s="1"/>
  <c r="B90" i="34" a="1"/>
  <c r="B90" i="34" s="1"/>
  <c r="B67" i="34" a="1"/>
  <c r="B67" i="34" s="1"/>
  <c r="I28" i="35" a="1"/>
  <c r="I28" i="35" s="1"/>
  <c r="I68" i="35" a="1"/>
  <c r="I68" i="35" s="1"/>
  <c r="B22" i="35" a="1"/>
  <c r="B22" i="35" s="1"/>
  <c r="B62" i="35" a="1"/>
  <c r="B62" i="35" s="1"/>
  <c r="J16" i="34" a="1"/>
  <c r="J16" i="34" s="1"/>
  <c r="J64" i="34" a="1"/>
  <c r="J64" i="34" s="1"/>
  <c r="F34" i="34" a="1"/>
  <c r="F34" i="34" s="1"/>
  <c r="F82" i="34" a="1"/>
  <c r="F82" i="34" s="1"/>
  <c r="B52" i="34" a="1"/>
  <c r="B52" i="34" s="1"/>
  <c r="P8" i="35" a="1"/>
  <c r="P8" i="35" s="1"/>
  <c r="P16" i="35" a="1"/>
  <c r="P16" i="35" s="1"/>
  <c r="P24" i="35" a="1"/>
  <c r="P24" i="35" s="1"/>
  <c r="P32" i="35" a="1"/>
  <c r="P32" i="35" s="1"/>
  <c r="P40" i="35" a="1"/>
  <c r="P40" i="35" s="1"/>
  <c r="P48" i="35" a="1"/>
  <c r="P48" i="35" s="1"/>
  <c r="P56" i="35" a="1"/>
  <c r="P56" i="35" s="1"/>
  <c r="P64" i="35" a="1"/>
  <c r="P64" i="35" s="1"/>
  <c r="P72" i="35" a="1"/>
  <c r="P72" i="35" s="1"/>
  <c r="P80" i="35" a="1"/>
  <c r="P80" i="35" s="1"/>
  <c r="P88" i="35" a="1"/>
  <c r="P88" i="35" s="1"/>
  <c r="I10" i="35" a="1"/>
  <c r="I10" i="35" s="1"/>
  <c r="I18" i="35" a="1"/>
  <c r="I18" i="35" s="1"/>
  <c r="I26" i="35" a="1"/>
  <c r="I26" i="35" s="1"/>
  <c r="I34" i="35" a="1"/>
  <c r="I34" i="35" s="1"/>
  <c r="I42" i="35" a="1"/>
  <c r="I42" i="35" s="1"/>
  <c r="I50" i="35" a="1"/>
  <c r="I50" i="35" s="1"/>
  <c r="I58" i="35" a="1"/>
  <c r="I58" i="35" s="1"/>
  <c r="I66" i="35" a="1"/>
  <c r="I66" i="35" s="1"/>
  <c r="I74" i="35" a="1"/>
  <c r="I74" i="35" s="1"/>
  <c r="I82" i="35" a="1"/>
  <c r="I82" i="35" s="1"/>
  <c r="I90" i="35" a="1"/>
  <c r="I90" i="35" s="1"/>
  <c r="B12" i="35" a="1"/>
  <c r="B12" i="35" s="1"/>
  <c r="B20" i="35" a="1"/>
  <c r="B20" i="35" s="1"/>
  <c r="B28" i="35" a="1"/>
  <c r="B28" i="35" s="1"/>
  <c r="B36" i="35" a="1"/>
  <c r="B36" i="35" s="1"/>
  <c r="B44" i="35" a="1"/>
  <c r="B44" i="35" s="1"/>
  <c r="B52" i="35" a="1"/>
  <c r="B52" i="35" s="1"/>
  <c r="B60" i="35" a="1"/>
  <c r="B60" i="35" s="1"/>
  <c r="B68" i="35" a="1"/>
  <c r="B68" i="35" s="1"/>
  <c r="B76" i="35" a="1"/>
  <c r="B76" i="35" s="1"/>
  <c r="B84" i="35" a="1"/>
  <c r="B84" i="35" s="1"/>
  <c r="J14" i="34" a="1"/>
  <c r="J14" i="34" s="1"/>
  <c r="J22" i="34" a="1"/>
  <c r="J22" i="34" s="1"/>
  <c r="J30" i="34" a="1"/>
  <c r="J30" i="34" s="1"/>
  <c r="J38" i="34" a="1"/>
  <c r="J38" i="34" s="1"/>
  <c r="J46" i="34" a="1"/>
  <c r="J46" i="34" s="1"/>
  <c r="J54" i="34" a="1"/>
  <c r="J54" i="34" s="1"/>
  <c r="J62" i="34" a="1"/>
  <c r="J62" i="34" s="1"/>
  <c r="J70" i="34" a="1"/>
  <c r="J70" i="34" s="1"/>
  <c r="J78" i="34" a="1"/>
  <c r="J78" i="34" s="1"/>
  <c r="J86" i="34" a="1"/>
  <c r="J86" i="34" s="1"/>
  <c r="F8" i="34" a="1"/>
  <c r="F8" i="34" s="1"/>
  <c r="F16" i="34" a="1"/>
  <c r="F16" i="34" s="1"/>
  <c r="F24" i="34" a="1"/>
  <c r="F24" i="34" s="1"/>
  <c r="F32" i="34" a="1"/>
  <c r="F32" i="34" s="1"/>
  <c r="F40" i="34" a="1"/>
  <c r="F40" i="34" s="1"/>
  <c r="F48" i="34" a="1"/>
  <c r="F48" i="34" s="1"/>
  <c r="F56" i="34" a="1"/>
  <c r="F56" i="34" s="1"/>
  <c r="F64" i="34" a="1"/>
  <c r="F64" i="34" s="1"/>
  <c r="F72" i="34" a="1"/>
  <c r="F72" i="34" s="1"/>
  <c r="F80" i="34" a="1"/>
  <c r="F80" i="34" s="1"/>
  <c r="F88" i="34" a="1"/>
  <c r="F88" i="34" s="1"/>
  <c r="B10" i="34" a="1"/>
  <c r="B10" i="34" s="1"/>
  <c r="B18" i="34" a="1"/>
  <c r="B18" i="34" s="1"/>
  <c r="B26" i="34" a="1"/>
  <c r="B26" i="34" s="1"/>
  <c r="B34" i="34" a="1"/>
  <c r="B34" i="34" s="1"/>
  <c r="B42" i="34" a="1"/>
  <c r="B42" i="34" s="1"/>
  <c r="B50" i="34" a="1"/>
  <c r="B50" i="34" s="1"/>
  <c r="B58" i="34" a="1"/>
  <c r="B58" i="34" s="1"/>
  <c r="B66" i="34" a="1"/>
  <c r="B66" i="34" s="1"/>
  <c r="B74" i="34" a="1"/>
  <c r="B74" i="34" s="1"/>
  <c r="B82" i="34" a="1"/>
  <c r="B82" i="34" s="1"/>
  <c r="B51" i="34" a="1"/>
  <c r="B51" i="34" s="1"/>
  <c r="B91" i="34" a="1"/>
  <c r="B91" i="34" s="1"/>
  <c r="I52" i="35" a="1"/>
  <c r="I52" i="35" s="1"/>
  <c r="I84" i="35" a="1"/>
  <c r="I84" i="35" s="1"/>
  <c r="B30" i="35" a="1"/>
  <c r="B30" i="35" s="1"/>
  <c r="B70" i="35" a="1"/>
  <c r="B70" i="35" s="1"/>
  <c r="J32" i="34" a="1"/>
  <c r="J32" i="34" s="1"/>
  <c r="J88" i="34" a="1"/>
  <c r="J88" i="34" s="1"/>
  <c r="F50" i="34" a="1"/>
  <c r="F50" i="34" s="1"/>
  <c r="B20" i="34" a="1"/>
  <c r="B20" i="34" s="1"/>
  <c r="B76" i="34" a="1"/>
  <c r="B76" i="34" s="1"/>
  <c r="P9" i="35" a="1"/>
  <c r="P9" i="35" s="1"/>
  <c r="P17" i="35" a="1"/>
  <c r="P17" i="35" s="1"/>
  <c r="P25" i="35" a="1"/>
  <c r="P25" i="35" s="1"/>
  <c r="P33" i="35" a="1"/>
  <c r="P33" i="35" s="1"/>
  <c r="P41" i="35" a="1"/>
  <c r="P41" i="35" s="1"/>
  <c r="P49" i="35" a="1"/>
  <c r="P49" i="35" s="1"/>
  <c r="P57" i="35" a="1"/>
  <c r="P57" i="35" s="1"/>
  <c r="P65" i="35" a="1"/>
  <c r="P65" i="35" s="1"/>
  <c r="P73" i="35" a="1"/>
  <c r="P73" i="35" s="1"/>
  <c r="P81" i="35" a="1"/>
  <c r="P81" i="35" s="1"/>
  <c r="P89" i="35" a="1"/>
  <c r="P89" i="35" s="1"/>
  <c r="I11" i="35" a="1"/>
  <c r="I11" i="35" s="1"/>
  <c r="I19" i="35" a="1"/>
  <c r="I19" i="35" s="1"/>
  <c r="I27" i="35" a="1"/>
  <c r="I27" i="35" s="1"/>
  <c r="I35" i="35" a="1"/>
  <c r="I35" i="35" s="1"/>
  <c r="I43" i="35" a="1"/>
  <c r="I43" i="35" s="1"/>
  <c r="I51" i="35" a="1"/>
  <c r="I51" i="35" s="1"/>
  <c r="I59" i="35" a="1"/>
  <c r="I59" i="35" s="1"/>
  <c r="I67" i="35" a="1"/>
  <c r="I67" i="35" s="1"/>
  <c r="I75" i="35" a="1"/>
  <c r="I75" i="35" s="1"/>
  <c r="I83" i="35" a="1"/>
  <c r="I83" i="35" s="1"/>
  <c r="I91" i="35" a="1"/>
  <c r="I91" i="35" s="1"/>
  <c r="B13" i="35" a="1"/>
  <c r="B13" i="35" s="1"/>
  <c r="B21" i="35" a="1"/>
  <c r="B21" i="35" s="1"/>
  <c r="B29" i="35" a="1"/>
  <c r="B29" i="35" s="1"/>
  <c r="B37" i="35" a="1"/>
  <c r="B37" i="35" s="1"/>
  <c r="B45" i="35" a="1"/>
  <c r="B45" i="35" s="1"/>
  <c r="B53" i="35" a="1"/>
  <c r="B53" i="35" s="1"/>
  <c r="B61" i="35" a="1"/>
  <c r="B61" i="35" s="1"/>
  <c r="B69" i="35" a="1"/>
  <c r="B69" i="35" s="1"/>
  <c r="B77" i="35" a="1"/>
  <c r="B77" i="35" s="1"/>
  <c r="B85" i="35" a="1"/>
  <c r="B85" i="35" s="1"/>
  <c r="J7" i="34" a="1"/>
  <c r="J7" i="34" s="1"/>
  <c r="J15" i="34" a="1"/>
  <c r="J15" i="34" s="1"/>
  <c r="J23" i="34" a="1"/>
  <c r="J23" i="34" s="1"/>
  <c r="J31" i="34" a="1"/>
  <c r="J31" i="34" s="1"/>
  <c r="J39" i="34" a="1"/>
  <c r="J39" i="34" s="1"/>
  <c r="J47" i="34" a="1"/>
  <c r="J47" i="34" s="1"/>
  <c r="J55" i="34" a="1"/>
  <c r="J55" i="34" s="1"/>
  <c r="J63" i="34" a="1"/>
  <c r="J63" i="34" s="1"/>
  <c r="J71" i="34" a="1"/>
  <c r="J71" i="34" s="1"/>
  <c r="J79" i="34" a="1"/>
  <c r="J79" i="34" s="1"/>
  <c r="J87" i="34" a="1"/>
  <c r="J87" i="34" s="1"/>
  <c r="F9" i="34" a="1"/>
  <c r="F9" i="34" s="1"/>
  <c r="F17" i="34" a="1"/>
  <c r="F17" i="34" s="1"/>
  <c r="F25" i="34" a="1"/>
  <c r="F25" i="34" s="1"/>
  <c r="F33" i="34" a="1"/>
  <c r="F33" i="34" s="1"/>
  <c r="F41" i="34" a="1"/>
  <c r="F41" i="34" s="1"/>
  <c r="F49" i="34" a="1"/>
  <c r="F49" i="34" s="1"/>
  <c r="F57" i="34" a="1"/>
  <c r="F57" i="34" s="1"/>
  <c r="F65" i="34" a="1"/>
  <c r="F65" i="34" s="1"/>
  <c r="F73" i="34" a="1"/>
  <c r="F73" i="34" s="1"/>
  <c r="F81" i="34" a="1"/>
  <c r="F81" i="34" s="1"/>
  <c r="F89" i="34" a="1"/>
  <c r="F89" i="34" s="1"/>
  <c r="B11" i="34" a="1"/>
  <c r="B11" i="34" s="1"/>
  <c r="B19" i="34" a="1"/>
  <c r="B19" i="34" s="1"/>
  <c r="B27" i="34" a="1"/>
  <c r="B27" i="34" s="1"/>
  <c r="B35" i="34" a="1"/>
  <c r="B35" i="34" s="1"/>
  <c r="B43" i="34" a="1"/>
  <c r="B43" i="34" s="1"/>
  <c r="B75" i="34" a="1"/>
  <c r="B75" i="34" s="1"/>
  <c r="I44" i="35" a="1"/>
  <c r="I44" i="35" s="1"/>
  <c r="P10" i="35" a="1"/>
  <c r="P10" i="35" s="1"/>
  <c r="P18" i="35" a="1"/>
  <c r="P18" i="35" s="1"/>
  <c r="P26" i="35" a="1"/>
  <c r="P26" i="35" s="1"/>
  <c r="P34" i="35" a="1"/>
  <c r="P34" i="35" s="1"/>
  <c r="P42" i="35" a="1"/>
  <c r="P42" i="35" s="1"/>
  <c r="P50" i="35" a="1"/>
  <c r="P50" i="35" s="1"/>
  <c r="P58" i="35" a="1"/>
  <c r="P58" i="35" s="1"/>
  <c r="P66" i="35" a="1"/>
  <c r="P66" i="35" s="1"/>
  <c r="P74" i="35" a="1"/>
  <c r="P74" i="35" s="1"/>
  <c r="P82" i="35" a="1"/>
  <c r="P82" i="35" s="1"/>
  <c r="P90" i="35" a="1"/>
  <c r="P90" i="35" s="1"/>
  <c r="I12" i="35" a="1"/>
  <c r="I12" i="35" s="1"/>
  <c r="I76" i="35" a="1"/>
  <c r="I76" i="35" s="1"/>
  <c r="B38" i="35" a="1"/>
  <c r="B38" i="35" s="1"/>
  <c r="B78" i="35" a="1"/>
  <c r="B78" i="35" s="1"/>
  <c r="J40" i="34" a="1"/>
  <c r="J40" i="34" s="1"/>
  <c r="F10" i="34" a="1"/>
  <c r="F10" i="34" s="1"/>
  <c r="F66" i="34" a="1"/>
  <c r="F66" i="34" s="1"/>
  <c r="B36" i="34" a="1"/>
  <c r="B36" i="34" s="1"/>
  <c r="P11" i="35" a="1"/>
  <c r="P11" i="35" s="1"/>
  <c r="P19" i="35" a="1"/>
  <c r="P19" i="35" s="1"/>
  <c r="P27" i="35" a="1"/>
  <c r="P27" i="35" s="1"/>
  <c r="P35" i="35" a="1"/>
  <c r="P35" i="35" s="1"/>
  <c r="P43" i="35" a="1"/>
  <c r="P43" i="35" s="1"/>
  <c r="P51" i="35" a="1"/>
  <c r="P51" i="35" s="1"/>
  <c r="P59" i="35" a="1"/>
  <c r="P59" i="35" s="1"/>
  <c r="P67" i="35" a="1"/>
  <c r="P67" i="35" s="1"/>
  <c r="P75" i="35" a="1"/>
  <c r="P75" i="35" s="1"/>
  <c r="P83" i="35" a="1"/>
  <c r="P83" i="35" s="1"/>
  <c r="P91" i="35" a="1"/>
  <c r="P91" i="35" s="1"/>
  <c r="I13" i="35" a="1"/>
  <c r="I13" i="35" s="1"/>
  <c r="I21" i="35" a="1"/>
  <c r="I21" i="35" s="1"/>
  <c r="I29" i="35" a="1"/>
  <c r="I29" i="35" s="1"/>
  <c r="I37" i="35" a="1"/>
  <c r="I37" i="35" s="1"/>
  <c r="I45" i="35" a="1"/>
  <c r="I45" i="35" s="1"/>
  <c r="I53" i="35" a="1"/>
  <c r="I53" i="35" s="1"/>
  <c r="I61" i="35" a="1"/>
  <c r="I61" i="35" s="1"/>
  <c r="I69" i="35" a="1"/>
  <c r="I69" i="35" s="1"/>
  <c r="I77" i="35" a="1"/>
  <c r="I77" i="35" s="1"/>
  <c r="I85" i="35" a="1"/>
  <c r="I85" i="35" s="1"/>
  <c r="B7" i="35" a="1"/>
  <c r="B7" i="35" s="1"/>
  <c r="B15" i="35" a="1"/>
  <c r="B15" i="35" s="1"/>
  <c r="B23" i="35" a="1"/>
  <c r="B23" i="35" s="1"/>
  <c r="B31" i="35" a="1"/>
  <c r="B31" i="35" s="1"/>
  <c r="B39" i="35" a="1"/>
  <c r="B39" i="35" s="1"/>
  <c r="B47" i="35" a="1"/>
  <c r="B47" i="35" s="1"/>
  <c r="B55" i="35" a="1"/>
  <c r="B55" i="35" s="1"/>
  <c r="B63" i="35" a="1"/>
  <c r="B63" i="35" s="1"/>
  <c r="B71" i="35" a="1"/>
  <c r="B71" i="35" s="1"/>
  <c r="B79" i="35" a="1"/>
  <c r="B79" i="35" s="1"/>
  <c r="B87" i="35" a="1"/>
  <c r="B87" i="35" s="1"/>
  <c r="J9" i="34" a="1"/>
  <c r="J9" i="34" s="1"/>
  <c r="J17" i="34" a="1"/>
  <c r="J17" i="34" s="1"/>
  <c r="J25" i="34" a="1"/>
  <c r="J25" i="34" s="1"/>
  <c r="J33" i="34" a="1"/>
  <c r="J33" i="34" s="1"/>
  <c r="J41" i="34" a="1"/>
  <c r="J41" i="34" s="1"/>
  <c r="J49" i="34" a="1"/>
  <c r="J49" i="34" s="1"/>
  <c r="J57" i="34" a="1"/>
  <c r="J57" i="34" s="1"/>
  <c r="J65" i="34" a="1"/>
  <c r="J65" i="34" s="1"/>
  <c r="J73" i="34" a="1"/>
  <c r="J73" i="34" s="1"/>
  <c r="J81" i="34" a="1"/>
  <c r="J81" i="34" s="1"/>
  <c r="J89" i="34" a="1"/>
  <c r="J89" i="34" s="1"/>
  <c r="F11" i="34" a="1"/>
  <c r="F11" i="34" s="1"/>
  <c r="F19" i="34" a="1"/>
  <c r="F19" i="34" s="1"/>
  <c r="F27" i="34" a="1"/>
  <c r="F27" i="34" s="1"/>
  <c r="F35" i="34" a="1"/>
  <c r="F35" i="34" s="1"/>
  <c r="F43" i="34" a="1"/>
  <c r="F43" i="34" s="1"/>
  <c r="F51" i="34" a="1"/>
  <c r="F51" i="34" s="1"/>
  <c r="F59" i="34" a="1"/>
  <c r="F59" i="34" s="1"/>
  <c r="F67" i="34" a="1"/>
  <c r="F67" i="34" s="1"/>
  <c r="F75" i="34" a="1"/>
  <c r="F75" i="34" s="1"/>
  <c r="F83" i="34" a="1"/>
  <c r="F83" i="34" s="1"/>
  <c r="F91" i="34" a="1"/>
  <c r="F91" i="34" s="1"/>
  <c r="B13" i="34" a="1"/>
  <c r="B13" i="34" s="1"/>
  <c r="B21" i="34" a="1"/>
  <c r="B21" i="34" s="1"/>
  <c r="B29" i="34" a="1"/>
  <c r="B29" i="34" s="1"/>
  <c r="B37" i="34" a="1"/>
  <c r="B37" i="34" s="1"/>
  <c r="B45" i="34" a="1"/>
  <c r="B45" i="34" s="1"/>
  <c r="B53" i="34" a="1"/>
  <c r="B53" i="34" s="1"/>
  <c r="B61" i="34" a="1"/>
  <c r="B61" i="34" s="1"/>
  <c r="B69" i="34" a="1"/>
  <c r="B69" i="34" s="1"/>
  <c r="B77" i="34" a="1"/>
  <c r="B77" i="34" s="1"/>
  <c r="B85" i="34" a="1"/>
  <c r="B85" i="34" s="1"/>
  <c r="B70" i="34" a="1"/>
  <c r="B70" i="34" s="1"/>
  <c r="B86" i="34" a="1"/>
  <c r="B86" i="34" s="1"/>
  <c r="J72" i="34" a="1"/>
  <c r="J72" i="34" s="1"/>
  <c r="F42" i="34" a="1"/>
  <c r="F42" i="34" s="1"/>
  <c r="B12" i="34" a="1"/>
  <c r="B12" i="34" s="1"/>
  <c r="B68" i="34" a="1"/>
  <c r="B68" i="34" s="1"/>
  <c r="P12" i="35" a="1"/>
  <c r="P12" i="35" s="1"/>
  <c r="P20" i="35" a="1"/>
  <c r="P20" i="35" s="1"/>
  <c r="P28" i="35" a="1"/>
  <c r="P28" i="35" s="1"/>
  <c r="P36" i="35" a="1"/>
  <c r="P36" i="35" s="1"/>
  <c r="P44" i="35" a="1"/>
  <c r="P44" i="35" s="1"/>
  <c r="P52" i="35" a="1"/>
  <c r="P52" i="35" s="1"/>
  <c r="P60" i="35" a="1"/>
  <c r="P60" i="35" s="1"/>
  <c r="P68" i="35" a="1"/>
  <c r="P68" i="35" s="1"/>
  <c r="P76" i="35" a="1"/>
  <c r="P76" i="35" s="1"/>
  <c r="P84" i="35" a="1"/>
  <c r="P84" i="35" s="1"/>
  <c r="I14" i="35" a="1"/>
  <c r="I14" i="35" s="1"/>
  <c r="I22" i="35" a="1"/>
  <c r="I22" i="35" s="1"/>
  <c r="I30" i="35" a="1"/>
  <c r="I30" i="35" s="1"/>
  <c r="I38" i="35" a="1"/>
  <c r="I38" i="35" s="1"/>
  <c r="I46" i="35" a="1"/>
  <c r="I46" i="35" s="1"/>
  <c r="I54" i="35" a="1"/>
  <c r="I54" i="35" s="1"/>
  <c r="I62" i="35" a="1"/>
  <c r="I62" i="35" s="1"/>
  <c r="I70" i="35" a="1"/>
  <c r="I70" i="35" s="1"/>
  <c r="I78" i="35" a="1"/>
  <c r="I78" i="35" s="1"/>
  <c r="I86" i="35" a="1"/>
  <c r="I86" i="35" s="1"/>
  <c r="B8" i="35" a="1"/>
  <c r="B8" i="35" s="1"/>
  <c r="B16" i="35" a="1"/>
  <c r="B16" i="35" s="1"/>
  <c r="B24" i="35" a="1"/>
  <c r="B24" i="35" s="1"/>
  <c r="B32" i="35" a="1"/>
  <c r="B32" i="35" s="1"/>
  <c r="B40" i="35" a="1"/>
  <c r="B40" i="35" s="1"/>
  <c r="B48" i="35" a="1"/>
  <c r="B48" i="35" s="1"/>
  <c r="B56" i="35" a="1"/>
  <c r="B56" i="35" s="1"/>
  <c r="B64" i="35" a="1"/>
  <c r="B64" i="35" s="1"/>
  <c r="B72" i="35" a="1"/>
  <c r="B72" i="35" s="1"/>
  <c r="B80" i="35" a="1"/>
  <c r="B80" i="35" s="1"/>
  <c r="B88" i="35" a="1"/>
  <c r="B88" i="35" s="1"/>
  <c r="J10" i="34" a="1"/>
  <c r="J10" i="34" s="1"/>
  <c r="J18" i="34" a="1"/>
  <c r="J18" i="34" s="1"/>
  <c r="J26" i="34" a="1"/>
  <c r="J26" i="34" s="1"/>
  <c r="J34" i="34" a="1"/>
  <c r="J34" i="34" s="1"/>
  <c r="J42" i="34" a="1"/>
  <c r="J42" i="34" s="1"/>
  <c r="J50" i="34" a="1"/>
  <c r="J50" i="34" s="1"/>
  <c r="J58" i="34" a="1"/>
  <c r="J58" i="34" s="1"/>
  <c r="J66" i="34" a="1"/>
  <c r="J66" i="34" s="1"/>
  <c r="J74" i="34" a="1"/>
  <c r="J74" i="34" s="1"/>
  <c r="J82" i="34" a="1"/>
  <c r="J82" i="34" s="1"/>
  <c r="J90" i="34" a="1"/>
  <c r="J90" i="34" s="1"/>
  <c r="F12" i="34" a="1"/>
  <c r="F12" i="34" s="1"/>
  <c r="F20" i="34" a="1"/>
  <c r="F20" i="34" s="1"/>
  <c r="F28" i="34" a="1"/>
  <c r="F28" i="34" s="1"/>
  <c r="F36" i="34" a="1"/>
  <c r="F36" i="34" s="1"/>
  <c r="F44" i="34" a="1"/>
  <c r="F44" i="34" s="1"/>
  <c r="F52" i="34" a="1"/>
  <c r="F52" i="34" s="1"/>
  <c r="F60" i="34" a="1"/>
  <c r="F60" i="34" s="1"/>
  <c r="F68" i="34" a="1"/>
  <c r="F68" i="34" s="1"/>
  <c r="F76" i="34" a="1"/>
  <c r="F76" i="34" s="1"/>
  <c r="F84" i="34" a="1"/>
  <c r="F84" i="34" s="1"/>
  <c r="B14" i="34" a="1"/>
  <c r="B14" i="34" s="1"/>
  <c r="B22" i="34" a="1"/>
  <c r="B22" i="34" s="1"/>
  <c r="B30" i="34" a="1"/>
  <c r="B30" i="34" s="1"/>
  <c r="B38" i="34" a="1"/>
  <c r="B38" i="34" s="1"/>
  <c r="B46" i="34" a="1"/>
  <c r="B46" i="34" s="1"/>
  <c r="B54" i="34" a="1"/>
  <c r="B54" i="34" s="1"/>
  <c r="B62" i="34" a="1"/>
  <c r="B62" i="34" s="1"/>
  <c r="B78" i="34" a="1"/>
  <c r="B78" i="34" s="1"/>
  <c r="J24" i="34" a="1"/>
  <c r="J24" i="34" s="1"/>
  <c r="J80" i="34" a="1"/>
  <c r="J80" i="34" s="1"/>
  <c r="F58" i="34" a="1"/>
  <c r="F58" i="34" s="1"/>
  <c r="B28" i="34" a="1"/>
  <c r="B28" i="34" s="1"/>
  <c r="B84" i="34" a="1"/>
  <c r="B84" i="34" s="1"/>
  <c r="P13" i="35" a="1"/>
  <c r="P13" i="35" s="1"/>
  <c r="P21" i="35" a="1"/>
  <c r="P21" i="35" s="1"/>
  <c r="P29" i="35" a="1"/>
  <c r="P29" i="35" s="1"/>
  <c r="P37" i="35" a="1"/>
  <c r="P37" i="35" s="1"/>
  <c r="P45" i="35" a="1"/>
  <c r="P45" i="35" s="1"/>
  <c r="P53" i="35" a="1"/>
  <c r="P53" i="35" s="1"/>
  <c r="P61" i="35" a="1"/>
  <c r="P61" i="35" s="1"/>
  <c r="P69" i="35" a="1"/>
  <c r="P69" i="35" s="1"/>
  <c r="P77" i="35" a="1"/>
  <c r="P77" i="35" s="1"/>
  <c r="P85" i="35" a="1"/>
  <c r="P85" i="35" s="1"/>
  <c r="I7" i="35" a="1"/>
  <c r="I7" i="35" s="1"/>
  <c r="I15" i="35" a="1"/>
  <c r="I15" i="35" s="1"/>
  <c r="I23" i="35" a="1"/>
  <c r="I23" i="35" s="1"/>
  <c r="I31" i="35" a="1"/>
  <c r="I31" i="35" s="1"/>
  <c r="I39" i="35" a="1"/>
  <c r="I39" i="35" s="1"/>
  <c r="I47" i="35" a="1"/>
  <c r="I47" i="35" s="1"/>
  <c r="I55" i="35" a="1"/>
  <c r="I55" i="35" s="1"/>
  <c r="I63" i="35" a="1"/>
  <c r="I63" i="35" s="1"/>
  <c r="I71" i="35" a="1"/>
  <c r="I71" i="35" s="1"/>
  <c r="I79" i="35" a="1"/>
  <c r="I79" i="35" s="1"/>
  <c r="I87" i="35" a="1"/>
  <c r="I87" i="35" s="1"/>
  <c r="B9" i="35" a="1"/>
  <c r="B9" i="35" s="1"/>
  <c r="B17" i="35" a="1"/>
  <c r="B17" i="35" s="1"/>
  <c r="B25" i="35" a="1"/>
  <c r="B25" i="35" s="1"/>
  <c r="B33" i="35" a="1"/>
  <c r="B33" i="35" s="1"/>
  <c r="B41" i="35" a="1"/>
  <c r="B41" i="35" s="1"/>
  <c r="B49" i="35" a="1"/>
  <c r="B49" i="35" s="1"/>
  <c r="B57" i="35" a="1"/>
  <c r="B57" i="35" s="1"/>
  <c r="B65" i="35" a="1"/>
  <c r="B65" i="35" s="1"/>
  <c r="B73" i="35" a="1"/>
  <c r="B73" i="35" s="1"/>
  <c r="B81" i="35" a="1"/>
  <c r="B81" i="35" s="1"/>
  <c r="B89" i="35" a="1"/>
  <c r="B89" i="35" s="1"/>
  <c r="J11" i="34" a="1"/>
  <c r="J11" i="34" s="1"/>
  <c r="J19" i="34" a="1"/>
  <c r="J19" i="34" s="1"/>
  <c r="J27" i="34" a="1"/>
  <c r="J27" i="34" s="1"/>
  <c r="J35" i="34" a="1"/>
  <c r="J35" i="34" s="1"/>
  <c r="J43" i="34" a="1"/>
  <c r="J43" i="34" s="1"/>
  <c r="J51" i="34" a="1"/>
  <c r="J51" i="34" s="1"/>
  <c r="J59" i="34" a="1"/>
  <c r="J59" i="34" s="1"/>
  <c r="J67" i="34" a="1"/>
  <c r="J67" i="34" s="1"/>
  <c r="J75" i="34" a="1"/>
  <c r="J75" i="34" s="1"/>
  <c r="J83" i="34" a="1"/>
  <c r="J83" i="34" s="1"/>
  <c r="J91" i="34" a="1"/>
  <c r="J91" i="34" s="1"/>
  <c r="F13" i="34" a="1"/>
  <c r="F13" i="34" s="1"/>
  <c r="F21" i="34" a="1"/>
  <c r="F21" i="34" s="1"/>
  <c r="F29" i="34" a="1"/>
  <c r="F29" i="34" s="1"/>
  <c r="F37" i="34" a="1"/>
  <c r="F37" i="34" s="1"/>
  <c r="F45" i="34" a="1"/>
  <c r="F45" i="34" s="1"/>
  <c r="F53" i="34" a="1"/>
  <c r="F53" i="34" s="1"/>
  <c r="F61" i="34" a="1"/>
  <c r="F61" i="34" s="1"/>
  <c r="F69" i="34" a="1"/>
  <c r="F69" i="34" s="1"/>
  <c r="F77" i="34" a="1"/>
  <c r="F77" i="34" s="1"/>
  <c r="F85" i="34" a="1"/>
  <c r="F85" i="34" s="1"/>
  <c r="B7" i="34" a="1"/>
  <c r="B7" i="34" s="1"/>
  <c r="B15" i="34" a="1"/>
  <c r="B15" i="34" s="1"/>
  <c r="B23" i="34" a="1"/>
  <c r="B23" i="34" s="1"/>
  <c r="B31" i="34" a="1"/>
  <c r="B31" i="34" s="1"/>
  <c r="B39" i="34" a="1"/>
  <c r="B39" i="34" s="1"/>
  <c r="B47" i="34" a="1"/>
  <c r="B47" i="34" s="1"/>
  <c r="B55" i="34" a="1"/>
  <c r="B55" i="34" s="1"/>
  <c r="B63" i="34" a="1"/>
  <c r="B63" i="34" s="1"/>
  <c r="B71" i="34" a="1"/>
  <c r="B71" i="34" s="1"/>
  <c r="B79" i="34" a="1"/>
  <c r="B79" i="34" s="1"/>
  <c r="B87" i="34" a="1"/>
  <c r="B87" i="34" s="1"/>
  <c r="B83" i="34" a="1"/>
  <c r="B83" i="34" s="1"/>
  <c r="I36" i="35" a="1"/>
  <c r="I36" i="35" s="1"/>
  <c r="B14" i="35" a="1"/>
  <c r="B14" i="35" s="1"/>
  <c r="B54" i="35" a="1"/>
  <c r="B54" i="35" s="1"/>
  <c r="J8" i="34" a="1"/>
  <c r="J8" i="34" s="1"/>
  <c r="J56" i="34" a="1"/>
  <c r="J56" i="34" s="1"/>
  <c r="F26" i="34" a="1"/>
  <c r="F26" i="34" s="1"/>
  <c r="F90" i="34" a="1"/>
  <c r="F90" i="34" s="1"/>
  <c r="B60" i="34" a="1"/>
  <c r="B60" i="34" s="1"/>
  <c r="G59" i="22"/>
  <c r="F59" i="22"/>
  <c r="E59" i="22"/>
  <c r="D59" i="22"/>
  <c r="C59" i="22"/>
  <c r="B59" i="22"/>
  <c r="A59" i="22"/>
  <c r="G68" i="22"/>
  <c r="F68" i="22"/>
  <c r="E68" i="22"/>
  <c r="D68" i="22"/>
  <c r="C68" i="22"/>
  <c r="B68" i="22"/>
  <c r="G67" i="22"/>
  <c r="F67" i="22"/>
  <c r="E67" i="22"/>
  <c r="D67" i="22"/>
  <c r="C67" i="22"/>
  <c r="B67" i="22"/>
  <c r="A68" i="22"/>
  <c r="A67" i="22"/>
  <c r="G87" i="22" l="1"/>
  <c r="F87" i="22"/>
  <c r="G86" i="22"/>
  <c r="F86" i="22"/>
  <c r="G85" i="22"/>
  <c r="F85" i="22"/>
  <c r="G84" i="22"/>
  <c r="F84" i="22"/>
  <c r="G83" i="22"/>
  <c r="F83" i="22"/>
  <c r="G82" i="22"/>
  <c r="F82" i="22"/>
  <c r="G81" i="22"/>
  <c r="F81" i="22"/>
  <c r="G78" i="22"/>
  <c r="F78" i="22"/>
  <c r="G77" i="22"/>
  <c r="F77" i="22"/>
  <c r="G76" i="22"/>
  <c r="F76" i="22"/>
  <c r="G75" i="22"/>
  <c r="F75" i="22"/>
  <c r="G74" i="22"/>
  <c r="F74" i="22"/>
  <c r="G73" i="22"/>
  <c r="F73" i="22"/>
  <c r="G66" i="22"/>
  <c r="F66" i="22"/>
  <c r="G65" i="22"/>
  <c r="F65" i="22"/>
  <c r="G64" i="22"/>
  <c r="F64" i="22"/>
  <c r="G63" i="22"/>
  <c r="F63" i="22"/>
  <c r="G60" i="22"/>
  <c r="F60" i="22"/>
  <c r="G58" i="22"/>
  <c r="F58" i="22"/>
  <c r="G57" i="22"/>
  <c r="F57" i="22"/>
  <c r="G56" i="22"/>
  <c r="F56" i="22"/>
  <c r="G55" i="22"/>
  <c r="F55" i="22"/>
  <c r="G54" i="22"/>
  <c r="F54" i="22"/>
  <c r="G51" i="22"/>
  <c r="F51" i="22"/>
  <c r="G50" i="22"/>
  <c r="F50" i="22"/>
  <c r="G49" i="22"/>
  <c r="F49" i="22"/>
  <c r="G48" i="22"/>
  <c r="F48" i="22"/>
  <c r="G47" i="22"/>
  <c r="F47" i="22"/>
  <c r="G46" i="22"/>
  <c r="F46" i="22"/>
  <c r="G45" i="22"/>
  <c r="F45" i="22"/>
  <c r="G44" i="22"/>
  <c r="F44" i="22"/>
  <c r="G42" i="22"/>
  <c r="F42" i="22"/>
  <c r="G41" i="22"/>
  <c r="F41" i="22"/>
  <c r="G38" i="22"/>
  <c r="F38" i="22"/>
  <c r="G37" i="22"/>
  <c r="F37" i="22"/>
  <c r="G36" i="22"/>
  <c r="F36" i="22"/>
  <c r="G35" i="22"/>
  <c r="F35" i="22"/>
  <c r="G34" i="22"/>
  <c r="F34" i="22"/>
  <c r="G33" i="22"/>
  <c r="F33" i="22"/>
  <c r="G32" i="22"/>
  <c r="F32" i="22"/>
  <c r="G31" i="22"/>
  <c r="F31" i="22"/>
  <c r="G30" i="22"/>
  <c r="F30" i="22"/>
  <c r="G29" i="22"/>
  <c r="F29" i="22"/>
  <c r="G26" i="22"/>
  <c r="F26" i="22"/>
  <c r="G25" i="22"/>
  <c r="F25" i="22"/>
  <c r="G24" i="22"/>
  <c r="F24" i="22"/>
  <c r="G23" i="22"/>
  <c r="F23" i="22"/>
  <c r="G22" i="22"/>
  <c r="F22" i="22"/>
  <c r="G21" i="22"/>
  <c r="F21" i="22"/>
  <c r="G19" i="22"/>
  <c r="F19" i="22"/>
  <c r="G18" i="22"/>
  <c r="F18" i="22"/>
  <c r="G15" i="22"/>
  <c r="F15" i="22"/>
  <c r="G14" i="22"/>
  <c r="F14" i="22"/>
  <c r="G13" i="22"/>
  <c r="F13" i="22"/>
  <c r="G12" i="22"/>
  <c r="F12" i="22"/>
  <c r="G11" i="22"/>
  <c r="F11" i="22"/>
  <c r="G10" i="22"/>
  <c r="F10" i="22"/>
  <c r="G9" i="22"/>
  <c r="F9" i="22"/>
  <c r="G8" i="22"/>
  <c r="F8" i="22"/>
  <c r="G7" i="22"/>
  <c r="F7" i="22"/>
  <c r="G6" i="22"/>
  <c r="F6" i="22"/>
  <c r="G5" i="22"/>
  <c r="F5" i="22"/>
  <c r="G4" i="22"/>
  <c r="F4" i="22"/>
  <c r="G3" i="22"/>
  <c r="F3" i="22"/>
  <c r="C33" i="21" l="1" a="1"/>
  <c r="C33" i="21" s="1"/>
  <c r="C97" i="21" a="1"/>
  <c r="C97" i="21" s="1"/>
  <c r="C58" i="21" a="1"/>
  <c r="C58" i="21" s="1"/>
  <c r="C27" i="21" a="1"/>
  <c r="C27" i="21" s="1"/>
  <c r="C91" i="21" a="1"/>
  <c r="C91" i="21" s="1"/>
  <c r="C76" i="21" a="1"/>
  <c r="C76" i="21" s="1"/>
  <c r="C69" i="21" a="1"/>
  <c r="C69" i="21" s="1"/>
  <c r="C62" i="21" a="1"/>
  <c r="C62" i="21" s="1"/>
  <c r="C63" i="21" a="1"/>
  <c r="C63" i="21" s="1"/>
  <c r="C56" i="21" a="1"/>
  <c r="C56" i="21" s="1"/>
  <c r="C86" i="21" a="1"/>
  <c r="C86" i="21" s="1"/>
  <c r="C32" i="21" a="1"/>
  <c r="C32" i="21" s="1"/>
  <c r="C41" i="21" a="1"/>
  <c r="C41" i="21" s="1"/>
  <c r="C105" i="21" a="1"/>
  <c r="C105" i="21" s="1"/>
  <c r="C66" i="21" a="1"/>
  <c r="C66" i="21" s="1"/>
  <c r="C35" i="21" a="1"/>
  <c r="C35" i="21" s="1"/>
  <c r="C93" i="21" a="1"/>
  <c r="C93" i="21" s="1"/>
  <c r="C84" i="21" a="1"/>
  <c r="C84" i="21" s="1"/>
  <c r="C77" i="21" a="1"/>
  <c r="C77" i="21" s="1"/>
  <c r="C70" i="21" a="1"/>
  <c r="C70" i="21" s="1"/>
  <c r="C71" i="21" a="1"/>
  <c r="C71" i="21" s="1"/>
  <c r="C64" i="21" a="1"/>
  <c r="C64" i="21" s="1"/>
  <c r="C87" i="21" a="1"/>
  <c r="C87" i="21" s="1"/>
  <c r="C96" i="21" a="1"/>
  <c r="C96" i="21" s="1"/>
  <c r="C49" i="21" a="1"/>
  <c r="C49" i="21" s="1"/>
  <c r="C99" i="21" a="1"/>
  <c r="C99" i="21" s="1"/>
  <c r="C74" i="21" a="1"/>
  <c r="C74" i="21" s="1"/>
  <c r="C43" i="21" a="1"/>
  <c r="C43" i="21" s="1"/>
  <c r="C28" i="21" a="1"/>
  <c r="C28" i="21" s="1"/>
  <c r="C94" i="21" a="1"/>
  <c r="C94" i="21" s="1"/>
  <c r="C85" i="21" a="1"/>
  <c r="C85" i="21" s="1"/>
  <c r="C78" i="21" a="1"/>
  <c r="C78" i="21" s="1"/>
  <c r="C79" i="21" a="1"/>
  <c r="C79" i="21" s="1"/>
  <c r="C72" i="21" a="1"/>
  <c r="C72" i="21" s="1"/>
  <c r="C80" i="21" a="1"/>
  <c r="C80" i="21" s="1"/>
  <c r="C40" i="21" a="1"/>
  <c r="C40" i="21" s="1"/>
  <c r="C57" i="21" a="1"/>
  <c r="C57" i="21" s="1"/>
  <c r="C102" i="21" a="1"/>
  <c r="C102" i="21" s="1"/>
  <c r="C82" i="21" a="1"/>
  <c r="C82" i="21" s="1"/>
  <c r="C51" i="21" a="1"/>
  <c r="C51" i="21" s="1"/>
  <c r="C36" i="21" a="1"/>
  <c r="C36" i="21" s="1"/>
  <c r="C29" i="21" a="1"/>
  <c r="C29" i="21" s="1"/>
  <c r="C101" i="21" a="1"/>
  <c r="C101" i="21" s="1"/>
  <c r="C88" i="21" a="1"/>
  <c r="C88" i="21" s="1"/>
  <c r="C65" i="21" a="1"/>
  <c r="C65" i="21" s="1"/>
  <c r="C26" i="21" a="1"/>
  <c r="C26" i="21" s="1"/>
  <c r="C90" i="21" a="1"/>
  <c r="C90" i="21" s="1"/>
  <c r="C59" i="21" a="1"/>
  <c r="C59" i="21" s="1"/>
  <c r="C44" i="21" a="1"/>
  <c r="C44" i="21" s="1"/>
  <c r="C37" i="21" a="1"/>
  <c r="C37" i="21" s="1"/>
  <c r="C30" i="21" a="1"/>
  <c r="C30" i="21" s="1"/>
  <c r="C31" i="21" a="1"/>
  <c r="C31" i="21" s="1"/>
  <c r="C73" i="21" a="1"/>
  <c r="C73" i="21" s="1"/>
  <c r="C34" i="21" a="1"/>
  <c r="C34" i="21" s="1"/>
  <c r="C98" i="21" a="1"/>
  <c r="C98" i="21" s="1"/>
  <c r="C67" i="21" a="1"/>
  <c r="C67" i="21" s="1"/>
  <c r="C52" i="21" a="1"/>
  <c r="C52" i="21" s="1"/>
  <c r="C45" i="21" a="1"/>
  <c r="C45" i="21" s="1"/>
  <c r="C38" i="21" a="1"/>
  <c r="C38" i="21" s="1"/>
  <c r="C39" i="21" a="1"/>
  <c r="C39" i="21" s="1"/>
  <c r="C81" i="21" a="1"/>
  <c r="C81" i="21" s="1"/>
  <c r="C42" i="21" a="1"/>
  <c r="C42" i="21" s="1"/>
  <c r="C92" i="21" a="1"/>
  <c r="C92" i="21" s="1"/>
  <c r="C75" i="21" a="1"/>
  <c r="C75" i="21" s="1"/>
  <c r="C60" i="21" a="1"/>
  <c r="C60" i="21" s="1"/>
  <c r="C53" i="21" a="1"/>
  <c r="C53" i="21" s="1"/>
  <c r="C46" i="21" a="1"/>
  <c r="C46" i="21" s="1"/>
  <c r="C47" i="21" a="1"/>
  <c r="C47" i="21" s="1"/>
  <c r="C89" i="21" a="1"/>
  <c r="C89" i="21" s="1"/>
  <c r="C50" i="21" a="1"/>
  <c r="C50" i="21" s="1"/>
  <c r="C103" i="21" a="1"/>
  <c r="C103" i="21" s="1"/>
  <c r="C83" i="21" a="1"/>
  <c r="C83" i="21" s="1"/>
  <c r="C68" i="21" a="1"/>
  <c r="C68" i="21" s="1"/>
  <c r="C61" i="21" a="1"/>
  <c r="C61" i="21" s="1"/>
  <c r="C54" i="21" a="1"/>
  <c r="C54" i="21" s="1"/>
  <c r="C55" i="21" a="1"/>
  <c r="C55" i="21" s="1"/>
  <c r="C48" i="21" a="1"/>
  <c r="C48" i="21" s="1"/>
  <c r="C100" i="21" a="1"/>
  <c r="C100" i="21" s="1"/>
  <c r="C95" i="21" a="1"/>
  <c r="C95" i="21" s="1"/>
  <c r="C104" i="21" a="1"/>
  <c r="C104" i="21" s="1"/>
  <c r="C10" i="27" a="1"/>
  <c r="C10" i="27" s="1"/>
  <c r="C15" i="27" a="1"/>
  <c r="C15" i="27" s="1"/>
  <c r="C26" i="27" a="1"/>
  <c r="C26" i="27" s="1"/>
  <c r="C32" i="27" a="1"/>
  <c r="C32" i="27" s="1"/>
  <c r="C64" i="27" a="1"/>
  <c r="C64" i="27" s="1"/>
  <c r="B24" i="27" a="1"/>
  <c r="B24" i="27" s="1"/>
  <c r="B56" i="27" a="1"/>
  <c r="B56" i="27" s="1"/>
  <c r="C46" i="27" a="1"/>
  <c r="C46" i="27" s="1"/>
  <c r="B58" i="27" a="1"/>
  <c r="B58" i="27" s="1"/>
  <c r="C66" i="27" a="1"/>
  <c r="C66" i="27" s="1"/>
  <c r="C5" i="27" a="1"/>
  <c r="C5" i="27" s="1"/>
  <c r="C16" i="27" a="1"/>
  <c r="C16" i="27" s="1"/>
  <c r="C21" i="27" a="1"/>
  <c r="C21" i="27" s="1"/>
  <c r="C39" i="27" a="1"/>
  <c r="C39" i="27" s="1"/>
  <c r="C45" i="27" a="1"/>
  <c r="C45" i="27" s="1"/>
  <c r="C52" i="27" a="1"/>
  <c r="C52" i="27" s="1"/>
  <c r="C58" i="27" a="1"/>
  <c r="C58" i="27" s="1"/>
  <c r="C71" i="27" a="1"/>
  <c r="C71" i="27" s="1"/>
  <c r="C77" i="27" a="1"/>
  <c r="C77" i="27" s="1"/>
  <c r="C84" i="27" a="1"/>
  <c r="C84" i="27" s="1"/>
  <c r="B5" i="27" a="1"/>
  <c r="B5" i="27" s="1"/>
  <c r="B11" i="27" a="1"/>
  <c r="B11" i="27" s="1"/>
  <c r="B18" i="27" a="1"/>
  <c r="B18" i="27" s="1"/>
  <c r="B25" i="27" a="1"/>
  <c r="B25" i="27" s="1"/>
  <c r="B33" i="27" a="1"/>
  <c r="B33" i="27" s="1"/>
  <c r="B41" i="27" a="1"/>
  <c r="B41" i="27" s="1"/>
  <c r="B49" i="27" a="1"/>
  <c r="B49" i="27" s="1"/>
  <c r="B57" i="27" a="1"/>
  <c r="B57" i="27" s="1"/>
  <c r="B65" i="27" a="1"/>
  <c r="B65" i="27" s="1"/>
  <c r="B73" i="27" a="1"/>
  <c r="B73" i="27" s="1"/>
  <c r="B81" i="27" a="1"/>
  <c r="B81" i="27" s="1"/>
  <c r="B89" i="27" a="1"/>
  <c r="B89" i="27" s="1"/>
  <c r="C22" i="27" a="1"/>
  <c r="C22" i="27" s="1"/>
  <c r="C59" i="27" a="1"/>
  <c r="C59" i="27" s="1"/>
  <c r="B6" i="27" a="1"/>
  <c r="B6" i="27" s="1"/>
  <c r="B42" i="27" a="1"/>
  <c r="B42" i="27" s="1"/>
  <c r="B82" i="27" a="1"/>
  <c r="B82" i="27" s="1"/>
  <c r="C12" i="27" a="1"/>
  <c r="C12" i="27" s="1"/>
  <c r="C47" i="27" a="1"/>
  <c r="C47" i="27" s="1"/>
  <c r="C86" i="27" a="1"/>
  <c r="C86" i="27" s="1"/>
  <c r="B43" i="27" a="1"/>
  <c r="B43" i="27" s="1"/>
  <c r="B75" i="27" a="1"/>
  <c r="B75" i="27" s="1"/>
  <c r="B27" i="27" a="1"/>
  <c r="B27" i="27" s="1"/>
  <c r="C8" i="27" a="1"/>
  <c r="C8" i="27" s="1"/>
  <c r="C13" i="27" a="1"/>
  <c r="C13" i="27" s="1"/>
  <c r="C24" i="27" a="1"/>
  <c r="C24" i="27" s="1"/>
  <c r="C29" i="27" a="1"/>
  <c r="C29" i="27" s="1"/>
  <c r="C36" i="27" a="1"/>
  <c r="C36" i="27" s="1"/>
  <c r="C42" i="27" a="1"/>
  <c r="C42" i="27" s="1"/>
  <c r="C55" i="27" a="1"/>
  <c r="C55" i="27" s="1"/>
  <c r="C61" i="27" a="1"/>
  <c r="C61" i="27" s="1"/>
  <c r="C68" i="27" a="1"/>
  <c r="C68" i="27" s="1"/>
  <c r="C74" i="27" a="1"/>
  <c r="C74" i="27" s="1"/>
  <c r="C88" i="27" a="1"/>
  <c r="C88" i="27" s="1"/>
  <c r="B8" i="27" a="1"/>
  <c r="B8" i="27" s="1"/>
  <c r="B21" i="27" a="1"/>
  <c r="B21" i="27" s="1"/>
  <c r="B29" i="27" a="1"/>
  <c r="B29" i="27" s="1"/>
  <c r="B37" i="27" a="1"/>
  <c r="B37" i="27" s="1"/>
  <c r="B45" i="27" a="1"/>
  <c r="B45" i="27" s="1"/>
  <c r="B53" i="27" a="1"/>
  <c r="B53" i="27" s="1"/>
  <c r="B61" i="27" a="1"/>
  <c r="B61" i="27" s="1"/>
  <c r="B69" i="27" a="1"/>
  <c r="B69" i="27" s="1"/>
  <c r="B77" i="27" a="1"/>
  <c r="B77" i="27" s="1"/>
  <c r="B85" i="27" a="1"/>
  <c r="B85" i="27" s="1"/>
  <c r="C19" i="27" a="1"/>
  <c r="C19" i="27" s="1"/>
  <c r="C43" i="27" a="1"/>
  <c r="C43" i="27" s="1"/>
  <c r="C56" i="27" a="1"/>
  <c r="C56" i="27" s="1"/>
  <c r="C75" i="27" a="1"/>
  <c r="C75" i="27" s="1"/>
  <c r="B9" i="27" a="1"/>
  <c r="B9" i="27" s="1"/>
  <c r="B22" i="27" a="1"/>
  <c r="B22" i="27" s="1"/>
  <c r="B38" i="27" a="1"/>
  <c r="B38" i="27" s="1"/>
  <c r="B54" i="27" a="1"/>
  <c r="B54" i="27" s="1"/>
  <c r="B70" i="27" a="1"/>
  <c r="B70" i="27" s="1"/>
  <c r="B86" i="27" a="1"/>
  <c r="B86" i="27" s="1"/>
  <c r="B80" i="27" a="1"/>
  <c r="B80" i="27" s="1"/>
  <c r="C6" i="27" a="1"/>
  <c r="C6" i="27" s="1"/>
  <c r="C33" i="27" a="1"/>
  <c r="C33" i="27" s="1"/>
  <c r="C72" i="27" a="1"/>
  <c r="C72" i="27" s="1"/>
  <c r="B12" i="27" a="1"/>
  <c r="B12" i="27" s="1"/>
  <c r="B50" i="27" a="1"/>
  <c r="B50" i="27" s="1"/>
  <c r="B4" i="27" a="1"/>
  <c r="B4" i="27" s="1"/>
  <c r="C28" i="27" a="1"/>
  <c r="C28" i="27" s="1"/>
  <c r="C60" i="27" a="1"/>
  <c r="C60" i="27" s="1"/>
  <c r="B19" i="27" a="1"/>
  <c r="B19" i="27" s="1"/>
  <c r="B59" i="27" a="1"/>
  <c r="B59" i="27" s="1"/>
  <c r="C14" i="27" a="1"/>
  <c r="C14" i="27" s="1"/>
  <c r="C30" i="27" a="1"/>
  <c r="C30" i="27" s="1"/>
  <c r="C49" i="27" a="1"/>
  <c r="C49" i="27" s="1"/>
  <c r="C62" i="27" a="1"/>
  <c r="C62" i="27" s="1"/>
  <c r="C81" i="27" a="1"/>
  <c r="C81" i="27" s="1"/>
  <c r="B15" i="27" a="1"/>
  <c r="B15" i="27" s="1"/>
  <c r="B30" i="27" a="1"/>
  <c r="B30" i="27" s="1"/>
  <c r="B46" i="27" a="1"/>
  <c r="B46" i="27" s="1"/>
  <c r="B62" i="27" a="1"/>
  <c r="B62" i="27" s="1"/>
  <c r="B78" i="27" a="1"/>
  <c r="B78" i="27" s="1"/>
  <c r="B64" i="27" a="1"/>
  <c r="B64" i="27" s="1"/>
  <c r="B88" i="27" a="1"/>
  <c r="B88" i="27" s="1"/>
  <c r="C11" i="27" a="1"/>
  <c r="C11" i="27" s="1"/>
  <c r="C40" i="27" a="1"/>
  <c r="C40" i="27" s="1"/>
  <c r="C78" i="27" a="1"/>
  <c r="C78" i="27" s="1"/>
  <c r="B26" i="27" a="1"/>
  <c r="B26" i="27" s="1"/>
  <c r="B66" i="27" a="1"/>
  <c r="B66" i="27" s="1"/>
  <c r="C34" i="27" a="1"/>
  <c r="C34" i="27" s="1"/>
  <c r="C79" i="27" a="1"/>
  <c r="C79" i="27" s="1"/>
  <c r="B35" i="27" a="1"/>
  <c r="B35" i="27" s="1"/>
  <c r="B67" i="27" a="1"/>
  <c r="B67" i="27" s="1"/>
  <c r="C9" i="27" a="1"/>
  <c r="C9" i="27" s="1"/>
  <c r="C20" i="27" a="1"/>
  <c r="C20" i="27" s="1"/>
  <c r="C25" i="27" a="1"/>
  <c r="C25" i="27" s="1"/>
  <c r="C31" i="27" a="1"/>
  <c r="C31" i="27" s="1"/>
  <c r="C37" i="27" a="1"/>
  <c r="C37" i="27" s="1"/>
  <c r="C44" i="27" a="1"/>
  <c r="C44" i="27" s="1"/>
  <c r="C50" i="27" a="1"/>
  <c r="C50" i="27" s="1"/>
  <c r="C63" i="27" a="1"/>
  <c r="C63" i="27" s="1"/>
  <c r="C69" i="27" a="1"/>
  <c r="C69" i="27" s="1"/>
  <c r="C76" i="27" a="1"/>
  <c r="C76" i="27" s="1"/>
  <c r="C82" i="27" a="1"/>
  <c r="C82" i="27" s="1"/>
  <c r="C89" i="27" a="1"/>
  <c r="C89" i="27" s="1"/>
  <c r="B10" i="27" a="1"/>
  <c r="B10" i="27" s="1"/>
  <c r="B16" i="27" a="1"/>
  <c r="B16" i="27" s="1"/>
  <c r="B23" i="27" a="1"/>
  <c r="B23" i="27" s="1"/>
  <c r="B31" i="27" a="1"/>
  <c r="B31" i="27" s="1"/>
  <c r="B39" i="27" a="1"/>
  <c r="B39" i="27" s="1"/>
  <c r="B47" i="27" a="1"/>
  <c r="B47" i="27" s="1"/>
  <c r="B55" i="27" a="1"/>
  <c r="B55" i="27" s="1"/>
  <c r="B63" i="27" a="1"/>
  <c r="B63" i="27" s="1"/>
  <c r="B71" i="27" a="1"/>
  <c r="B71" i="27" s="1"/>
  <c r="B79" i="27" a="1"/>
  <c r="B79" i="27" s="1"/>
  <c r="B87" i="27" a="1"/>
  <c r="B87" i="27" s="1"/>
  <c r="C38" i="27" a="1"/>
  <c r="C38" i="27" s="1"/>
  <c r="C51" i="27" a="1"/>
  <c r="C51" i="27" s="1"/>
  <c r="C57" i="27" a="1"/>
  <c r="C57" i="27" s="1"/>
  <c r="C70" i="27" a="1"/>
  <c r="C70" i="27" s="1"/>
  <c r="C83" i="27" a="1"/>
  <c r="C83" i="27" s="1"/>
  <c r="C4" i="27" a="1"/>
  <c r="C4" i="27" s="1"/>
  <c r="B17" i="27" a="1"/>
  <c r="B17" i="27" s="1"/>
  <c r="B32" i="27" a="1"/>
  <c r="B32" i="27" s="1"/>
  <c r="B40" i="27" a="1"/>
  <c r="B40" i="27" s="1"/>
  <c r="B48" i="27" a="1"/>
  <c r="B48" i="27" s="1"/>
  <c r="B72" i="27" a="1"/>
  <c r="B72" i="27" s="1"/>
  <c r="C27" i="27" a="1"/>
  <c r="C27" i="27" s="1"/>
  <c r="C65" i="27" a="1"/>
  <c r="C65" i="27" s="1"/>
  <c r="C85" i="27" a="1"/>
  <c r="C85" i="27" s="1"/>
  <c r="B34" i="27" a="1"/>
  <c r="B34" i="27" s="1"/>
  <c r="B74" i="27" a="1"/>
  <c r="B74" i="27" s="1"/>
  <c r="C17" i="27" a="1"/>
  <c r="C17" i="27" s="1"/>
  <c r="C53" i="27" a="1"/>
  <c r="C53" i="27" s="1"/>
  <c r="B13" i="27" a="1"/>
  <c r="B13" i="27" s="1"/>
  <c r="B51" i="27" a="1"/>
  <c r="B51" i="27" s="1"/>
  <c r="C80" i="27" a="1"/>
  <c r="C80" i="27" s="1"/>
  <c r="B52" i="27" a="1"/>
  <c r="B52" i="27" s="1"/>
  <c r="C87" i="27" a="1"/>
  <c r="C87" i="27" s="1"/>
  <c r="C41" i="27" a="1"/>
  <c r="C41" i="27" s="1"/>
  <c r="B76" i="27" a="1"/>
  <c r="B76" i="27" s="1"/>
  <c r="B20" i="27" a="1"/>
  <c r="B20" i="27" s="1"/>
  <c r="B28" i="27" a="1"/>
  <c r="B28" i="27" s="1"/>
  <c r="C35" i="27" a="1"/>
  <c r="C35" i="27" s="1"/>
  <c r="B60" i="27" a="1"/>
  <c r="B60" i="27" s="1"/>
  <c r="B7" i="27" a="1"/>
  <c r="B7" i="27" s="1"/>
  <c r="C48" i="27" a="1"/>
  <c r="C48" i="27" s="1"/>
  <c r="C7" i="27" a="1"/>
  <c r="C7" i="27" s="1"/>
  <c r="B68" i="27" a="1"/>
  <c r="B68" i="27" s="1"/>
  <c r="B14" i="27" a="1"/>
  <c r="B14" i="27" s="1"/>
  <c r="C54" i="27" a="1"/>
  <c r="C54" i="27" s="1"/>
  <c r="B83" i="27" a="1"/>
  <c r="B83" i="27" s="1"/>
  <c r="B84" i="27" a="1"/>
  <c r="B84" i="27" s="1"/>
  <c r="C18" i="27" a="1"/>
  <c r="C18" i="27" s="1"/>
  <c r="C67" i="27" a="1"/>
  <c r="C67" i="27" s="1"/>
  <c r="B36" i="27" a="1"/>
  <c r="B36" i="27" s="1"/>
  <c r="C23" i="27" a="1"/>
  <c r="C23" i="27" s="1"/>
  <c r="C73" i="27" a="1"/>
  <c r="C73" i="27" s="1"/>
  <c r="B44" i="27" a="1"/>
  <c r="B44" i="27" s="1"/>
  <c r="C19" i="21" a="1"/>
  <c r="C19" i="21" s="1"/>
  <c r="C20" i="21" a="1"/>
  <c r="C20" i="21" s="1"/>
  <c r="C21" i="21" a="1"/>
  <c r="C21" i="21" s="1"/>
  <c r="C18" i="21" a="1"/>
  <c r="C18" i="21" s="1"/>
  <c r="C22" i="21" a="1"/>
  <c r="C22" i="21" s="1"/>
  <c r="C23" i="21" a="1"/>
  <c r="C23" i="21" s="1"/>
  <c r="C24" i="21" a="1"/>
  <c r="C24" i="21" s="1"/>
  <c r="C25" i="21" a="1"/>
  <c r="C25" i="21" s="1"/>
  <c r="D87" i="22"/>
  <c r="D86" i="22"/>
  <c r="D85" i="22"/>
  <c r="D84" i="22"/>
  <c r="D83" i="22"/>
  <c r="D82" i="22"/>
  <c r="D81" i="22"/>
  <c r="D78" i="22"/>
  <c r="D77" i="22"/>
  <c r="D76" i="22"/>
  <c r="D75" i="22"/>
  <c r="D74" i="22"/>
  <c r="D73" i="22"/>
  <c r="D66" i="22"/>
  <c r="D65" i="22"/>
  <c r="D64" i="22"/>
  <c r="D63" i="22"/>
  <c r="D60" i="22"/>
  <c r="D58" i="22"/>
  <c r="D57" i="22"/>
  <c r="D56" i="22"/>
  <c r="D55" i="22"/>
  <c r="D54" i="22"/>
  <c r="D51" i="22"/>
  <c r="D50" i="22"/>
  <c r="D49" i="22"/>
  <c r="D48" i="22"/>
  <c r="D47" i="22"/>
  <c r="D46" i="22"/>
  <c r="D45" i="22"/>
  <c r="D44" i="22"/>
  <c r="D42" i="22"/>
  <c r="D41" i="22"/>
  <c r="D38" i="22"/>
  <c r="D37" i="22"/>
  <c r="D36" i="22"/>
  <c r="D35" i="22"/>
  <c r="D34" i="22"/>
  <c r="D33" i="22"/>
  <c r="D32" i="22"/>
  <c r="D31" i="22"/>
  <c r="D30" i="22"/>
  <c r="D29" i="22"/>
  <c r="D26" i="22"/>
  <c r="D25" i="22"/>
  <c r="D24" i="22"/>
  <c r="D23" i="22"/>
  <c r="D22" i="22"/>
  <c r="D21" i="22"/>
  <c r="D19" i="22"/>
  <c r="D18" i="22"/>
  <c r="D15" i="22"/>
  <c r="D14" i="22"/>
  <c r="D13" i="22"/>
  <c r="D12" i="22"/>
  <c r="D11" i="22"/>
  <c r="D10" i="22"/>
  <c r="D9" i="22"/>
  <c r="D8" i="22"/>
  <c r="D7" i="22"/>
  <c r="D6" i="22"/>
  <c r="D5" i="22"/>
  <c r="D4" i="22"/>
  <c r="D3" i="22"/>
  <c r="E87" i="22" l="1"/>
  <c r="E86" i="22"/>
  <c r="E85" i="22"/>
  <c r="E84" i="22"/>
  <c r="E83" i="22"/>
  <c r="E82" i="22"/>
  <c r="E81" i="22"/>
  <c r="E78" i="22"/>
  <c r="E77" i="22"/>
  <c r="E76" i="22"/>
  <c r="E75" i="22"/>
  <c r="E74" i="22"/>
  <c r="E73" i="22"/>
  <c r="E66" i="22"/>
  <c r="E65" i="22"/>
  <c r="E64" i="22"/>
  <c r="E63" i="22"/>
  <c r="E60" i="22"/>
  <c r="E58" i="22"/>
  <c r="E57" i="22"/>
  <c r="E56" i="22"/>
  <c r="E55" i="22"/>
  <c r="E54" i="22"/>
  <c r="E51" i="22"/>
  <c r="E50" i="22"/>
  <c r="E49" i="22"/>
  <c r="E48" i="22"/>
  <c r="E47" i="22"/>
  <c r="E46" i="22"/>
  <c r="E45" i="22"/>
  <c r="E44" i="22"/>
  <c r="E42" i="22"/>
  <c r="E41" i="22"/>
  <c r="E38" i="22"/>
  <c r="E37" i="22"/>
  <c r="E36" i="22"/>
  <c r="E35" i="22"/>
  <c r="E34" i="22"/>
  <c r="E33" i="22"/>
  <c r="E32" i="22"/>
  <c r="E31" i="22"/>
  <c r="E30" i="22"/>
  <c r="E29" i="22"/>
  <c r="E26" i="22"/>
  <c r="E25" i="22"/>
  <c r="E24" i="22"/>
  <c r="E23" i="22"/>
  <c r="E22" i="22"/>
  <c r="E21" i="22"/>
  <c r="E19" i="22"/>
  <c r="E18" i="22"/>
  <c r="E15" i="22"/>
  <c r="E14" i="22"/>
  <c r="E13" i="22"/>
  <c r="E12" i="22"/>
  <c r="E11" i="22"/>
  <c r="E10" i="22"/>
  <c r="E9" i="22"/>
  <c r="E8" i="22"/>
  <c r="E7" i="22"/>
  <c r="E6" i="22"/>
  <c r="E5" i="22"/>
  <c r="E4" i="22"/>
  <c r="E3" i="22"/>
  <c r="B87" i="22" l="1"/>
  <c r="C87" i="22"/>
  <c r="C86" i="22"/>
  <c r="B86" i="22"/>
  <c r="B85" i="22"/>
  <c r="C85" i="22"/>
  <c r="C84" i="22"/>
  <c r="B84" i="22"/>
  <c r="B83" i="22"/>
  <c r="C83" i="22"/>
  <c r="C82" i="22"/>
  <c r="B82" i="22"/>
  <c r="C81" i="22"/>
  <c r="A83" i="22"/>
  <c r="B81" i="22"/>
  <c r="A87" i="22"/>
  <c r="A86" i="22"/>
  <c r="A85" i="22"/>
  <c r="A84" i="22"/>
  <c r="A82" i="22"/>
  <c r="A81" i="22"/>
  <c r="H29" i="26" l="1"/>
  <c r="G29" i="26"/>
  <c r="F29" i="26"/>
  <c r="E29" i="26"/>
  <c r="D29" i="26"/>
  <c r="H26" i="26"/>
  <c r="G26" i="26"/>
  <c r="F26" i="26"/>
  <c r="E26" i="26"/>
  <c r="D26" i="26"/>
  <c r="H23" i="26"/>
  <c r="G23" i="26"/>
  <c r="F23" i="26"/>
  <c r="E23" i="26"/>
  <c r="D23" i="26"/>
  <c r="H20" i="26"/>
  <c r="G20" i="26"/>
  <c r="F20" i="26"/>
  <c r="E20" i="26"/>
  <c r="D20" i="26"/>
  <c r="H17" i="26"/>
  <c r="G17" i="26"/>
  <c r="F17" i="26"/>
  <c r="E17" i="26"/>
  <c r="D17" i="26"/>
  <c r="H14" i="26"/>
  <c r="G14" i="26"/>
  <c r="F14" i="26"/>
  <c r="E14" i="26"/>
  <c r="D14" i="26"/>
  <c r="H11" i="26"/>
  <c r="G11" i="26"/>
  <c r="F11" i="26"/>
  <c r="E11" i="26"/>
  <c r="D11" i="26"/>
  <c r="C78" i="22" l="1"/>
  <c r="C77" i="22"/>
  <c r="C76" i="22"/>
  <c r="C75" i="22"/>
  <c r="C74" i="22"/>
  <c r="C73" i="22"/>
  <c r="C71" i="22"/>
  <c r="C66" i="22"/>
  <c r="C65" i="22"/>
  <c r="C64" i="22"/>
  <c r="C63" i="22"/>
  <c r="B66" i="22"/>
  <c r="C60" i="22"/>
  <c r="C58" i="22"/>
  <c r="C57" i="22"/>
  <c r="C56" i="22"/>
  <c r="C55" i="22"/>
  <c r="C54" i="22"/>
  <c r="C51" i="22"/>
  <c r="C50" i="22"/>
  <c r="C49" i="22"/>
  <c r="C48" i="22"/>
  <c r="C47" i="22"/>
  <c r="C46" i="22"/>
  <c r="C45" i="22"/>
  <c r="C44" i="22"/>
  <c r="C42" i="22"/>
  <c r="C41" i="22"/>
  <c r="C38" i="22"/>
  <c r="C37" i="22"/>
  <c r="C36" i="22"/>
  <c r="C35" i="22"/>
  <c r="C34" i="22"/>
  <c r="C33" i="22"/>
  <c r="C32" i="22"/>
  <c r="C31" i="22"/>
  <c r="C30" i="22"/>
  <c r="C29" i="22"/>
  <c r="C26" i="22"/>
  <c r="C25" i="22"/>
  <c r="C24" i="22"/>
  <c r="C23" i="22"/>
  <c r="C22" i="22"/>
  <c r="C21" i="22"/>
  <c r="C19" i="22"/>
  <c r="C18" i="22"/>
  <c r="C15" i="22"/>
  <c r="C14" i="22"/>
  <c r="C13" i="22"/>
  <c r="C12" i="22"/>
  <c r="C11" i="22"/>
  <c r="C10" i="22"/>
  <c r="C9" i="22"/>
  <c r="C8" i="22"/>
  <c r="C7" i="22"/>
  <c r="C6" i="22"/>
  <c r="C5" i="22"/>
  <c r="C4" i="22"/>
  <c r="C3" i="22"/>
  <c r="B78" i="22"/>
  <c r="B77" i="22"/>
  <c r="B76" i="22"/>
  <c r="B75" i="22"/>
  <c r="B74" i="22"/>
  <c r="B73" i="22"/>
  <c r="B71" i="22"/>
  <c r="B65" i="22"/>
  <c r="B64" i="22"/>
  <c r="B63" i="22"/>
  <c r="B60" i="22"/>
  <c r="B58" i="22"/>
  <c r="B57" i="22"/>
  <c r="B56" i="22"/>
  <c r="B55" i="22"/>
  <c r="B54" i="22"/>
  <c r="B51" i="22"/>
  <c r="B50" i="22"/>
  <c r="B49" i="22"/>
  <c r="B48" i="22"/>
  <c r="B47" i="22"/>
  <c r="B46" i="22"/>
  <c r="B45" i="22"/>
  <c r="B44" i="22"/>
  <c r="B42" i="22"/>
  <c r="B41" i="22"/>
  <c r="B38" i="22"/>
  <c r="B37" i="22"/>
  <c r="B36" i="22"/>
  <c r="B35" i="22"/>
  <c r="B34" i="22"/>
  <c r="B33" i="22"/>
  <c r="B32" i="22"/>
  <c r="B31" i="22"/>
  <c r="B30" i="22"/>
  <c r="B29" i="22"/>
  <c r="B26" i="22"/>
  <c r="B25" i="22"/>
  <c r="B24" i="22"/>
  <c r="B23" i="22"/>
  <c r="B22" i="22"/>
  <c r="B21" i="22"/>
  <c r="B19" i="22"/>
  <c r="B18" i="22"/>
  <c r="B15" i="22"/>
  <c r="B14" i="22"/>
  <c r="B13" i="22"/>
  <c r="B12" i="22"/>
  <c r="B11" i="22"/>
  <c r="B10" i="22"/>
  <c r="B9" i="22"/>
  <c r="B8" i="22"/>
  <c r="B7" i="22"/>
  <c r="B6" i="22"/>
  <c r="B5" i="22"/>
  <c r="B4" i="22"/>
  <c r="B3" i="22"/>
  <c r="E6" i="10"/>
  <c r="D6" i="10"/>
  <c r="C6" i="10"/>
  <c r="G6" i="9"/>
  <c r="F6" i="9"/>
  <c r="E6" i="9"/>
  <c r="D6" i="9"/>
  <c r="G6" i="8"/>
  <c r="F6" i="8"/>
  <c r="E6" i="8"/>
  <c r="D6" i="8"/>
  <c r="C6" i="8"/>
  <c r="I6" i="17"/>
  <c r="H6" i="17"/>
  <c r="G6" i="17"/>
  <c r="F6" i="17"/>
  <c r="E6" i="17"/>
  <c r="D6" i="17"/>
  <c r="C6" i="17"/>
  <c r="G6" i="16"/>
  <c r="F6" i="16"/>
  <c r="E6" i="16"/>
  <c r="D6" i="16"/>
  <c r="C6" i="16"/>
  <c r="E6" i="15"/>
  <c r="D6" i="15"/>
  <c r="C6" i="15"/>
  <c r="D6" i="23" l="1" a="1"/>
  <c r="D6" i="23" s="1"/>
  <c r="D70" i="23" a="1"/>
  <c r="D70" i="23" s="1"/>
  <c r="D47" i="23" a="1"/>
  <c r="D47" i="23" s="1"/>
  <c r="D24" i="23" a="1"/>
  <c r="D24" i="23" s="1"/>
  <c r="D88" i="23" a="1"/>
  <c r="D88" i="23" s="1"/>
  <c r="D65" i="23" a="1"/>
  <c r="D65" i="23" s="1"/>
  <c r="D42" i="23" a="1"/>
  <c r="D42" i="23" s="1"/>
  <c r="D19" i="23" a="1"/>
  <c r="D19" i="23" s="1"/>
  <c r="D83" i="23" a="1"/>
  <c r="D83" i="23" s="1"/>
  <c r="D68" i="23" a="1"/>
  <c r="D68" i="23" s="1"/>
  <c r="D61" i="23" a="1"/>
  <c r="D61" i="23" s="1"/>
  <c r="D58" i="23" a="1"/>
  <c r="D58" i="23" s="1"/>
  <c r="D69" i="23" a="1"/>
  <c r="D69" i="23" s="1"/>
  <c r="D66" i="23" a="1"/>
  <c r="D66" i="23" s="1"/>
  <c r="D10" i="23" a="1"/>
  <c r="D10" i="23" s="1"/>
  <c r="D21" i="23" a="1"/>
  <c r="D21" i="23" s="1"/>
  <c r="D82" i="23" a="1"/>
  <c r="D82" i="23" s="1"/>
  <c r="D14" i="23" a="1"/>
  <c r="D14" i="23" s="1"/>
  <c r="D78" i="23" a="1"/>
  <c r="D78" i="23" s="1"/>
  <c r="D55" i="23" a="1"/>
  <c r="D55" i="23" s="1"/>
  <c r="D32" i="23" a="1"/>
  <c r="D32" i="23" s="1"/>
  <c r="D9" i="23" a="1"/>
  <c r="D9" i="23" s="1"/>
  <c r="D73" i="23" a="1"/>
  <c r="D73" i="23" s="1"/>
  <c r="D50" i="23" a="1"/>
  <c r="D50" i="23" s="1"/>
  <c r="D27" i="23" a="1"/>
  <c r="D27" i="23" s="1"/>
  <c r="D12" i="23" a="1"/>
  <c r="D12" i="23" s="1"/>
  <c r="D76" i="23" a="1"/>
  <c r="D76" i="23" s="1"/>
  <c r="D40" i="23" a="1"/>
  <c r="D40" i="23" s="1"/>
  <c r="D20" i="23" a="1"/>
  <c r="D20" i="23" s="1"/>
  <c r="D25" i="23" a="1"/>
  <c r="D25" i="23" s="1"/>
  <c r="D13" i="23" a="1"/>
  <c r="D13" i="23" s="1"/>
  <c r="D51" i="23" a="1"/>
  <c r="D51" i="23" s="1"/>
  <c r="D41" i="23" a="1"/>
  <c r="D41" i="23" s="1"/>
  <c r="D22" i="23" a="1"/>
  <c r="D22" i="23" s="1"/>
  <c r="D86" i="23" a="1"/>
  <c r="D86" i="23" s="1"/>
  <c r="D17" i="23" a="1"/>
  <c r="D17" i="23" s="1"/>
  <c r="D33" i="23" a="1"/>
  <c r="D33" i="23" s="1"/>
  <c r="D30" i="23" a="1"/>
  <c r="D30" i="23" s="1"/>
  <c r="D7" i="23" a="1"/>
  <c r="D7" i="23" s="1"/>
  <c r="D71" i="23" a="1"/>
  <c r="D71" i="23" s="1"/>
  <c r="D28" i="23" a="1"/>
  <c r="D28" i="23" s="1"/>
  <c r="D38" i="23" a="1"/>
  <c r="D38" i="23" s="1"/>
  <c r="D15" i="23" a="1"/>
  <c r="D15" i="23" s="1"/>
  <c r="D79" i="23" a="1"/>
  <c r="D79" i="23" s="1"/>
  <c r="D56" i="23" a="1"/>
  <c r="D56" i="23" s="1"/>
  <c r="D44" i="23" a="1"/>
  <c r="D44" i="23" s="1"/>
  <c r="D46" i="23" a="1"/>
  <c r="D46" i="23" s="1"/>
  <c r="D23" i="23" a="1"/>
  <c r="D23" i="23" s="1"/>
  <c r="D87" i="23" a="1"/>
  <c r="D87" i="23" s="1"/>
  <c r="D64" i="23" a="1"/>
  <c r="D64" i="23" s="1"/>
  <c r="D29" i="23" a="1"/>
  <c r="D29" i="23" s="1"/>
  <c r="D54" i="23" a="1"/>
  <c r="D54" i="23" s="1"/>
  <c r="D31" i="23" a="1"/>
  <c r="D31" i="23" s="1"/>
  <c r="D8" i="23" a="1"/>
  <c r="D8" i="23" s="1"/>
  <c r="D72" i="23" a="1"/>
  <c r="D72" i="23" s="1"/>
  <c r="D49" i="23" a="1"/>
  <c r="D49" i="23" s="1"/>
  <c r="D26" i="23" a="1"/>
  <c r="D26" i="23" s="1"/>
  <c r="D90" i="23" a="1"/>
  <c r="D90" i="23" s="1"/>
  <c r="D67" i="23" a="1"/>
  <c r="D67" i="23" s="1"/>
  <c r="D52" i="23" a="1"/>
  <c r="D52" i="23" s="1"/>
  <c r="D37" i="23" a="1"/>
  <c r="D37" i="23" s="1"/>
  <c r="D53" i="23" a="1"/>
  <c r="D53" i="23" s="1"/>
  <c r="D81" i="23" a="1"/>
  <c r="D81" i="23" s="1"/>
  <c r="D84" i="23" a="1"/>
  <c r="D84" i="23" s="1"/>
  <c r="D89" i="23" a="1"/>
  <c r="D89" i="23" s="1"/>
  <c r="D77" i="23" a="1"/>
  <c r="D77" i="23" s="1"/>
  <c r="D36" i="23" a="1"/>
  <c r="D36" i="23" s="1"/>
  <c r="D18" i="23" a="1"/>
  <c r="D18" i="23" s="1"/>
  <c r="D62" i="23" a="1"/>
  <c r="D62" i="23" s="1"/>
  <c r="D39" i="23" a="1"/>
  <c r="D39" i="23" s="1"/>
  <c r="D16" i="23" a="1"/>
  <c r="D16" i="23" s="1"/>
  <c r="D80" i="23" a="1"/>
  <c r="D80" i="23" s="1"/>
  <c r="D57" i="23" a="1"/>
  <c r="D57" i="23" s="1"/>
  <c r="D34" i="23" a="1"/>
  <c r="D34" i="23" s="1"/>
  <c r="D11" i="23" a="1"/>
  <c r="D11" i="23" s="1"/>
  <c r="D75" i="23" a="1"/>
  <c r="D75" i="23" s="1"/>
  <c r="D60" i="23" a="1"/>
  <c r="D60" i="23" s="1"/>
  <c r="D45" i="23" a="1"/>
  <c r="D45" i="23" s="1"/>
  <c r="D63" i="23" a="1"/>
  <c r="D63" i="23" s="1"/>
  <c r="D35" i="23" a="1"/>
  <c r="D35" i="23" s="1"/>
  <c r="D48" i="23" a="1"/>
  <c r="D48" i="23" s="1"/>
  <c r="D43" i="23" a="1"/>
  <c r="D43" i="23" s="1"/>
  <c r="D74" i="23" a="1"/>
  <c r="D74" i="23" s="1"/>
  <c r="D85" i="23" a="1"/>
  <c r="D85" i="23" s="1"/>
  <c r="D59" i="23" a="1"/>
  <c r="D59" i="23" s="1"/>
  <c r="C6" i="23" a="1"/>
  <c r="C6" i="23" s="1"/>
  <c r="C14" i="23" a="1"/>
  <c r="C14" i="23" s="1"/>
  <c r="C22" i="23" a="1"/>
  <c r="C22" i="23" s="1"/>
  <c r="C30" i="23" a="1"/>
  <c r="C30" i="23" s="1"/>
  <c r="C38" i="23" a="1"/>
  <c r="C38" i="23" s="1"/>
  <c r="C46" i="23" a="1"/>
  <c r="C46" i="23" s="1"/>
  <c r="C54" i="23" a="1"/>
  <c r="C54" i="23" s="1"/>
  <c r="C62" i="23" a="1"/>
  <c r="C62" i="23" s="1"/>
  <c r="C70" i="23" a="1"/>
  <c r="C70" i="23" s="1"/>
  <c r="C78" i="23" a="1"/>
  <c r="C78" i="23" s="1"/>
  <c r="C86" i="23" a="1"/>
  <c r="C86" i="23" s="1"/>
  <c r="B12" i="23" a="1"/>
  <c r="B12" i="23" s="1"/>
  <c r="B21" i="23" a="1"/>
  <c r="B21" i="23" s="1"/>
  <c r="B30" i="23" a="1"/>
  <c r="B30" i="23" s="1"/>
  <c r="B35" i="23" a="1"/>
  <c r="B35" i="23" s="1"/>
  <c r="B44" i="23" a="1"/>
  <c r="B44" i="23" s="1"/>
  <c r="B53" i="23" a="1"/>
  <c r="B53" i="23" s="1"/>
  <c r="B62" i="23" a="1"/>
  <c r="B62" i="23" s="1"/>
  <c r="B67" i="23" a="1"/>
  <c r="B67" i="23" s="1"/>
  <c r="B76" i="23" a="1"/>
  <c r="B76" i="23" s="1"/>
  <c r="B85" i="23" a="1"/>
  <c r="B85" i="23" s="1"/>
  <c r="B5" i="23" a="1"/>
  <c r="B5" i="23" s="1"/>
  <c r="C7" i="23" a="1"/>
  <c r="C7" i="23" s="1"/>
  <c r="C15" i="23" a="1"/>
  <c r="C15" i="23" s="1"/>
  <c r="C23" i="23" a="1"/>
  <c r="C23" i="23" s="1"/>
  <c r="C31" i="23" a="1"/>
  <c r="C31" i="23" s="1"/>
  <c r="C39" i="23" a="1"/>
  <c r="C39" i="23" s="1"/>
  <c r="C47" i="23" a="1"/>
  <c r="C47" i="23" s="1"/>
  <c r="C55" i="23" a="1"/>
  <c r="C55" i="23" s="1"/>
  <c r="C63" i="23" a="1"/>
  <c r="C63" i="23" s="1"/>
  <c r="C71" i="23" a="1"/>
  <c r="C71" i="23" s="1"/>
  <c r="C79" i="23" a="1"/>
  <c r="C79" i="23" s="1"/>
  <c r="C87" i="23" a="1"/>
  <c r="C87" i="23" s="1"/>
  <c r="B8" i="23" a="1"/>
  <c r="B8" i="23" s="1"/>
  <c r="B17" i="23" a="1"/>
  <c r="B17" i="23" s="1"/>
  <c r="B26" i="23" a="1"/>
  <c r="B26" i="23" s="1"/>
  <c r="B31" i="23" a="1"/>
  <c r="B31" i="23" s="1"/>
  <c r="B40" i="23" a="1"/>
  <c r="B40" i="23" s="1"/>
  <c r="B49" i="23" a="1"/>
  <c r="B49" i="23" s="1"/>
  <c r="B58" i="23" a="1"/>
  <c r="B58" i="23" s="1"/>
  <c r="B63" i="23" a="1"/>
  <c r="B63" i="23" s="1"/>
  <c r="B72" i="23" a="1"/>
  <c r="B72" i="23" s="1"/>
  <c r="B81" i="23" a="1"/>
  <c r="B81" i="23" s="1"/>
  <c r="C64" i="23" a="1"/>
  <c r="C64" i="23" s="1"/>
  <c r="C72" i="23" a="1"/>
  <c r="C72" i="23" s="1"/>
  <c r="C80" i="23" a="1"/>
  <c r="C80" i="23" s="1"/>
  <c r="C88" i="23" a="1"/>
  <c r="C88" i="23" s="1"/>
  <c r="B13" i="23" a="1"/>
  <c r="B13" i="23" s="1"/>
  <c r="B22" i="23" a="1"/>
  <c r="B22" i="23" s="1"/>
  <c r="B27" i="23" a="1"/>
  <c r="B27" i="23" s="1"/>
  <c r="B36" i="23" a="1"/>
  <c r="B36" i="23" s="1"/>
  <c r="B45" i="23" a="1"/>
  <c r="B45" i="23" s="1"/>
  <c r="B54" i="23" a="1"/>
  <c r="B54" i="23" s="1"/>
  <c r="B59" i="23" a="1"/>
  <c r="B59" i="23" s="1"/>
  <c r="B68" i="23" a="1"/>
  <c r="B68" i="23" s="1"/>
  <c r="B86" i="23" a="1"/>
  <c r="B86" i="23" s="1"/>
  <c r="C8" i="23" a="1"/>
  <c r="C8" i="23" s="1"/>
  <c r="C16" i="23" a="1"/>
  <c r="C16" i="23" s="1"/>
  <c r="C24" i="23" a="1"/>
  <c r="C24" i="23" s="1"/>
  <c r="C32" i="23" a="1"/>
  <c r="C32" i="23" s="1"/>
  <c r="C40" i="23" a="1"/>
  <c r="C40" i="23" s="1"/>
  <c r="C48" i="23" a="1"/>
  <c r="C48" i="23" s="1"/>
  <c r="C56" i="23" a="1"/>
  <c r="C56" i="23" s="1"/>
  <c r="C9" i="23" a="1"/>
  <c r="C9" i="23" s="1"/>
  <c r="C17" i="23" a="1"/>
  <c r="C17" i="23" s="1"/>
  <c r="C25" i="23" a="1"/>
  <c r="C25" i="23" s="1"/>
  <c r="C33" i="23" a="1"/>
  <c r="C33" i="23" s="1"/>
  <c r="C41" i="23" a="1"/>
  <c r="C41" i="23" s="1"/>
  <c r="C49" i="23" a="1"/>
  <c r="C49" i="23" s="1"/>
  <c r="C57" i="23" a="1"/>
  <c r="C57" i="23" s="1"/>
  <c r="C65" i="23" a="1"/>
  <c r="C65" i="23" s="1"/>
  <c r="C73" i="23" a="1"/>
  <c r="C73" i="23" s="1"/>
  <c r="C81" i="23" a="1"/>
  <c r="C81" i="23" s="1"/>
  <c r="C89" i="23" a="1"/>
  <c r="C89" i="23" s="1"/>
  <c r="B9" i="23" a="1"/>
  <c r="B9" i="23" s="1"/>
  <c r="B18" i="23" a="1"/>
  <c r="B18" i="23" s="1"/>
  <c r="B23" i="23" a="1"/>
  <c r="B23" i="23" s="1"/>
  <c r="B32" i="23" a="1"/>
  <c r="B32" i="23" s="1"/>
  <c r="B41" i="23" a="1"/>
  <c r="B41" i="23" s="1"/>
  <c r="B50" i="23" a="1"/>
  <c r="B50" i="23" s="1"/>
  <c r="B55" i="23" a="1"/>
  <c r="B55" i="23" s="1"/>
  <c r="B64" i="23" a="1"/>
  <c r="B64" i="23" s="1"/>
  <c r="B73" i="23" a="1"/>
  <c r="B73" i="23" s="1"/>
  <c r="B82" i="23" a="1"/>
  <c r="B82" i="23" s="1"/>
  <c r="C10" i="23" a="1"/>
  <c r="C10" i="23" s="1"/>
  <c r="C18" i="23" a="1"/>
  <c r="C18" i="23" s="1"/>
  <c r="C26" i="23" a="1"/>
  <c r="C26" i="23" s="1"/>
  <c r="C34" i="23" a="1"/>
  <c r="C34" i="23" s="1"/>
  <c r="C42" i="23" a="1"/>
  <c r="C42" i="23" s="1"/>
  <c r="C50" i="23" a="1"/>
  <c r="C50" i="23" s="1"/>
  <c r="C58" i="23" a="1"/>
  <c r="C58" i="23" s="1"/>
  <c r="C66" i="23" a="1"/>
  <c r="C66" i="23" s="1"/>
  <c r="C74" i="23" a="1"/>
  <c r="C74" i="23" s="1"/>
  <c r="C82" i="23" a="1"/>
  <c r="C82" i="23" s="1"/>
  <c r="C90" i="23" a="1"/>
  <c r="C90" i="23" s="1"/>
  <c r="B14" i="23" a="1"/>
  <c r="B14" i="23" s="1"/>
  <c r="B19" i="23" a="1"/>
  <c r="B19" i="23" s="1"/>
  <c r="B28" i="23" a="1"/>
  <c r="B28" i="23" s="1"/>
  <c r="C11" i="23" a="1"/>
  <c r="C11" i="23" s="1"/>
  <c r="C19" i="23" a="1"/>
  <c r="C19" i="23" s="1"/>
  <c r="C27" i="23" a="1"/>
  <c r="C27" i="23" s="1"/>
  <c r="C35" i="23" a="1"/>
  <c r="C35" i="23" s="1"/>
  <c r="C43" i="23" a="1"/>
  <c r="C43" i="23" s="1"/>
  <c r="C51" i="23" a="1"/>
  <c r="C51" i="23" s="1"/>
  <c r="C59" i="23" a="1"/>
  <c r="C59" i="23" s="1"/>
  <c r="C67" i="23" a="1"/>
  <c r="C67" i="23" s="1"/>
  <c r="C75" i="23" a="1"/>
  <c r="C75" i="23" s="1"/>
  <c r="C83" i="23" a="1"/>
  <c r="C83" i="23" s="1"/>
  <c r="C5" i="23" a="1"/>
  <c r="C5" i="23" s="1"/>
  <c r="B10" i="23" a="1"/>
  <c r="B10" i="23" s="1"/>
  <c r="B15" i="23" a="1"/>
  <c r="B15" i="23" s="1"/>
  <c r="B24" i="23" a="1"/>
  <c r="B24" i="23" s="1"/>
  <c r="B33" i="23" a="1"/>
  <c r="B33" i="23" s="1"/>
  <c r="B42" i="23" a="1"/>
  <c r="B42" i="23" s="1"/>
  <c r="B47" i="23" a="1"/>
  <c r="B47" i="23" s="1"/>
  <c r="B56" i="23" a="1"/>
  <c r="B56" i="23" s="1"/>
  <c r="B65" i="23" a="1"/>
  <c r="B65" i="23" s="1"/>
  <c r="B74" i="23" a="1"/>
  <c r="B74" i="23" s="1"/>
  <c r="B79" i="23" a="1"/>
  <c r="B79" i="23" s="1"/>
  <c r="B88" i="23" a="1"/>
  <c r="B88" i="23" s="1"/>
  <c r="B75" i="23" a="1"/>
  <c r="B75" i="23" s="1"/>
  <c r="B89" i="23" a="1"/>
  <c r="B89" i="23" s="1"/>
  <c r="C12" i="23" a="1"/>
  <c r="C12" i="23" s="1"/>
  <c r="C20" i="23" a="1"/>
  <c r="C20" i="23" s="1"/>
  <c r="C28" i="23" a="1"/>
  <c r="C28" i="23" s="1"/>
  <c r="C36" i="23" a="1"/>
  <c r="C36" i="23" s="1"/>
  <c r="C44" i="23" a="1"/>
  <c r="C44" i="23" s="1"/>
  <c r="C52" i="23" a="1"/>
  <c r="C52" i="23" s="1"/>
  <c r="C60" i="23" a="1"/>
  <c r="C60" i="23" s="1"/>
  <c r="C68" i="23" a="1"/>
  <c r="C68" i="23" s="1"/>
  <c r="C76" i="23" a="1"/>
  <c r="C76" i="23" s="1"/>
  <c r="C84" i="23" a="1"/>
  <c r="C84" i="23" s="1"/>
  <c r="B6" i="23" a="1"/>
  <c r="B6" i="23" s="1"/>
  <c r="B11" i="23" a="1"/>
  <c r="B11" i="23" s="1"/>
  <c r="B20" i="23" a="1"/>
  <c r="B20" i="23" s="1"/>
  <c r="B29" i="23" a="1"/>
  <c r="B29" i="23" s="1"/>
  <c r="B38" i="23" a="1"/>
  <c r="B38" i="23" s="1"/>
  <c r="B43" i="23" a="1"/>
  <c r="B43" i="23" s="1"/>
  <c r="B52" i="23" a="1"/>
  <c r="B52" i="23" s="1"/>
  <c r="B61" i="23" a="1"/>
  <c r="B61" i="23" s="1"/>
  <c r="B70" i="23" a="1"/>
  <c r="B70" i="23" s="1"/>
  <c r="B84" i="23" a="1"/>
  <c r="B84" i="23" s="1"/>
  <c r="B87" i="23" a="1"/>
  <c r="B87" i="23" s="1"/>
  <c r="D5" i="23" a="1"/>
  <c r="D5" i="23" s="1"/>
  <c r="C13" i="23" a="1"/>
  <c r="C13" i="23" s="1"/>
  <c r="C21" i="23" a="1"/>
  <c r="C21" i="23" s="1"/>
  <c r="C29" i="23" a="1"/>
  <c r="C29" i="23" s="1"/>
  <c r="C37" i="23" a="1"/>
  <c r="C37" i="23" s="1"/>
  <c r="C45" i="23" a="1"/>
  <c r="C45" i="23" s="1"/>
  <c r="C53" i="23" a="1"/>
  <c r="C53" i="23" s="1"/>
  <c r="C61" i="23" a="1"/>
  <c r="C61" i="23" s="1"/>
  <c r="C69" i="23" a="1"/>
  <c r="C69" i="23" s="1"/>
  <c r="C77" i="23" a="1"/>
  <c r="C77" i="23" s="1"/>
  <c r="C85" i="23" a="1"/>
  <c r="C85" i="23" s="1"/>
  <c r="B7" i="23" a="1"/>
  <c r="B7" i="23" s="1"/>
  <c r="B16" i="23" a="1"/>
  <c r="B16" i="23" s="1"/>
  <c r="B25" i="23" a="1"/>
  <c r="B25" i="23" s="1"/>
  <c r="B34" i="23" a="1"/>
  <c r="B34" i="23" s="1"/>
  <c r="B39" i="23" a="1"/>
  <c r="B39" i="23" s="1"/>
  <c r="B48" i="23" a="1"/>
  <c r="B48" i="23" s="1"/>
  <c r="B57" i="23" a="1"/>
  <c r="B57" i="23" s="1"/>
  <c r="B66" i="23" a="1"/>
  <c r="B66" i="23" s="1"/>
  <c r="B71" i="23" a="1"/>
  <c r="B71" i="23" s="1"/>
  <c r="B80" i="23" a="1"/>
  <c r="B80" i="23" s="1"/>
  <c r="B90" i="23" a="1"/>
  <c r="B90" i="23" s="1"/>
  <c r="B77" i="23" a="1"/>
  <c r="B77" i="23" s="1"/>
  <c r="B37" i="23" a="1"/>
  <c r="B37" i="23" s="1"/>
  <c r="B78" i="23" a="1"/>
  <c r="B78" i="23" s="1"/>
  <c r="B51" i="23" a="1"/>
  <c r="B51" i="23" s="1"/>
  <c r="B60" i="23" a="1"/>
  <c r="B60" i="23" s="1"/>
  <c r="B46" i="23" a="1"/>
  <c r="B46" i="23" s="1"/>
  <c r="B83" i="23" a="1"/>
  <c r="B83" i="23" s="1"/>
  <c r="B69" i="23" a="1"/>
  <c r="B69" i="23" s="1"/>
  <c r="B19" i="21" a="1"/>
  <c r="B19" i="21" s="1"/>
  <c r="AF3" i="22" s="1"/>
  <c r="B36" i="21" a="1"/>
  <c r="B36" i="21" s="1"/>
  <c r="AF21" i="22" s="1"/>
  <c r="B49" i="21" a="1"/>
  <c r="B49" i="21" s="1"/>
  <c r="AF34" i="22" s="1"/>
  <c r="B56" i="21" a="1"/>
  <c r="B56" i="21" s="1"/>
  <c r="AF41" i="22" s="1"/>
  <c r="B64" i="21" a="1"/>
  <c r="B64" i="21" s="1"/>
  <c r="AF49" i="22" s="1"/>
  <c r="B72" i="21" a="1"/>
  <c r="B72" i="21" s="1"/>
  <c r="AF57" i="22" s="1"/>
  <c r="B80" i="21" a="1"/>
  <c r="B80" i="21" s="1"/>
  <c r="AF65" i="22" s="1"/>
  <c r="B88" i="21" a="1"/>
  <c r="B88" i="21" s="1"/>
  <c r="AF73" i="22" s="1"/>
  <c r="B96" i="21" a="1"/>
  <c r="B96" i="21" s="1"/>
  <c r="AF81" i="22" s="1"/>
  <c r="B104" i="21" a="1"/>
  <c r="B104" i="21" s="1"/>
  <c r="B97" i="21" a="1"/>
  <c r="B97" i="21" s="1"/>
  <c r="AF82" i="22" s="1"/>
  <c r="B75" i="21" a="1"/>
  <c r="B75" i="21" s="1"/>
  <c r="AF60" i="22" s="1"/>
  <c r="B99" i="21" a="1"/>
  <c r="B99" i="21" s="1"/>
  <c r="AF84" i="22" s="1"/>
  <c r="B84" i="21" a="1"/>
  <c r="B84" i="21" s="1"/>
  <c r="AF69" i="22" s="1"/>
  <c r="B93" i="21" a="1"/>
  <c r="B93" i="21" s="1"/>
  <c r="AF78" i="22" s="1"/>
  <c r="B20" i="21" a="1"/>
  <c r="B20" i="21" s="1"/>
  <c r="AF4" i="22" s="1"/>
  <c r="B25" i="21" a="1"/>
  <c r="B25" i="21" s="1"/>
  <c r="AF9" i="22" s="1"/>
  <c r="B31" i="21" a="1"/>
  <c r="B31" i="21" s="1"/>
  <c r="AF15" i="22" s="1"/>
  <c r="B37" i="21" a="1"/>
  <c r="B37" i="21" s="1"/>
  <c r="AF22" i="22" s="1"/>
  <c r="B43" i="21" a="1"/>
  <c r="B43" i="21" s="1"/>
  <c r="AF28" i="22" s="1"/>
  <c r="B50" i="21" a="1"/>
  <c r="B50" i="21" s="1"/>
  <c r="AF35" i="22" s="1"/>
  <c r="B57" i="21" a="1"/>
  <c r="B57" i="21" s="1"/>
  <c r="AF42" i="22" s="1"/>
  <c r="B65" i="21" a="1"/>
  <c r="B65" i="21" s="1"/>
  <c r="AF50" i="22" s="1"/>
  <c r="B73" i="21" a="1"/>
  <c r="B73" i="21" s="1"/>
  <c r="AF58" i="22" s="1"/>
  <c r="B81" i="21" a="1"/>
  <c r="B81" i="21" s="1"/>
  <c r="AF66" i="22" s="1"/>
  <c r="B89" i="21" a="1"/>
  <c r="B89" i="21" s="1"/>
  <c r="AF74" i="22" s="1"/>
  <c r="B105" i="21" a="1"/>
  <c r="B105" i="21" s="1"/>
  <c r="B91" i="21" a="1"/>
  <c r="B91" i="21" s="1"/>
  <c r="AF76" i="22" s="1"/>
  <c r="B76" i="21" a="1"/>
  <c r="B76" i="21" s="1"/>
  <c r="AF61" i="22" s="1"/>
  <c r="B85" i="21" a="1"/>
  <c r="B85" i="21" s="1"/>
  <c r="AF70" i="22" s="1"/>
  <c r="B102" i="21" a="1"/>
  <c r="B102" i="21" s="1"/>
  <c r="AF87" i="22" s="1"/>
  <c r="B26" i="21" a="1"/>
  <c r="B26" i="21" s="1"/>
  <c r="AF10" i="22" s="1"/>
  <c r="B32" i="21" a="1"/>
  <c r="B32" i="21" s="1"/>
  <c r="AF16" i="22" s="1"/>
  <c r="B38" i="21" a="1"/>
  <c r="B38" i="21" s="1"/>
  <c r="AF23" i="22" s="1"/>
  <c r="B44" i="21" a="1"/>
  <c r="B44" i="21" s="1"/>
  <c r="AF29" i="22" s="1"/>
  <c r="B58" i="21" a="1"/>
  <c r="B58" i="21" s="1"/>
  <c r="AF43" i="22" s="1"/>
  <c r="B66" i="21" a="1"/>
  <c r="B66" i="21" s="1"/>
  <c r="AF51" i="22" s="1"/>
  <c r="B74" i="21" a="1"/>
  <c r="B74" i="21" s="1"/>
  <c r="AF59" i="22" s="1"/>
  <c r="B82" i="21" a="1"/>
  <c r="B82" i="21" s="1"/>
  <c r="AF67" i="22" s="1"/>
  <c r="B90" i="21" a="1"/>
  <c r="B90" i="21" s="1"/>
  <c r="AF75" i="22" s="1"/>
  <c r="B98" i="21" a="1"/>
  <c r="B98" i="21" s="1"/>
  <c r="AF83" i="22" s="1"/>
  <c r="B59" i="21" a="1"/>
  <c r="B59" i="21" s="1"/>
  <c r="AF44" i="22" s="1"/>
  <c r="B83" i="21" a="1"/>
  <c r="B83" i="21" s="1"/>
  <c r="AF68" i="22" s="1"/>
  <c r="B52" i="21" a="1"/>
  <c r="B52" i="21" s="1"/>
  <c r="AF37" i="22" s="1"/>
  <c r="B92" i="21" a="1"/>
  <c r="B92" i="21" s="1"/>
  <c r="AF77" i="22" s="1"/>
  <c r="B70" i="21" a="1"/>
  <c r="B70" i="21" s="1"/>
  <c r="AF55" i="22" s="1"/>
  <c r="B21" i="21" a="1"/>
  <c r="B21" i="21" s="1"/>
  <c r="AF5" i="22" s="1"/>
  <c r="B45" i="21" a="1"/>
  <c r="B45" i="21" s="1"/>
  <c r="AF30" i="22" s="1"/>
  <c r="B51" i="21" a="1"/>
  <c r="B51" i="21" s="1"/>
  <c r="AF36" i="22" s="1"/>
  <c r="B67" i="21" a="1"/>
  <c r="B67" i="21" s="1"/>
  <c r="AF52" i="22" s="1"/>
  <c r="B68" i="21" a="1"/>
  <c r="B68" i="21" s="1"/>
  <c r="AF53" i="22" s="1"/>
  <c r="B101" i="21" a="1"/>
  <c r="B101" i="21" s="1"/>
  <c r="AF86" i="22" s="1"/>
  <c r="B22" i="21" a="1"/>
  <c r="B22" i="21" s="1"/>
  <c r="AF6" i="22" s="1"/>
  <c r="B27" i="21" a="1"/>
  <c r="B27" i="21" s="1"/>
  <c r="AF11" i="22" s="1"/>
  <c r="B33" i="21" a="1"/>
  <c r="B33" i="21" s="1"/>
  <c r="AF17" i="22" s="1"/>
  <c r="B39" i="21" a="1"/>
  <c r="B39" i="21" s="1"/>
  <c r="AF24" i="22" s="1"/>
  <c r="B46" i="21" a="1"/>
  <c r="B46" i="21" s="1"/>
  <c r="AF31" i="22" s="1"/>
  <c r="B77" i="21" a="1"/>
  <c r="B77" i="21" s="1"/>
  <c r="AF62" i="22" s="1"/>
  <c r="B94" i="21" a="1"/>
  <c r="B94" i="21" s="1"/>
  <c r="AF79" i="22" s="1"/>
  <c r="B28" i="21" a="1"/>
  <c r="B28" i="21" s="1"/>
  <c r="AF12" i="22" s="1"/>
  <c r="B34" i="21" a="1"/>
  <c r="B34" i="21" s="1"/>
  <c r="AF18" i="22" s="1"/>
  <c r="B40" i="21" a="1"/>
  <c r="B40" i="21" s="1"/>
  <c r="AF25" i="22" s="1"/>
  <c r="B53" i="21" a="1"/>
  <c r="B53" i="21" s="1"/>
  <c r="AF38" i="22" s="1"/>
  <c r="B61" i="21" a="1"/>
  <c r="B61" i="21" s="1"/>
  <c r="AF46" i="22" s="1"/>
  <c r="B69" i="21" a="1"/>
  <c r="B69" i="21" s="1"/>
  <c r="AF54" i="22" s="1"/>
  <c r="B86" i="21" a="1"/>
  <c r="B86" i="21" s="1"/>
  <c r="AF71" i="22" s="1"/>
  <c r="B23" i="21" a="1"/>
  <c r="B23" i="21" s="1"/>
  <c r="AF7" i="22" s="1"/>
  <c r="B29" i="21" a="1"/>
  <c r="B29" i="21" s="1"/>
  <c r="AF13" i="22" s="1"/>
  <c r="B41" i="21" a="1"/>
  <c r="B41" i="21" s="1"/>
  <c r="AF26" i="22" s="1"/>
  <c r="B47" i="21" a="1"/>
  <c r="B47" i="21" s="1"/>
  <c r="AF32" i="22" s="1"/>
  <c r="B54" i="21" a="1"/>
  <c r="B54" i="21" s="1"/>
  <c r="AF39" i="22" s="1"/>
  <c r="B62" i="21" a="1"/>
  <c r="B62" i="21" s="1"/>
  <c r="AF47" i="22" s="1"/>
  <c r="B24" i="21" a="1"/>
  <c r="B24" i="21" s="1"/>
  <c r="AF8" i="22" s="1"/>
  <c r="B30" i="21" a="1"/>
  <c r="B30" i="21" s="1"/>
  <c r="AF14" i="22" s="1"/>
  <c r="B35" i="21" a="1"/>
  <c r="B35" i="21" s="1"/>
  <c r="AF19" i="22" s="1"/>
  <c r="B42" i="21" a="1"/>
  <c r="B42" i="21" s="1"/>
  <c r="AF27" i="22" s="1"/>
  <c r="B48" i="21" a="1"/>
  <c r="B48" i="21" s="1"/>
  <c r="AF33" i="22" s="1"/>
  <c r="B55" i="21" a="1"/>
  <c r="B55" i="21" s="1"/>
  <c r="AF40" i="22" s="1"/>
  <c r="B63" i="21" a="1"/>
  <c r="B63" i="21" s="1"/>
  <c r="AF48" i="22" s="1"/>
  <c r="B71" i="21" a="1"/>
  <c r="B71" i="21" s="1"/>
  <c r="AF56" i="22" s="1"/>
  <c r="B79" i="21" a="1"/>
  <c r="B79" i="21" s="1"/>
  <c r="AF64" i="22" s="1"/>
  <c r="B87" i="21" a="1"/>
  <c r="B87" i="21" s="1"/>
  <c r="AF72" i="22" s="1"/>
  <c r="B95" i="21" a="1"/>
  <c r="B95" i="21" s="1"/>
  <c r="AF80" i="22" s="1"/>
  <c r="B103" i="21" a="1"/>
  <c r="B103" i="21" s="1"/>
  <c r="B60" i="21" a="1"/>
  <c r="B60" i="21" s="1"/>
  <c r="AF45" i="22" s="1"/>
  <c r="B100" i="21" a="1"/>
  <c r="B100" i="21" s="1"/>
  <c r="AF85" i="22" s="1"/>
  <c r="B78" i="21" a="1"/>
  <c r="B78" i="21" s="1"/>
  <c r="AF63" i="22" s="1"/>
  <c r="B18" i="21" a="1"/>
  <c r="B18" i="21" s="1"/>
  <c r="D25" i="15"/>
  <c r="I6" i="35" l="1" a="1"/>
  <c r="I6" i="35" s="1"/>
  <c r="F6" i="34" a="1"/>
  <c r="F6" i="34" s="1"/>
  <c r="B6" i="34" a="1"/>
  <c r="B6" i="34" s="1"/>
  <c r="B6" i="35" a="1"/>
  <c r="B6" i="35" s="1"/>
  <c r="G16" i="10"/>
  <c r="H16" i="10"/>
  <c r="F16" i="10"/>
  <c r="E16" i="10"/>
  <c r="G19" i="10" l="1"/>
  <c r="H19" i="10"/>
  <c r="F19" i="10"/>
  <c r="E19" i="10"/>
  <c r="G10" i="9"/>
  <c r="H10" i="9"/>
  <c r="F10" i="9"/>
  <c r="E10" i="9"/>
  <c r="D10" i="9"/>
  <c r="G13" i="15"/>
  <c r="H13" i="15"/>
  <c r="F13" i="15"/>
  <c r="E13" i="15"/>
  <c r="D13" i="15"/>
  <c r="F10" i="17"/>
  <c r="A76" i="22"/>
  <c r="A33" i="22"/>
  <c r="A21" i="22"/>
  <c r="A22" i="22"/>
  <c r="A60" i="22" l="1"/>
  <c r="A78" i="22" l="1"/>
  <c r="A77" i="22"/>
  <c r="A75" i="22"/>
  <c r="A74" i="22"/>
  <c r="A73" i="22"/>
  <c r="A71" i="22"/>
  <c r="A66" i="22"/>
  <c r="A65" i="22"/>
  <c r="A64" i="22"/>
  <c r="A63" i="22"/>
  <c r="A58" i="22"/>
  <c r="A57" i="22"/>
  <c r="A56" i="22"/>
  <c r="A55" i="22"/>
  <c r="A54" i="22"/>
  <c r="A51" i="22"/>
  <c r="A50" i="22"/>
  <c r="A49" i="22"/>
  <c r="A48" i="22"/>
  <c r="A47" i="22"/>
  <c r="A46" i="22"/>
  <c r="A45" i="22"/>
  <c r="A44" i="22"/>
  <c r="A42" i="22"/>
  <c r="A41" i="22"/>
  <c r="A29" i="22"/>
  <c r="A38" i="22"/>
  <c r="A37" i="22"/>
  <c r="A36" i="22"/>
  <c r="A35" i="22"/>
  <c r="A34" i="22"/>
  <c r="A32" i="22"/>
  <c r="A31" i="22"/>
  <c r="A30" i="22"/>
  <c r="A26" i="22"/>
  <c r="A25" i="22"/>
  <c r="A24" i="22"/>
  <c r="A23" i="22"/>
  <c r="A19" i="22"/>
  <c r="A18" i="22"/>
  <c r="A15" i="22"/>
  <c r="A14" i="22"/>
  <c r="A13" i="22"/>
  <c r="A12" i="22"/>
  <c r="A11" i="22"/>
  <c r="A10" i="22"/>
  <c r="A9" i="22"/>
  <c r="A8" i="22"/>
  <c r="A7" i="22"/>
  <c r="A6" i="22"/>
  <c r="A5" i="22"/>
  <c r="A4" i="22"/>
  <c r="G13" i="16" l="1"/>
  <c r="H13" i="16"/>
  <c r="F13" i="16"/>
  <c r="E13" i="16"/>
  <c r="D13" i="16"/>
  <c r="D10" i="16"/>
  <c r="D16" i="10"/>
  <c r="D13" i="10"/>
  <c r="G19" i="9"/>
  <c r="H19" i="9"/>
  <c r="F19" i="9"/>
  <c r="E19" i="9"/>
  <c r="D19" i="9"/>
  <c r="G16" i="9"/>
  <c r="H16" i="9"/>
  <c r="F16" i="9"/>
  <c r="E16" i="9"/>
  <c r="D16" i="9"/>
  <c r="D13" i="9"/>
  <c r="G41" i="8"/>
  <c r="H41" i="8"/>
  <c r="F41" i="8"/>
  <c r="E41" i="8"/>
  <c r="D41" i="8"/>
  <c r="G38" i="8"/>
  <c r="H38" i="8"/>
  <c r="F38" i="8"/>
  <c r="E38" i="8"/>
  <c r="D38" i="8"/>
  <c r="G35" i="8"/>
  <c r="H35" i="8"/>
  <c r="F35" i="8"/>
  <c r="E35" i="8"/>
  <c r="D35" i="8"/>
  <c r="G32" i="8"/>
  <c r="H32" i="8"/>
  <c r="F32" i="8"/>
  <c r="E32" i="8"/>
  <c r="D32" i="8"/>
  <c r="D29" i="8"/>
  <c r="G31" i="17"/>
  <c r="H31" i="17"/>
  <c r="F31" i="17"/>
  <c r="E31" i="17"/>
  <c r="D31" i="17"/>
  <c r="G25" i="17"/>
  <c r="H25" i="17"/>
  <c r="F25" i="17"/>
  <c r="E25" i="17"/>
  <c r="D25" i="17"/>
  <c r="G22" i="17"/>
  <c r="H22" i="17"/>
  <c r="F22" i="17"/>
  <c r="E22" i="17"/>
  <c r="D22" i="17"/>
  <c r="G13" i="17"/>
  <c r="H13" i="17"/>
  <c r="F13" i="17"/>
  <c r="E13" i="17"/>
  <c r="D13" i="17"/>
  <c r="G10" i="17"/>
  <c r="H10" i="17"/>
  <c r="E10" i="17"/>
  <c r="D10" i="17"/>
  <c r="D16" i="17"/>
  <c r="G37" i="17"/>
  <c r="H37" i="17"/>
  <c r="F37" i="17"/>
  <c r="E37" i="17"/>
  <c r="D37" i="17"/>
  <c r="G28" i="15"/>
  <c r="H28" i="15"/>
  <c r="F28" i="15"/>
  <c r="E28" i="15"/>
  <c r="D28" i="15"/>
  <c r="G25" i="15"/>
  <c r="H25" i="15"/>
  <c r="F25" i="15"/>
  <c r="E25" i="15"/>
  <c r="G22" i="15"/>
  <c r="H22" i="15"/>
  <c r="F22" i="15"/>
  <c r="E22" i="15"/>
  <c r="D22" i="15"/>
  <c r="G16" i="15"/>
  <c r="H16" i="15"/>
  <c r="F16" i="15"/>
  <c r="E16" i="15"/>
  <c r="D16" i="15"/>
  <c r="G31" i="11" l="1"/>
  <c r="H31" i="11"/>
  <c r="F31" i="11"/>
  <c r="G28" i="11"/>
  <c r="H28" i="11"/>
  <c r="F28" i="11"/>
  <c r="G25" i="11"/>
  <c r="H25" i="11"/>
  <c r="F25" i="11"/>
  <c r="G22" i="11"/>
  <c r="H22" i="11"/>
  <c r="F22" i="11"/>
  <c r="G19" i="11"/>
  <c r="H19" i="11"/>
  <c r="F19" i="11"/>
  <c r="G16" i="11"/>
  <c r="H16" i="11"/>
  <c r="F16" i="11"/>
  <c r="G10" i="11"/>
  <c r="H10" i="11"/>
  <c r="F10" i="11"/>
  <c r="E31" i="11"/>
  <c r="D31" i="11"/>
  <c r="E28" i="11"/>
  <c r="D28" i="11"/>
  <c r="E25" i="11"/>
  <c r="D25" i="11"/>
  <c r="E22" i="11"/>
  <c r="D22" i="11"/>
  <c r="E19" i="11"/>
  <c r="D19" i="11"/>
  <c r="E16" i="11"/>
  <c r="E10" i="11"/>
  <c r="D10" i="11"/>
  <c r="G10" i="10"/>
  <c r="H10" i="10"/>
  <c r="F10" i="10"/>
  <c r="G13" i="10"/>
  <c r="H13" i="10"/>
  <c r="F13" i="10"/>
  <c r="E13" i="10"/>
  <c r="E10" i="10"/>
  <c r="D10" i="10"/>
  <c r="G28" i="9"/>
  <c r="H28" i="9"/>
  <c r="F28" i="9"/>
  <c r="G22" i="9"/>
  <c r="H22" i="9"/>
  <c r="F22" i="9"/>
  <c r="G13" i="9"/>
  <c r="H13" i="9"/>
  <c r="F13" i="9"/>
  <c r="E28" i="9"/>
  <c r="D28" i="9"/>
  <c r="E22" i="9"/>
  <c r="D22" i="9"/>
  <c r="E13" i="9"/>
  <c r="G29" i="8"/>
  <c r="H29" i="8"/>
  <c r="F29" i="8"/>
  <c r="G26" i="8"/>
  <c r="H26" i="8"/>
  <c r="F26" i="8"/>
  <c r="G23" i="8"/>
  <c r="H23" i="8"/>
  <c r="F23" i="8"/>
  <c r="G20" i="8"/>
  <c r="H20" i="8"/>
  <c r="F20" i="8"/>
  <c r="G13" i="8"/>
  <c r="H13" i="8"/>
  <c r="F13" i="8"/>
  <c r="G10" i="8"/>
  <c r="H10" i="8"/>
  <c r="F10" i="8"/>
  <c r="E29" i="8"/>
  <c r="E26" i="8"/>
  <c r="D26" i="8"/>
  <c r="E23" i="8"/>
  <c r="D23" i="8"/>
  <c r="E20" i="8"/>
  <c r="E13" i="8"/>
  <c r="D13" i="8"/>
  <c r="E10" i="8"/>
  <c r="D10" i="8"/>
  <c r="G34" i="17"/>
  <c r="H34" i="17"/>
  <c r="F34" i="17"/>
  <c r="G28" i="17"/>
  <c r="H28" i="17"/>
  <c r="F28" i="17"/>
  <c r="G19" i="17"/>
  <c r="H19" i="17"/>
  <c r="F19" i="17"/>
  <c r="G16" i="17"/>
  <c r="H16" i="17"/>
  <c r="F16" i="17"/>
  <c r="E34" i="17"/>
  <c r="D34" i="17"/>
  <c r="E28" i="17"/>
  <c r="D28" i="17"/>
  <c r="E19" i="17"/>
  <c r="D19" i="17"/>
  <c r="E16" i="17"/>
  <c r="G31" i="16"/>
  <c r="H31" i="16"/>
  <c r="F31" i="16"/>
  <c r="G28" i="16"/>
  <c r="H28" i="16"/>
  <c r="F28" i="16"/>
  <c r="G25" i="16"/>
  <c r="H25" i="16"/>
  <c r="F25" i="16"/>
  <c r="G22" i="16"/>
  <c r="H22" i="16"/>
  <c r="F22" i="16"/>
  <c r="G19" i="16"/>
  <c r="H19" i="16"/>
  <c r="F19" i="16"/>
  <c r="G10" i="16"/>
  <c r="H10" i="16"/>
  <c r="F10" i="16"/>
  <c r="E31" i="16"/>
  <c r="D31" i="16"/>
  <c r="E28" i="16"/>
  <c r="D28" i="16"/>
  <c r="E25" i="16"/>
  <c r="D25" i="16"/>
  <c r="E22" i="16"/>
  <c r="D22" i="16"/>
  <c r="E19" i="16"/>
  <c r="D19" i="16"/>
  <c r="E10" i="16"/>
  <c r="G46" i="15"/>
  <c r="H46" i="15"/>
  <c r="F46" i="15"/>
  <c r="G19" i="15"/>
  <c r="H19" i="15"/>
  <c r="F19" i="15"/>
  <c r="G43" i="15"/>
  <c r="H43" i="15"/>
  <c r="F43" i="15"/>
  <c r="G40" i="15"/>
  <c r="H40" i="15"/>
  <c r="F40" i="15"/>
  <c r="G37" i="15"/>
  <c r="H37" i="15"/>
  <c r="F37" i="15"/>
  <c r="G34" i="15"/>
  <c r="H34" i="15"/>
  <c r="F34" i="15"/>
  <c r="G31" i="15"/>
  <c r="H31" i="15"/>
  <c r="F31" i="15"/>
  <c r="G10" i="15"/>
  <c r="H10" i="15"/>
  <c r="F10" i="15"/>
  <c r="E46" i="15"/>
  <c r="D46" i="15"/>
  <c r="E19" i="15"/>
  <c r="D19" i="15"/>
  <c r="E43" i="15"/>
  <c r="D43" i="15"/>
  <c r="E40" i="15"/>
  <c r="D40" i="15"/>
  <c r="E37" i="15"/>
  <c r="D37" i="15"/>
  <c r="E34" i="15"/>
  <c r="D34" i="15"/>
  <c r="E31" i="15"/>
  <c r="D31" i="15"/>
  <c r="E10" i="15"/>
  <c r="A3" i="22" l="1"/>
  <c r="AF2" i="22" s="1"/>
  <c r="J6" i="34" l="1" a="1"/>
  <c r="J6" i="34" s="1"/>
  <c r="P6" i="35" a="1"/>
  <c r="P6" i="35" s="1"/>
  <c r="D15" i="12"/>
  <c r="C21" i="13" l="1"/>
  <c r="D29" i="12"/>
  <c r="D24" i="12"/>
  <c r="D19"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<sst xmlns="http://schemas.openxmlformats.org/spreadsheetml/2006/main" count="1071" uniqueCount="633">
  <si>
    <t>Cahier de travail pour la réalisation d’une analyse de situation portant sur la performance des programmes de vaccination</t>
  </si>
  <si>
    <t>ACCUEIL</t>
  </si>
  <si>
    <t>Étapes essentielles</t>
  </si>
  <si>
    <t>1. Rassembler les sources d'information</t>
  </si>
  <si>
    <t>2. Établir un aperçu du programme de vaccination</t>
  </si>
  <si>
    <t>2.1 Aperçu de la couverture vaccinale et de l'équité</t>
  </si>
  <si>
    <t>2.2 Surveillance des MPV</t>
  </si>
  <si>
    <t>3. Identifier les obstacles et recueillir les données probantes</t>
  </si>
  <si>
    <t>Catégories</t>
  </si>
  <si>
    <t>3.1 Gestion et financement du programme</t>
  </si>
  <si>
    <t>3.2 Gestion des ressources humaines</t>
  </si>
  <si>
    <t>3.3 Approvisionnement, qualité et logistique des vaccins</t>
  </si>
  <si>
    <t>3.4 Prestation de services</t>
  </si>
  <si>
    <t>3.5 Couverture et surveillance des MAPI</t>
  </si>
  <si>
    <t>3.6 Surveillance des maladies</t>
  </si>
  <si>
    <t>3.7 Génération de la demande</t>
  </si>
  <si>
    <t>3.8 Autres obstacles</t>
  </si>
  <si>
    <t>4. Hiérarchiser les obstacles</t>
  </si>
  <si>
    <t>Aaron Wallace (wallacea@who.int)</t>
  </si>
  <si>
    <t>Étapes supplémentaires</t>
  </si>
  <si>
    <t>Dijana Spasenoska (spasenoskad@who.int)</t>
  </si>
  <si>
    <t>Notes</t>
  </si>
  <si>
    <t>A. Obstacles nécessitant des recherches supplémentaires</t>
  </si>
  <si>
    <t>B. Identification des points forts potentiels du programme de vaccination</t>
  </si>
  <si>
    <t>C. Identification des questions décisionnelles prioritaires</t>
  </si>
  <si>
    <t>D. Identification des actions prioritaires</t>
  </si>
  <si>
    <t>FIN DE PAGE</t>
  </si>
  <si>
    <t>ÉTAPE 1 : Rassembler les sources d’information</t>
  </si>
  <si>
    <t>Pour chacune des sources d’information répertoriées, une description peut être obtenue en cliquant sur</t>
  </si>
  <si>
    <t>Figure 1.</t>
  </si>
  <si>
    <t>Liste des sources</t>
  </si>
  <si>
    <t>Avez-vous trouvé cette source d’information ?</t>
  </si>
  <si>
    <t>Où peut-on trouver cette source (lien, ou s’il s’agit d’une copie physique, emplacement) ?</t>
  </si>
  <si>
    <t>Quand cette source a-t-elle été publiée ?</t>
  </si>
  <si>
    <t>Sources d’information de base du PEV</t>
  </si>
  <si>
    <t>Plan pluriannuel complet (PPAc) ou Stratégie nationale de vaccination (SNV)</t>
  </si>
  <si>
    <t>Couverture dans le formulaire JRF</t>
  </si>
  <si>
    <t>Couverture dans les enquêtes EDS/MICS</t>
  </si>
  <si>
    <t>Données de couverture tirées d’autres enquêtes</t>
  </si>
  <si>
    <t>Gestion efficace des vaccins (EVM)</t>
  </si>
  <si>
    <t>Examen du PEV</t>
  </si>
  <si>
    <t>Évaluations des occasions manquées de vaccination (MOV)</t>
  </si>
  <si>
    <t>Évaluations de la disponibilité et de la capacité opérationnelle des services (SARA)</t>
  </si>
  <si>
    <t>Évaluation de la prestation de services (SPA)</t>
  </si>
  <si>
    <t>Rapports de surveillance des maladies à prévention vaccinale (MPV)</t>
  </si>
  <si>
    <t>Évaluation UNICEF de la couverture et de l’équité (CEA)</t>
  </si>
  <si>
    <t>Informations sur le taux de perte de vaccins</t>
  </si>
  <si>
    <t>Facteurs comportementaux et sociaux de la vaccination (BeSD)</t>
  </si>
  <si>
    <t>Principales sources complémentaires potentielles</t>
  </si>
  <si>
    <t>Analyse des goulets d’étranglement</t>
  </si>
  <si>
    <t>Analyse de la santé de l’enfant</t>
  </si>
  <si>
    <t>Rapports relatifs à l’intensification périodique de la vaccination systématique</t>
  </si>
  <si>
    <t>Études de calcul des coûts ou études économiques</t>
  </si>
  <si>
    <t>Rapport sur l'initiative Compte à rebours</t>
  </si>
  <si>
    <t>Évaluation de la qualité des données/enquête sur la qualité des données</t>
  </si>
  <si>
    <t>Politiques, stratégies, plans, revues et organigrammes du secteur de la santé</t>
  </si>
  <si>
    <t>Rapports du comité de coordination interinstitutions (CCI)</t>
  </si>
  <si>
    <t>Rapports d'évaluation qualitative</t>
  </si>
  <si>
    <t>Discussions au sein de groupes de réflexion</t>
  </si>
  <si>
    <t>Entretiens avec des informateurs clés</t>
  </si>
  <si>
    <t>Connaissances, attitudes et pratiques (CAP)</t>
  </si>
  <si>
    <t>Évaluation de la santé de la mère et de l'enfant et plan de développement</t>
  </si>
  <si>
    <t>Rapports du groupe consultatif technique national sur la vaccination (NITAG)</t>
  </si>
  <si>
    <t>Plans opérationnels</t>
  </si>
  <si>
    <t>Évaluations des partenaires (évaluation conjointe de Gavi, évaluations complètes des pays, etc.)</t>
  </si>
  <si>
    <t>Évaluations postintroduction des vaccins</t>
  </si>
  <si>
    <t>Plan de développement des soins de santé primaires</t>
  </si>
  <si>
    <t>Évaluation de la stratégie « Atteindre chaque district » (ACD)</t>
  </si>
  <si>
    <t>Analyse des causes profondes</t>
  </si>
  <si>
    <t>État des inégalités</t>
  </si>
  <si>
    <t>Exploration des inégalités</t>
  </si>
  <si>
    <t>Examens de la surveillance</t>
  </si>
  <si>
    <t>Stratégie nationale pour la couverture sanitaire universelle</t>
  </si>
  <si>
    <t>Rapport sur les indicateurs des besoins en personnel par rapport à la charge de travail (WISN)</t>
  </si>
  <si>
    <t>Recherche dans PUBMED</t>
  </si>
  <si>
    <t>Ajouter ici les sources identifiées lors de la recherche dans PUBMED</t>
  </si>
  <si>
    <t>Autre source éventuelle</t>
  </si>
  <si>
    <t>ÉTAPE 2 : Établir un aperçu du programme de vaccination</t>
  </si>
  <si>
    <t>Étape 2 : Cette étape implique de documenter les données les plus récentes disponibles sur la couverture vaccinale, l'équité en matière de vaccination et la surveillance des MPV. Cet exercice a pour but de fournir un aperçu de la situation, plutôt qu’une évaluation détaillée. Bien que les indicateurs ne permettent pas d'identifier les causes d'une faible couverture vaccinale ou d'un nombre élevé de cas de MPV, ils peuvent signaler l'existence potentielle d'obstacles. Ainsi, si la présence d'obstacles est suggérée par ces indicateurs, il convient d'en rechercher l'explication dans les sources d’information identifiées à l’étape 1 et de documenter les éléments de preuve à l’étape 3.</t>
  </si>
  <si>
    <t>Catégories</t>
  </si>
  <si>
    <t>2.1 Couverture vaccinale et équité</t>
  </si>
  <si>
    <t>ÉTAPE 2 : Aperçu du programme de vaccination</t>
  </si>
  <si>
    <t>Couverture vaccinale</t>
  </si>
  <si>
    <t>Pour accéder aux données WUENIC les plus récentes, cliquer :</t>
  </si>
  <si>
    <t>ici</t>
  </si>
  <si>
    <t>Documenter la source des données</t>
  </si>
  <si>
    <t>Exemple 1</t>
  </si>
  <si>
    <t>Autres remarques éventuelles sur la qualité des données</t>
  </si>
  <si>
    <t>Veuillez ajouter les années dans le tableau en commençant par l’année en cours, puis en allant à rebours. Les graphiques sont autogénérés à partir des données du Tableau 1.</t>
  </si>
  <si>
    <t>Tableau 1</t>
  </si>
  <si>
    <t>Indicateur</t>
  </si>
  <si>
    <t>Couverture en %</t>
  </si>
  <si>
    <t>Obstacle potentiel</t>
  </si>
  <si>
    <t>_Année en cours_</t>
  </si>
  <si>
    <t>_Année_</t>
  </si>
  <si>
    <t>Couverture du DTC1</t>
  </si>
  <si>
    <t>Couverture du DTC3</t>
  </si>
  <si>
    <t>Couverture du MCV1</t>
  </si>
  <si>
    <t>Couverture du MCV2</t>
  </si>
  <si>
    <t>Couverture du vaccin anti-HPV1</t>
  </si>
  <si>
    <t>Abandon ((DTC1-DTC3)/DTC1)</t>
  </si>
  <si>
    <t>% districts où la couverture du DTC3 est &lt;50 %</t>
  </si>
  <si>
    <t>% districts où la couverture du DTC3 est &lt;80 %</t>
  </si>
  <si>
    <t>Tableau vierge – utilisez le tableau ci-dessous UNIQUEMENT si vous souhaitez saisir d'autres indicateurs de couverture susceptibles d'être pertinents. S’il existe un écart important entre les données administratives et les données d’enquête, vous pouvez documenter les données de ces deux sources dans des tableaux distincts.</t>
  </si>
  <si>
    <t>Équité en matière de vaccination</t>
  </si>
  <si>
    <t>Exemple 2</t>
  </si>
  <si>
    <t>Équité de la couverture vaccinale</t>
  </si>
  <si>
    <t>Couverture du DTC3 en %</t>
  </si>
  <si>
    <t>Inégalité : importante/modérée/minime</t>
  </si>
  <si>
    <t>Sexe</t>
  </si>
  <si>
    <t>Masculin</t>
  </si>
  <si>
    <t>Féminin</t>
  </si>
  <si>
    <t>Différence</t>
  </si>
  <si>
    <t>Quintile de richesse</t>
  </si>
  <si>
    <t>Le plus faible</t>
  </si>
  <si>
    <t>Le plus élevé</t>
  </si>
  <si>
    <t>Résidence</t>
  </si>
  <si>
    <t>En zone urbaine</t>
  </si>
  <si>
    <t>En zone rurale</t>
  </si>
  <si>
    <t>Régions</t>
  </si>
  <si>
    <t>Région où la couverture est la plus élevée</t>
  </si>
  <si>
    <t>Région où la couverture est la plus faible</t>
  </si>
  <si>
    <t>Tableau vierge – utilisez le tableau ci-dessous UNIQUEMENT si vous souhaitez saisir d'autres indicateurs d'équité susceptibles d'être pertinents. S’il existe un écart important entre les données administratives et les données d’enquête, vous pouvez documenter les données de ces deux sources dans des tableaux distincts.</t>
  </si>
  <si>
    <t>Estimation du nombre d’enfants zéro dose</t>
  </si>
  <si>
    <t>Pour plus d’informations sur la triangulation des données</t>
  </si>
  <si>
    <t>cliquer ici</t>
  </si>
  <si>
    <t>Population cible (nombre)</t>
  </si>
  <si>
    <t>%age d'enfants zéro dose (sur la base de la couverture du DTC1)</t>
  </si>
  <si>
    <t>Estimation du nombre d’enfants zéro dose</t>
  </si>
  <si>
    <t>Analyse infranationale</t>
  </si>
  <si>
    <t>Liste des 5 régions où la couverture du DTC1 est la plus faible (en %)</t>
  </si>
  <si>
    <t>Nom de la région</t>
  </si>
  <si>
    <t>Couverture du DTC1 en %</t>
  </si>
  <si>
    <t>Abandon ((DTC 1-DTC 3)/DTC 1)</t>
  </si>
  <si>
    <t>Liste des 5 régions comptant le plus grand nombre d’enfants zéro dose (c.-à-d. n'ayant pas reçu le DTC1)</t>
  </si>
  <si>
    <t>Population cible</t>
  </si>
  <si>
    <t>Nombre d’enfants zéro dose</t>
  </si>
  <si>
    <t>Tableau vierge – utilisez le tableau ci-dessous UNIQUEMENT si vous souhaitez saisir d'autres indicateurs susceptibles d'être pertinents sur les enfants zéro dose. S’il existe un écart important entre les données administratives et les données d’enquête, vous pouvez documenter les données de ces deux sources dans des tableaux distincts.</t>
  </si>
  <si>
    <t>List of barriers</t>
  </si>
  <si>
    <t>Does the barrier exist</t>
  </si>
  <si>
    <t>No info</t>
  </si>
  <si>
    <t>Non-barriers</t>
  </si>
  <si>
    <t>Choices</t>
  </si>
  <si>
    <t>X2:X3</t>
  </si>
  <si>
    <t>Program management/financing</t>
  </si>
  <si>
    <t>Did you find information</t>
  </si>
  <si>
    <t>Comment on data limitation</t>
  </si>
  <si>
    <t>What can be done to gather information</t>
  </si>
  <si>
    <t>Which findings suggest that there is/isnt a barrier</t>
  </si>
  <si>
    <t>Formulas used for the categories</t>
  </si>
  <si>
    <t>AB1</t>
  </si>
  <si>
    <t>Yes</t>
  </si>
  <si>
    <t>No</t>
  </si>
  <si>
    <t>OUI</t>
  </si>
  <si>
    <t>AB2:AC2</t>
  </si>
  <si>
    <t>NO</t>
  </si>
  <si>
    <t>Que peut-on faire pour recueillir les informations manquantes ?</t>
  </si>
  <si>
    <t>AB3</t>
  </si>
  <si>
    <t xml:space="preserve">Complete the equity (coverage comparisons by economic quintile, subnaional unit, rural vs urban) table below. The information can be found directly in the DHS/MICS country report. Access the latest report, and the relevant information can be extracted from the Child Health chapter, Vaccination of Children section. Please note, that in some countries DTP3 coverage is reported as Pentavalent 3 coverage. </t>
  </si>
  <si>
    <t>Faible</t>
  </si>
  <si>
    <t>Moyenne</t>
  </si>
  <si>
    <t>Élevée</t>
  </si>
  <si>
    <t>Potential barriers</t>
  </si>
  <si>
    <t>DTP1</t>
  </si>
  <si>
    <t>DTP3</t>
  </si>
  <si>
    <t>DTP1-MCV1</t>
  </si>
  <si>
    <t>Gestion des ressources humaines</t>
  </si>
  <si>
    <t xml:space="preserve"> </t>
  </si>
  <si>
    <t>MCV2</t>
  </si>
  <si>
    <t>HPV1</t>
  </si>
  <si>
    <t>% OF DTP3</t>
  </si>
  <si>
    <t>DTP3-MCV2</t>
  </si>
  <si>
    <t>DTP &lt;50%</t>
  </si>
  <si>
    <t>DTP &lt;80%</t>
  </si>
  <si>
    <t>Approvisionnement, qualité et logistique des vaccins</t>
  </si>
  <si>
    <t>Prestation de services</t>
  </si>
  <si>
    <t>Couverture vaccinale et surveillance des MAPI</t>
  </si>
  <si>
    <t xml:space="preserve">Disease surveillance </t>
  </si>
  <si>
    <t>Génération de la demande</t>
  </si>
  <si>
    <t>Any other barriers</t>
  </si>
  <si>
    <t>2.2 Surveillance des MPV</t>
  </si>
  <si>
    <t>Surveillance des MPV</t>
  </si>
  <si>
    <t>MPV</t>
  </si>
  <si>
    <t>Nombre total de cas</t>
  </si>
  <si>
    <t>Paralysie flasque aiguë (poliomyélite)</t>
  </si>
  <si>
    <t>Cas suspects de rougeole</t>
  </si>
  <si>
    <t>Cas confirmés de rougeole</t>
  </si>
  <si>
    <t>Syndrome de rubéole congénitale (SRC)</t>
  </si>
  <si>
    <t>Diphtérie</t>
  </si>
  <si>
    <t>Hépatite A</t>
  </si>
  <si>
    <t>Hépatite B</t>
  </si>
  <si>
    <t>Encéphalite japonaise</t>
  </si>
  <si>
    <t>Oreillons</t>
  </si>
  <si>
    <t>Tétanos néonatal</t>
  </si>
  <si>
    <t>Tétanos non néonatal</t>
  </si>
  <si>
    <t>Coqueluche</t>
  </si>
  <si>
    <t>Rotavirus</t>
  </si>
  <si>
    <t>Rubéole</t>
  </si>
  <si>
    <t>Fièvre typhoïde</t>
  </si>
  <si>
    <t>Varicelle</t>
  </si>
  <si>
    <t>Fièvre jaune</t>
  </si>
  <si>
    <t>Tableau vierge – utilisez le tableau ci-dessous UNIQUEMENT si vous souhaitez saisir d'autres données. S’il existe un écart important entre deux sources de données, vous pouvez documenter les données issues de ces deux sources dans des tableaux distincts.</t>
  </si>
  <si>
    <t>Outil de surveillance des MPV</t>
  </si>
  <si>
    <t>Ce tableau peut être utilisé pour donner un aperçu des différents aspects de la surveillance des MPV. Les résultats peuvent être utilisés pour contextualiser l’examen des données probantes à l’étape 3 ou la hiérarchisation des obstacles à l'étape 4. De plus, au-delà de la présente analyse de situation, cet outil peut être utilisé pour identifier les domaines qui nécessitent une évaluation plus approfondie, menée dans le cadre de l’examen du PEV ou d’un autre examen de la surveillance et portant sur les caractéristiques suivantes : fonctionnalité, rapidité, représentativité, sensibilité, qualité des données et durabilité.</t>
  </si>
  <si>
    <t>Fièvre aiguë avec éruption cutanée (rougeole/rubéole)</t>
  </si>
  <si>
    <t>Syndrome de rubéole congénitale</t>
  </si>
  <si>
    <t>Méningite/Encéphalite</t>
  </si>
  <si>
    <t>Maladies respiratoires</t>
  </si>
  <si>
    <t>Diarrhée</t>
  </si>
  <si>
    <t>Tétanos</t>
  </si>
  <si>
    <t>Fièvre jaune</t>
  </si>
  <si>
    <t>Autre</t>
  </si>
  <si>
    <t>Existe-t-il un système de surveillance fonctionnel ? (Oui/Non)</t>
  </si>
  <si>
    <t>La surveillance est-elle nationale (N), infranationale (IN) et/ou sentinelle (S) ?</t>
  </si>
  <si>
    <t>Examiner les définitions de cas : sont-elles raisonnables dans le contexte du pays ?</t>
  </si>
  <si>
    <t>Des modes opératoires normalisés sont-ils disponibles pour examen ?</t>
  </si>
  <si>
    <t>Sont-ils adéquats ? (Qui doit notifier quoi, quand, comment et à qui) ?</t>
  </si>
  <si>
    <t>Est-ce que &gt;80 % des unités notificatrices transmettent des données ?</t>
  </si>
  <si>
    <t>Les données sont-elles complètes ?</t>
  </si>
  <si>
    <t>Les données sont-elles communiquées en temps utile ?</t>
  </si>
  <si>
    <t>Les cas sont-ils confirmés en laboratoire ? (Oui/Non/Partiellement)</t>
  </si>
  <si>
    <t>La sensibilité de la surveillance est-elle suffisante ?</t>
  </si>
  <si>
    <t>Les récentes évaluations externes de la qualité effectuées par des laboratoires/un réseau de laboratoires d'analyse répondent-elles aux normes minimales ?</t>
  </si>
  <si>
    <t>ÉTAPE 3 : Identifier les obstacles et recueillir les données probantes</t>
  </si>
  <si>
    <t>3.1 Gestion et financement du programme</t>
  </si>
  <si>
    <t>3.2 Gestion des ressources humaines</t>
  </si>
  <si>
    <t>3.3 Approvisionnement, qualité et logistique des vaccins</t>
  </si>
  <si>
    <t>3.4 Prestation de services</t>
  </si>
  <si>
    <t>3.5 Couverture et surveillance des MAPI</t>
  </si>
  <si>
    <t>3.6 Surveillance des maladies</t>
  </si>
  <si>
    <t>3.7 Génération de la demande</t>
  </si>
  <si>
    <t>3.8 Autres obstacles</t>
  </si>
  <si>
    <t>Catégorie 1 : Gestion et financement du programme</t>
  </si>
  <si>
    <t>Gestion et financement du programme</t>
  </si>
  <si>
    <t>Date à laquelle le tableau a été rempli</t>
  </si>
  <si>
    <t>Appuyer sur CTRL + ; pour la date d’aujourd’hui</t>
  </si>
  <si>
    <t>Questions à examiner</t>
  </si>
  <si>
    <t>Avez-vous identifié des informations pertinentes ?</t>
  </si>
  <si>
    <t>3.1.2. Politiques et orientations : occasions manquées de vaccination imputables à des restrictions réglementaires/politiques qui interdisent à certaines catégories d'agents de santé ou d'autres types de personnel d’administrer des vaccins</t>
  </si>
  <si>
    <t>3.1.3. Gouvernance et responsabilisation : fonctionnement inadéquat du NITAG et des comités nationaux de vaccination associés</t>
  </si>
  <si>
    <t>3.1.4. Gouvernance et responsabilisation : mauvaise communication et circulation insuffisante de l’information entre les différents niveaux du secteur de la santé</t>
  </si>
  <si>
    <t>3.1.5. Planification et approvisionnement : processus de planification inefficaces, non alignés sur les autres processus de planification et sans lien avec la planification financière</t>
  </si>
  <si>
    <t>3.1.7. Coordination des partenaires : niveau de fonctionnement inadéquat du Comité de coordination interinstitutions (CCI)</t>
  </si>
  <si>
    <t>3.1.8. Budget et financement: insuffisance des ressources financières nationales pour l'allocation de fonds à la vaccination</t>
  </si>
  <si>
    <t>3.1.9. Budget et financement : budgétisation insuffisante de la vaccination au niveau infranational</t>
  </si>
  <si>
    <t>3.1.10. Budget et financement : réduction imminente du financement alloué à la vaccination (exercice en cours ou prochain exercice)</t>
  </si>
  <si>
    <t>3.1.11. Budget et financement : financement durable incertain/non disponible pour les nouveaux vaccins</t>
  </si>
  <si>
    <t>3.1.12. Budget et financement : le déblocage des fonds au niveau central est lent/imprévisible/non adapté aux besoins infranationaux et locaux</t>
  </si>
  <si>
    <t>3.1.14 Communautés « zéro dose » : obstacles relatifs à la gestion et au financement du programme qui ont un impact sur les communautés zéro dose</t>
  </si>
  <si>
    <t>Catégorie 2 : Gestion des ressources humaines</t>
  </si>
  <si>
    <t>Appuyer sur CTRL + ; pour la date d’aujourd’hui</t>
  </si>
  <si>
    <t>3.2.1. Planification des ressources humaines : insuffisance des effectifs de santé</t>
  </si>
  <si>
    <t>3.2.4. Motivation : faible motivation du personnel</t>
  </si>
  <si>
    <t>3.2.5. Renforcement des capacités : occasions manquées dues au fait que les agents de vaccination hésitent à administrer plusieurs vaccins lors d’une même visite ou connaissent mal les politiques vaccinales</t>
  </si>
  <si>
    <t>3.2.7. Supervision et suivi de la performance : quantité et qualité insuffisantes des visites de supervision</t>
  </si>
  <si>
    <t>3.2.8. Formation : formation insuffisante pour préparer le personnel de santé à la vaccination ou aux nouveaux vaccins</t>
  </si>
  <si>
    <t>3.2.9. Formation : personnel indisponible pour la prestation de services en raison d'un grand nombre de formations en cours d’emploi (souvent non coordonnées)</t>
  </si>
  <si>
    <t>3.2.10. Communautés « zéro dose » : obstacles relatifs à la gestion des ressources humaines qui ont un impact sur les communautés zéro dose</t>
  </si>
  <si>
    <t>Catégorie 3 : Approvisionnement, qualité et logistique des vaccins</t>
  </si>
  <si>
    <t>Appuyer sur CTRL + ; pour la date d’aujourd’hui</t>
  </si>
  <si>
    <t>3.3.1. Chaîne du froid : nombre insuffisant de réfrigérateurs/équipements de chaîne du froid en bon état de fonctionnement</t>
  </si>
  <si>
    <t>3.3.2. Gestion de l’approvisionnement : prévision inadéquate des besoins en vaccins</t>
  </si>
  <si>
    <t>3.3.3. Gestion de l’approvisionnement : mauvais fonctionnement du système central d'achat des vaccins</t>
  </si>
  <si>
    <t>3.3.4. Gestion de l'approvisionnement : problèmes de distribution et de gestion des stocks entraînant des ruptures de stock de vaccins et d’autres fournitures essentielles aux points de prestation des services</t>
  </si>
  <si>
    <t>3.3.5. Gestion de l’approvisionnement : vaccin endommagé pendant le transport (p. ex. rupture du flacon de verre)</t>
  </si>
  <si>
    <t>3.3.6. Gestion de l’approvisionnement : taux de perte non calculés ou calculés de manière inexacte, ce qui entraîne un approvisionnement insuffisant ou excessif en vaccins ou une mauvaise distribution des vaccins au niveau national et/ou infranational</t>
  </si>
  <si>
    <t>3.3.8. Transport : longues distances pour atteindre des sites reculés de prestation des services, ce qui complique l’approvisionnement en vaccins</t>
  </si>
  <si>
    <t>3.3.9. Transport : pertes de vaccins dues à une exposition à la chaleur ou au gel ou à des conditions de stockage inadaptées</t>
  </si>
  <si>
    <t>3.3.10. Difficultés en matière de gestion des déchets</t>
  </si>
  <si>
    <t>3.3.11. Communautés « zéro dose » : obstacles relatifs à l'approvisionnement, à la qualité et à la logistique des vaccins qui ont un impact sur les communautés zéro dose</t>
  </si>
  <si>
    <t>Catégorie 4 : Prestation de services</t>
  </si>
  <si>
    <t>3.4.2. RH et stratégies : populations particulières (groupes ethniques/religieux, enfants orphelins, mères célibataires) nécessitant une action de proximité et des ressources plus importantes</t>
  </si>
  <si>
    <t>3.4.4. RH et stratégies : présence de populations migrantes/déplacées/itinérantes entraînant des difficultés dans la prestation des services</t>
  </si>
  <si>
    <t>3.4.5. RH et stratégies : situations de fragilité ou de conflit perturbant la prestation des services de vaccination</t>
  </si>
  <si>
    <t>3.4.6. RH et stratégies : nombre insuffisant d’établissements de santé fonctionnels, ce qui se traduit par une prestation de services limitée</t>
  </si>
  <si>
    <t>3.4.8. RH &amp; stratégies : politiques inadéquates de suivi des personnes ayant abandonné la vaccination</t>
  </si>
  <si>
    <t>3.4.9. RH et stratégies : caractère inadéquat des pratiques et modes opératoires normalisés relatifs à la vaccination des enfants en retard sur le calendrier vaccinal</t>
  </si>
  <si>
    <t>3.4.10. Qualité insuffisante des sessions</t>
  </si>
  <si>
    <t>3.4.12. Communautés «  zéro dose » : présence d'un pourcentage ou d'un nombre élevé d’enfants zéro dose en raison de difficultés dans la prestation des services</t>
  </si>
  <si>
    <t>Catégorie 5 : Couverture vaccinale et surveillance des MAPI</t>
  </si>
  <si>
    <t>Appuyer sur CTRL + ; pour la date d’aujourd’hui</t>
  </si>
  <si>
    <t>3.5.2. Enregistrement et notification : les données sur l’utilisation et l’équité des services ne sont pas exploitées de manière optimale à des fins de planification des services</t>
  </si>
  <si>
    <t>3.5.3. Qualité des données : absence de mécanismes et de financement pour assurer un examen régulier de la qualité des données</t>
  </si>
  <si>
    <t>3.5.4. Enregistrement et notification : manque d'actualisation, de disponibilité et de cohérence des outils d’enregistrement et de notification (registres, feuilles de décompte, formulaires de notification, documents conservés à domicile, cartes de vaccination)</t>
  </si>
  <si>
    <t>3.5.5. Surveillance des MAPI : absence de système fonctionnel de surveillance de la sécurité vaccinale</t>
  </si>
  <si>
    <t>3.5.8. Communautés « zéro dose » : données insuffisantes ou inappropriées utilisées pour identifier les communautés zéro dose</t>
  </si>
  <si>
    <t>Catégorie 6 : Surveillance des maladies</t>
  </si>
  <si>
    <t>Surveillance des maladies</t>
  </si>
  <si>
    <t>3.6.1. Surveillance des maladies : mise en évidence d'épidémies de maladies à prévention vaccinale (p. ex. poliomyélite, rougeole, diphtérie)</t>
  </si>
  <si>
    <t>3.6.3. Notification et intervention : indisponibilité des fournitures nécessaires à la surveillance</t>
  </si>
  <si>
    <t>3.6.4. Notification et intervention : caractère inadéquat des laboratoires chargés de la surveillance des maladies à prévention vaccinale (MPV)</t>
  </si>
  <si>
    <t>3.6.5. Surveillance de la rougeole : dysfonctionnement du système de surveillance de la rougeole</t>
  </si>
  <si>
    <t>3.6.6. Surveillance de la poliomyélite : dysfonctionnement du système de surveillance de la poliomyélite</t>
  </si>
  <si>
    <t>3.6.7. Communautés « zéro dose » : obstacles relatifs à la surveillance des maladies qui ont un impact sur les communautés zéro dose</t>
  </si>
  <si>
    <t>Catégorie 7 : Génération de la demande</t>
  </si>
  <si>
    <t>3.7.3. Questions pratiques : le recours aux services de vaccination n'est pas pratique pour les clients</t>
  </si>
  <si>
    <t>3.7.4. Connaissances et attitudes : mauvaise communication entre les agents de santé et les clients</t>
  </si>
  <si>
    <t>3.7.5 . Absence d’intention de se faire vacciner</t>
  </si>
  <si>
    <t>3.7.7. Existence d'une réticence à la vaccination motivée par de fausses contre-indications (p. ex., enfant légèrement malade)</t>
  </si>
  <si>
    <t>3.7.8. Les communications ou rumeurs sur les événements liés aux vaccins contribuent à un manque de confiance quant à l’innocuité des vaccins</t>
  </si>
  <si>
    <t>3.7.9. Communautés zéro dose : faible demande dans les communautés zéro dose</t>
  </si>
  <si>
    <t>Catégorie 8 : Autres obstacles</t>
  </si>
  <si>
    <t>S’il existe des obstacles qui ont été identifiés dans les sources d’information examinées mais qui n’ont pas été répertoriés dans les sept catégories précédentes, utiliser cette feuille pour les documenter.</t>
  </si>
  <si>
    <t>Sources d'information</t>
  </si>
  <si>
    <t>3.8.1. Entrez l’obstacle que vous avez identifié ici</t>
  </si>
  <si>
    <t>Entrez les questions d’orientation que vous avez utilisées ici</t>
  </si>
  <si>
    <t>3.8.2. Entrez l’obstacle que vous avez identifié ici</t>
  </si>
  <si>
    <t>3.8.3. Entrez l’obstacle que vous avez identifié ici</t>
  </si>
  <si>
    <t>3.8.4. Entrez l’obstacle que vous avez identifié ici</t>
  </si>
  <si>
    <t>3.8.5. Entrez l’obstacle que vous avez identifié ici</t>
  </si>
  <si>
    <t>3.8.6. Entrez l’obstacle que vous avez identifié ici</t>
  </si>
  <si>
    <t>3.8.7. Entrez l’obstacle que vous avez identifié ici</t>
  </si>
  <si>
    <t>ÉTAPE 4 : Hiérarchisation des obstacles</t>
  </si>
  <si>
    <t>Tableau 1 : Questions pouvant être utilisées pour hiérarchiser les obstacles en fonction du contexte national</t>
  </si>
  <si>
    <t>1. L’obstacle a-t-il un impact important ou faible sur la couverture vaccinale et l’équité dans ce pays ?</t>
  </si>
  <si>
    <t>2. Si des changements sont apportés à cet obstacle, cela se traduira-t-il par une meilleure couverture ?</t>
  </si>
  <si>
    <t>3. Si des changements sont apportés à cet obstacle, cela se traduira-t-il par une meilleure équité vaccinale pour les populations mal desservies ?</t>
  </si>
  <si>
    <t>4. L'obstacle entrave-t-il la capacité du pays à administrer une vaccination de rattrapage aux enfants ayant manqué des doses dans le cadre de la vaccination systématique ?</t>
  </si>
  <si>
    <t>5. Cet obstacle a-t-il déjà été abordé dans le cadre d’autres interventions programmatiques qui semblent avoir contribué de manière efficace à l'amélioration de la couverture et de l’équité ?</t>
  </si>
  <si>
    <t>6. Peut-on modifier cet obstacle en apportant des changements au programme de vaccination ?</t>
  </si>
  <si>
    <t>7. Les activités susceptibles de remédier à cet obstacle sont-elles réalisables ?</t>
  </si>
  <si>
    <t>8. Certains changements dans la présentation des vaccins ou certaines innovations technologiques sont-ils susceptibles d’avoir une incidence sur cet obstacle ?</t>
  </si>
  <si>
    <t>9. Quel est l’historique des actions menées pour lever cet obstacle et les progrès réalisés à ce jour ?</t>
  </si>
  <si>
    <t>10. Existe-t-il d’autres obstacles plus urgents qui ont un impact plus important sur la couverture et l’équité ?</t>
  </si>
  <si>
    <t>Hiérarchisez les obstacles identifiés à l’étape précédente (la liste ci-dessous est autogénérée à partir des réponses précédentes) en vous appuyant sur les questions d’orientation figurant dans le Tableau 1. Dans le champ ci-dessous, commentez brièvement le processus de hiérarchisation. Quelles ont été vos principales considérations ?</t>
  </si>
  <si>
    <t>Notez que la hiérarchisation des obstacles doit être basée sur l'importance relative de chaque obstacle par rapport aux autres. La zone ombrée du Tableau 1 est automatiquement remplie à partir des réponses que vous avez données à l’étape 3. Chacun des obstacles porte un numéro qui indique son emplacement exact dans le cahier de travail (p. ex., 3.1.1 se rapporte au 1er obstacle dans la feuille 3.1), où vous pouvez accéder à des renseignements sur la source d’information, les limitations potentielles des données et/ou toute information complémentaire.</t>
  </si>
  <si>
    <t>Liste autogénérée comprenant tous les obstacles identifiés</t>
  </si>
  <si>
    <t>Quels résultats suggèrent qu’il existe un obstacle ?</t>
  </si>
  <si>
    <t>Priorité</t>
  </si>
  <si>
    <t>Observations</t>
  </si>
  <si>
    <t>NOTES</t>
  </si>
  <si>
    <t>Description du contenu</t>
  </si>
  <si>
    <t>Sélectionner l’une des options suivantes</t>
  </si>
  <si>
    <t>NOTES : Obstacles nécessitant des recherches supplémentaires</t>
  </si>
  <si>
    <t>Liste autogénérée de tous les obstacles pour lesquels aucune information n'est disponible</t>
  </si>
  <si>
    <t>Autres commentaires éventuels</t>
  </si>
  <si>
    <t>Priorité à accorder à la collecte des données manquantes pour cet obstacle</t>
  </si>
  <si>
    <t>Notes : Identification des points forts potentiels du programme de vaccination</t>
  </si>
  <si>
    <t>Liste autogénérée des questions à examiner qui ne constituent pas des obstacles à la vaccination</t>
  </si>
  <si>
    <t>Considérez-vous qu’il s’agit d’un point fort du programme de vaccination ? Veuillez fournir des preuves à l’appui de votre réponse.</t>
  </si>
  <si>
    <t>Existe-t-il des enseignements particuliers pouvant être appliqués à d’autres contextes ?</t>
  </si>
  <si>
    <t>Notes : Identification des questions décisionnelles prioritaires</t>
  </si>
  <si>
    <t>PRIORITÉ ÉLEVÉE</t>
  </si>
  <si>
    <t>PRIORITÉ MOYENNE</t>
  </si>
  <si>
    <t>PRIORITÉ FAIBLE</t>
  </si>
  <si>
    <t>Liste autogénérée des obstacles à la vaccination</t>
  </si>
  <si>
    <t>Quelles sont les questions décisionnelles prioritaires à aborder (le cas échéant) en vue de réduire ou d’éliminer cet obstacle ?</t>
  </si>
  <si>
    <t>Qui est chargé de répondre à cette question ?</t>
  </si>
  <si>
    <t>Quelles sont les questions décisionnelles prioritaires à aborder (le cas échéant) en vue de réduire ou d’éliminer cet obstacle ?</t>
  </si>
  <si>
    <t>Notes : Identification des actions prioritaires</t>
  </si>
  <si>
    <t>• Cette feuille dresse la liste des obstacles en fonction de leur degré de priorité, tel qu'établi à l’étape 4. Elle prévoit un espace pour consigner les actions à entreprendre en vue de réduire ou d’éliminer les obstacles identifiés. Cette feuille peut être remplie après l'analyse ou à tout moment après avoir complété le cahier de travail. • Les tableaux ci-dessous ont été remplis automatiquement à partir des réponses que vous avez données aux questions de l’étape 4. Ils indiquent les questions à examiner qui ont été identifiées comme des obstacles et tiennent compte des résultats de la hiérarchisation. Veuillez répondre à des questions supplémentaires, en indiquant notamment les actions à envisager pour surmonter l’obstacle et quelle entité devrait être chargée de ces activités (par exemple, NITAG, groupe de travail technique du PEV, etc.)</t>
  </si>
  <si>
    <t>Quels sont les problèmes à résoudre pour changer la situation et réduire ou éliminer l’obstacle ?</t>
  </si>
  <si>
    <t>Quelles sont les actions/activités prioritaires à entreprendre (le cas échéant) pour atteindre cet objectif ?</t>
  </si>
  <si>
    <t>Qui est chargé de prendre l'initiative de ces actions ?</t>
  </si>
  <si>
    <t>S’il y a lieu, comment mesureriez-vous la réussite des actions entreprises pour réduire ou éliminer l’obstacle ?</t>
  </si>
  <si>
    <t>Ces activités et actions devraient-elles faire partie de votre stratégie à long terme (p. ex. stratégie nationale de vaccination) ?</t>
  </si>
  <si>
    <t>Catégorie 1 : Gestion et financement du programme</t>
  </si>
  <si>
    <t>Retour</t>
  </si>
  <si>
    <t>Confusion ou mauvaise communication sur les politiques et procédures de vaccination, processus décisionnel descendant → pratiques de vaccination variables ou incorrectes, perte de moral → manque de confiance des consommateurs → couverture réduite</t>
  </si>
  <si>
    <t>Plans sans lien avec la planification financière → fonds insuffisants pour l’approvisionnement en vaccins ou la prestation de services → moins de séances organisées → couverture réduite</t>
  </si>
  <si>
    <t>Mauvais fonctionnement du CCI → manque de soutien technique et logistique et/ou manque de soutien pour les activités de mobilisation sociale et de mobilisation des ressources → séances de vaccination moins nombreuses et/ou moins efficaces → couverture réduite ou inégalités accrues</t>
  </si>
  <si>
    <t>Insuffisance des fonds pour l’approvisionnement en vaccins ou la prestation de services → moins de séances organisées → moindre adoption des vaccins → couverture réduite</t>
  </si>
  <si>
    <t>Budgétisation inadéquate/incorrecte des besoins de financement → insuffisance des fonds pour l’approvisionnement en vaccins ou la prestation de services → moins de séances organisées → moindre adoption des vaccins → couverture réduite</t>
  </si>
  <si>
    <t>Insuffisance des fonds pour nouveaux vaccins → pénuries de vaccins → moindre adoption des vaccins → couverture réduite</t>
  </si>
  <si>
    <t>Politiques et plans non actualisés → absence d'alignement avec la situation programmatique actuelle → risque de manque de fonds, d'inexactitude des prévisions, de mauvaise répartition des agents santé, etc. → moins de séances organisées → couverture faible et inéquitable</t>
  </si>
  <si>
    <t>Catégorie 2 : Gestion des ressources humaines</t>
  </si>
  <si>
    <t>Trop peu d'agents de vaccination → moins de séances (sites fixes et de proximité) → couverture réduite</t>
  </si>
  <si>
    <t>Agents de santé communautaires trop peu nombreux et/ou non motivés → moins d'action de proximité et/ou de mobilisation communautaire → vaccination retardée ou inexistante → couverture réduite</t>
  </si>
  <si>
    <t>Supervision inadéquate → séances trop peu nombreuses, mauvaise communication avec les communautés, suivi inadéquat des sujets ayant abandonné la vaccination → couverture réduite</t>
  </si>
  <si>
    <t>Agents de vaccination non qualifiés → mauvaise planification des séances, mauvaise communication avec les aidants, mauvaise technique, suivi inadéquat des sujets ayant abandonné la vaccination → moindre acceptation de la vaccination par la communauté → couverture réduite</t>
  </si>
  <si>
    <t>Agents de vaccination absents → moins de séances (fixes, de proximité) → vaccination retardée ou inexistante → couverture réduite</t>
  </si>
  <si>
    <t>Trop peu d'agents de vaccination → moins de séances (sites fixes et de proximité) → couverture réduite Mauvaise compréhension des politiques → occasion manquée de vacciner un enfant → absence de vaccination → couverture faible et inéquitable</t>
  </si>
  <si>
    <t>Catégorie 3 : Approvisionnement, qualité et logistique des vaccins</t>
  </si>
  <si>
    <t>Problèmes liés aux achats → retards dans la livraison des vaccins, pénuries de vaccins, vaccins périmés (gaspillés) → occasion manquée de vaccination → couverture réduite</t>
  </si>
  <si>
    <t>Pénuries de vaccins ou de fournitures vaccinales → moins de séances ou impossibilité de vacciner avec certains antigènes → couverture réduite</t>
  </si>
  <si>
    <t>Insuffisance des infrastructures et des fournitures destinées à la gestion des déchets → signe éventuel d'une plus grande pauvreté de la zone concernée → signe éventuel de problèmes d’inégalité</t>
  </si>
  <si>
    <t>Approvisionnement insuffisant en vaccins → séances annulées ou impossibilité de vacciner → couverture faible ou inéquitable</t>
  </si>
  <si>
    <t>Catégorie 4 : Prestation de services</t>
  </si>
  <si>
    <t>Populations marginalisées nécessitant des actions de mobilisation sociale/de proximité particulières → séances de mobilisation ou de proximité inadéquates → moindre adoption des vaccins/couverture réduite.</t>
  </si>
  <si>
    <t>Insuffisance des services pour les populations migrantes/itinérantes → absence de vaccination → couverture faible ou inéquitable</t>
  </si>
  <si>
    <t>Zones fragiles/en situation de conflit → accès restreint aux services de vaccination → couverture faible/inéquitable</t>
  </si>
  <si>
    <t>Nombre limité d'établissements de santé fonctionnels → séances limitées et/ou faible confiance des consommateurs → faible couverture/adoption des vaccins.</t>
  </si>
  <si>
    <t>Différences de couverture entre différents groupes de population, indiquant des inégalités dans la prestation ou la planification des services. Prestation de services inadéquate pour répondre aux besoins de la population → séances insuffisantes/faible confiance des consommateurs → faible couverture/adoption des vaccins.</t>
  </si>
  <si>
    <t>Politiques et pratiques inadéquates de suivi des personnes ayant abandonné la vaccination → ces personnes ne peuvent pas être identifiées → pas de suivi possible → couverture réduite</t>
  </si>
  <si>
    <t>Absence de procédures et/ou de pratiques → les enfants en retard ne sont pas vaccinés → couverture réduite</t>
  </si>
  <si>
    <t>Mauvaise qualité des séances → risque que la personne s’occupant de l’enfant ne le ramène pas pour la vaccination → couverture réduite</t>
  </si>
  <si>
    <t>Absence d'intégration des stratégies du PEV avec d’autres services de soins de santé primaires → occasions manquées de vaccination → couverture réduite et inégalités potentiellement accrues</t>
  </si>
  <si>
    <t>Les stratégies relatives aux actions de proximité sont inadaptées au contexte → absence de vaccination →couverture faible ou inéquitable</t>
  </si>
  <si>
    <t>Catégorie 5 : Couverture vaccinale et surveillance des MAPI</t>
  </si>
  <si>
    <t>Les données de couverture ne sont pas utilisées pour identifier les populations mal desservies → prestation de services inadéquate → faible couverture persistante</t>
  </si>
  <si>
    <t>Manque d’outils d’enregistrement et de notification → suivi insuffisant et prévisions médiocres → impossibilité d’identifier les populations cibles pertinentes → couverture réduite et inégalités accrues</t>
  </si>
  <si>
    <t>Absence de surveillance ou de notification des MAPI → identification tardive des MAPI réelles ou supposées → manque de confiance dans la vaccination → faible couverture/adoption des vaccins</t>
  </si>
  <si>
    <t>Mauvaise qualité des données disponibles → pas de prise en compte particulière des enfants zéro dose → couverture réduite et inégalités accrues</t>
  </si>
  <si>
    <t>Catégorie 6 : Surveillance des maladies</t>
  </si>
  <si>
    <t>Flambées épidémiques indiquant que la couverture est inadéquate ou inéquitable (populations mal desservies)</t>
  </si>
  <si>
    <t>Pénuries de fournitures et de réactifs → incapacité à détecter une flambée épidémique → vaccins non administrés</t>
  </si>
  <si>
    <t>Données de surveillance inadéquates → incapacité à reconnaître les communautés zéro dose → persistance d'une couverture faible et/ou inéquitable</t>
  </si>
  <si>
    <t>Catégorie 7 : Génération de la demande</t>
  </si>
  <si>
    <t>Services peu pratiques → faible adoption des vaccins → faible couverture</t>
  </si>
  <si>
    <t>Mauvaise communication interpersonnelle → manque de confiance dans les services de vaccination → faible couverture/adoption des vaccins</t>
  </si>
  <si>
    <t>Fausses contre-indications/préoccupations en cas de maladie bénigne → retard/refus de la vaccination → faible couverture</t>
  </si>
  <si>
    <t>Rumeurs ou réponse inadéquate aux rumeurs → manque de confiance dans la vaccination → faible couverture</t>
  </si>
  <si>
    <t>Source</t>
  </si>
  <si>
    <t>Description</t>
  </si>
  <si>
    <t>L’OMS et l’UNICEF recueillent conjointement des informations sur la couverture vaccinale au moyen d’un formulaire commun de notification (JRF) envoyé à tous les États Membres. Le JRF contient les informations suivantes : estimations de la couverture vaccinale nationale, cas signalés de maladies évitables par la vaccination (MEV), calendriers de vaccination et indicateurs de performance du système de vaccination. Il est rempli par le personnel du programme national de vaccination en collaboration avec les bureaux de l’OMS et de l’UNICEF dans le pays. Les formulaires remplis sont renvoyés aux sièges de l’OMS/UNICEF, où les données sont extraites et examinées pour vérifier qu’elles sont complètes et cohérentes. Des demandes de renseignements peuvent être envoyées aux pays pour obtenir les informations manquantes et clarifier les incohérences. Les données de couverture vaccinale (officielles, administratives) et les données d’enquête transmises par les pays sont utilisées pour établir les estimations OMS/UNICEF de la couverture vaccinale nationale (WUENIC). Sur le site Web de l’OMS/IVB, les informations sont disponibles par État Membre de l’OMS, ainsi que résumées par Région de l’OMS. Les informations recueillies dans le JRF constituent une ressource essentielle pour le suivi de la mise en œuvre du plan d’action mondial pour les vaccins (GVAP) et des plans d’action régionaux pour les vaccins (RVAP).</t>
  </si>
  <si>
    <t>L’examen du PEV consiste en une évaluation complète des forces et des faiblesses du programme de vaccination à l'échelle nationale, au niveau infranational et aux points de prestation des services. Il permet d'identifier les domaines prioritaires d’amélioration des performances programmatiques et est utilisé pour orienter le processus de planification stratégique.</t>
  </si>
  <si>
    <t>L’enquête d’évaluation de la prestation de services (SPA) est une évaluation menée dans les établissements de santé qui fournit un aperçu complet de la prestation des services de santé d’un pays. Ces enquêtes permettent de combler les lacunes relatives au suivi du renforcement des systèmes de santé dans les pays en développement. Elles recueillent des informations sur la disponibilité globale des différents services de santé dans les établissements d'un pays et sur leur capacité opérationnelle à fournir ces services. Le questionnaire d’inventaire recueille des informations pour le calcul des indicateurs de l’USAID et de l’OMS concernant la capacité opérationnelle à fournir les services. L’enquête comporte 4 grands groupes de questions : quelle est la disponibilité des différents services de santé dans un pays, et plus précisément quelles proportions des différents types d’établissements offrent des services de santé particuliers ; dans quelle mesure les établissements sont-ils préparés à fournir des services de santé ; dans quelle mesure le processus de prestation des services respecte-t-il les normes de soins généralement acceptées ; les clients et les prestataires de services sont-ils satisfaits de l’environnement de prestation des services.</t>
  </si>
  <si>
    <t>Des réseaux de surveillance coordonnés par l’OMS ont été mis en place pour des maladies à prévention vaccinale (MPV) spécifiques afin d'apporter un soutien aux ministères et aux sites de surveillance. La surveillance des MPV fournit des informations essentielles permettant aux pays de déterminer la charge de morbidité et l’épidémiologie de ces maladies afin d’éclairer les politiques et les stratégies de vaccination. La surveillance de la santé publique consiste en la collecte, l'analyse et l'interprétation continues et systématiques des données relatives à la santé qui sont nécessaires à la planification, à la mise en œuvre et à l'évaluation des pratiques de santé publique. Elle est d’une importance vitale car elle permet d’éclairer les politiques et de suivre les activités des programmes de vaccination, y compris l’introduction des vaccins, leur couverture et leur utilisation potentielle en riposte à des flambées épidémiques. La surveillance des MPV permet également de détecter les changements dans l’épidémiologie des MPV au fil du temps et d'orienter les décisions relatives à l’utilisation des vaccins et d’autres mesures préventives. Les principaux objectifs de la surveillance sont les suivants : suivi des efforts d’élimination ou d’éradication des maladies ; détection des flambées épidémiques et des nouveaux agents pathogènes ; collecte de données à l'appui de l’introduction de nouveaux vaccins ou de l’optimisation des calendriers de vaccination ; évaluation de la performance du programme de vaccination et détermination de la nécessité d’activités de vaccination supplémentaire ; évaluation de l'efficacité des vaccins, de leur impact sur la charge de morbidité ou les deux ; détection des changements dans les souches responsables et les types de maladies. L’évaluation de la performance du programme de vaccination et la détermination de la nécessité d’une vaccination supplémentaire permettent de cerner les lacunes du programme de vaccination et de décrire les profils épidémiologiques des cas (p. ex., âge, situation géographique). L’OMS établit des normes recommandées pour la surveillance des MPV et fournit des données dans un format consolidé pour chaque MPV. En 2017, l’OMS et l’UNICEF ont diffusé le questionnaire de surveillance en même temps que le formulaire commun de notification à l'ensemble des 194 États Membres de l’OMS. Le questionnaire demandait des informations sur l’état de la surveillance pour 28 MPV actuelles et futures, sur les particularités de la surveillance mise en œuvre pour chaque MPV et sur les systèmes actuels de surveillance de la rougeole et de la rubéole dans chaque pays. Un document de l’OMS décrit les normes recommandées, mais les pays peuvent adapter ces normes en fonction de l’épidémiologie locale, de leurs politiques et de leurs objectifs et stratégies en matière de lutte contre les maladies.</t>
  </si>
  <si>
    <t>Principales sources complémentaires potentielles</t>
  </si>
  <si>
    <t>Une analyse des goulets d’étranglement peut avoir été réalisée par les pays pour définir de manière structurée et logique les obstacles à une couverture efficace de la prestation de services, ainsi que pour en déterminer les causes et les solutions et assurer un suivi régulier des mesures correctives. Par exemple, l’analyse des goulets d’étranglement peut consister à examiner la performance du programme, à sélectionner les interventions de référence pour le suivi, à identifier les goulets d’étranglement et les disparités, à effectuer une analyse causale, à identifier les solutions et les stratégies, à préparer le plan de mise en œuvre et de suivi et à mettre en œuvre les interventions prioritaires. Si une analyse des goulets d'étranglement a été effectuée dans un pays, il peut être utile d'examiner les rapports qui en ont résulté. Les rapports ne sont pas recueillis au Siège de l’OMS, ni publiés en ligne, et ne sont donc conservés qu'au niveau national.</t>
  </si>
  <si>
    <t>Analyse de la santé de l’enfant/rapports PIRI</t>
  </si>
  <si>
    <t>Ces documents peuvent aider l’utilisateur à mieux comprendre les obstacles liés à la gestion des programmes et des personnels de santé.</t>
  </si>
  <si>
    <t>Le Comité de coordination interinstitutions (CCI) réunit des organismes nationaux et des donateurs/conseillers internationaux en vue de coordonner l’utilisation efficace et efficiente des ressources, d'appuyer les programmes de vaccination et de lutter contre les maladies à prévention vaccinale. Les éléments de collaboration suivants peuvent contribuer au bon fonctionnement du CCI : la représentation, le soutien et l'engagement (financier et technique) d'un grand nombre d'organismes ; le leadership et la participation active du Ministère de la santé, y compris d'une unité techniquement qualifiée et bien définie chargée du PEV ; un mandat clairement défini et convenu conjointement pour soutenir les activités de vaccination ; le respect mutuel et la reconnaissance du rôle et de l’engagement de chaque organisme et de chaque individu ; le suivi et l’évaluation collectifs des activités. L’examen des documents et des rapports du CCI est une composante utile de l'étude documentaire.</t>
  </si>
  <si>
    <t>Entretiens avec des informateurs clés</t>
  </si>
  <si>
    <t>L’objectif de ces entretiens varie, de même que les sujets traités et les personnes interrogées. Lorsqu'il s'agit d'étudier les obstacles, la personne compétente pourrait être un cadre supérieur d’un établissement de santé ou une personne chargée de l'administration des soins de santé. Il peut exister de nombreuses études locales et le sujet de chaque étude déterminera si elle est susceptible de fournir des informations utiles pour la sélection des vaccins.</t>
  </si>
  <si>
    <t>Une enquête sur les connaissances, attitudes et pratiques (CAP) est généralement menée pour recueillir des informations sur les connaissances (ce que l'on sait), les attitudes (ce que l'on pense) et les pratiques (ce que l'on fait) d’une population particulière sur des sujets généraux et/ou spécifiques (p. ex., campagne de vaccination). Les informations sont recueillies par le biais d'entretiens au moyen d’un questionnaire structuré et standardisé qui peut inclure à la fois des données quantitatives et qualitatives. L’enquête CAP peut générer des données permettant d'identifier les lacunes en matière de connaissances, les croyances culturelles et les modes de comportement, ainsi que les besoins, les problèmes et les obstacles, facilitant la planification et la mise en œuvre d'interventions et définissant des niveaux de référence pour mesurer les changements résultant de ces interventions. Les enquêtes CAP mettent en évidence les idées fausses et les malentendus qui peuvent constituer des obstacles aux activités susceptibles d'être mises en œuvre et des obstacles potentiels aux changements de comportement. Le personnel chargé de l’enquête comprend généralement des personnes travaillant dans le domaine de la question de recherche concernée et des partenaires techniques pertinents.</t>
  </si>
  <si>
    <t>La vaccination des femmes enceintes joue un rôle important dans la lutte contre les maladies à prévention vaccinale, car elle confère une protection au nouveau-né grâce au transfert transplacentaire d’anticorps maternels. C'est ainsi que la mortalité néonatale liée au tétanos a chuté de 94 % au cours des 30 dernières années dans le cadre de l'Initiative pour l’élimination du tétanos maternel et néonatal. De futurs vaccins ciblant les femmes enceintes, notamment des vaccins contre le VRS (virus respiratoire syncytial) et les streptocoques du groupe B, sont en cours de développement. Dans ce contexte, il est nécessaire de mieux comprendre les modalités optimales d’administration des vaccins et l’intérêt qu'il y a à utiliser les services de soins prénatals comme plateforme pour la vaccination. Bien que le recours aux soins prénatals ait progressé, l’OMS estime qu’en 2014, la moitié des femmes dans le monde ne bénéficient pas des quatre visites de soins prénatals minimum recommandées. Il est important de comprendre quels sont les plans nationaux en matière de santé de la mère et de l'enfant, ainsi que les points forts et les défis à relever dans ce domaine.</t>
  </si>
  <si>
    <t>Les groupes consultatifs techniques nationaux sur la vaccination (NITAG) sont des équipes multidisciplinaires d’experts nationaux chargées de fournir aux décideurs politiques et aux administrateurs des programmes des avis indépendants, fondés sur des données probantes, sur les questions politiques relatives à la vaccination et aux vaccins. Par conséquent, les rapports et les recommandations produits par les NITAG sont très importants pour comprendre le programme de vaccination. Il sont également très utiles au processus de hiérarchisation afin d'aligner les obstacles prioritaires. Les rapports peuvent être demandés au NITAG.</t>
  </si>
  <si>
    <t>Les plans opérationnels peuvent inclure les actions recommandées passées, présentes et futures et peuvent fournir des renseignements sur les mesures prises.</t>
  </si>
  <si>
    <t>L’objectif des rapports d’évaluation postintroduction des nouveaux vaccins est de déterminer l’impact qu'a eu l’introduction d'un vaccin sur le système de vaccination. Cette évaluation se concentre sur divers aspects programmatiques, tels que la planification préalable à l’introduction, le stockage et le taux de perte du vaccin, la logistique de l’administration du vaccin et la réceptivité de la population à l'égard du vaccin. Elle permet d’identifier rapidement les problèmes à corriger dans le cadre du programme de vaccination, qu’ils résultent de l’introduction du nouveau vaccin ou qu'ils lui soient antérieurs, et de tirer des enseignements précieux pour les futures introductions de vaccins.</t>
  </si>
  <si>
    <t>L’engagement à orienter les systèmes de santé vers les soins de santé primaires (SSP) peut accélérer les progrès vers l'instauration de la couverture sanitaire universelle et la réalisation des objectifs de développement durable (ODD) liés à la santé. L'approche axée sur les soins de santé primaires repose sur les composantes suivantes : des services de santé intégrés mettant l’accent sur les soins primaires et les fonctions de la santé publique ; des politiques et des actions multisectorielles ; l’autonomisation des personnes et des communautés. L'examen des plans nationaux de développement des SSP permet de mieux cerner les priorités pour la période à venir, et ces informations peuvent être utilisées pour éclairer le processus de hiérarchisation à l’étape 4 afin d’aligner les obstacles prioritaires sur les objectifs que le pays souhaite atteindre.</t>
  </si>
  <si>
    <t>Évaluation de la stratégie « Atteindre chaque district » (ACD)</t>
  </si>
  <si>
    <t>La stratégie « Atteindre chaque district » (ACD) vise à renforcer les systèmes de vaccination en améliorant la planification, la gestion des ressources disponibles, la prestation des services et le suivi, dans le cadre des soins de santé primaires et sur la base des besoins des communautés. Le guide relatif à la stratégie ACD aide les pays à planifier et à mettre en œuvre les cinq composantes de l’approche ACD destinées à renforcer les systèmes de vaccination en vue d’accroître durablement et équitablement l’accès et le recours aux services de vaccination (mesurés par les taux de couverture et les indicateurs d’équité). L’approche ACD encourage les pays à utiliser les données de couverture pour analyser la distribution des nourrissons non vaccinés et ainsi donner la priorité aux districts où l’accès et le recours à la vaccination sont faibles, tandis que les districts sont encouragés à élaborer des microplans pour identifier les problèmes locaux et adopter des solutions correctives. À partir de ses propres données locales, le pays peut définir des priorités pour les personnes non vaccinées, en examinant les zones géographiques, les doses administrées, la couverture vaccinale et les taux d’abandon. Les données d’évaluation de la stratégie ACD sont utilisées par les pays pour élaborer des plans opérationnels et définir les activités spécifiques à mener dans les zones difficiles d'accès et  confrontées à des problèmes, mais dans le cadre de l’évaluation des obstacles, ces données peuvent être utilisées pour mieux comprendre les faiblesses du système de vaccination et/ou les obstacles à la vaccination liés à la gestion des ressources disponibles et à la prestation des services. Les données doivent être recueillies par le biais des systèmes d’information sanitaire du Ministère de la santé et/ou du système d’information du programme de vaccination. Elles peuvent être organisées et consolidées à l’aide du cadre ACD de manière à permettre aux administrateurs d’observer les tendances et de prendre des mesures correctives dans les domaines prioritaires.</t>
  </si>
  <si>
    <t>État des inégalités/Exploration des inégalités</t>
  </si>
  <si>
    <t>L'OMS a publié deux rapports, intitulés « State of Inequality » (2016) et «  Explorations of Inequality » (2018), qui examinent les inégalités en matière de couverture vaccinale dans les pays à revenu faible ou intermédiaire. Ces rapports se fondent sur des données relatives à cinq indicateurs de la vaccination des enfants, ventilées selon quatre paramètres. Le rapport de 2016 porte sur 23 pays prioritaires et fournit une analyse individuelle pour chaque pays, tandis que le rapport de 2018 se concentre sur les 10 pays prioritaires de Gavi. Le rapport de 2018 est plus détaillé et contient une analyse de régressions multiples dans laquelle la couverture est régressée sur les différentes caractéristiques démographiques.</t>
  </si>
  <si>
    <t>L'examen de la surveillance des maladies à prévention vaccinale fournit des informations essentielles permettant aux pays de déterminer la charge de morbidité et l’épidémiologie de ces maladies afin d’éclairer les politiques et les stratégies de vaccination. Les pays peuvent mener ces examens sur la base des normes recommandées par l'OMS, mais en les adaptant en fonction de l’épidémiologie locale, de leurs politiques et de leurs objectifs et stratégies en matière de lutte contre les maladies. Il existe différents types de surveillance pour une maladie donnée, en fonction des caractéristiques de cette maladie et des objectifs du programme de vaccination. La surveillance sentinelle repose sur les informations transmises par un nombre limité de sites de notification soigneusement choisis, dotés de laboratoires de qualité et d'un personnel expérimenté et qualifié, avec une forte probabilité de détection de cas de la maladie en question. La surveillance active (lutte accélérée contre les maladies) consiste à se rendre dans les établissements de santé, à s’entretenir avec les prestataires de soins et à examiner les dossiers médicaux pour identifier les cas suspects de la maladie sous surveillance. Cette méthode est généralement utilisée lorsque l'objectif visé est celui de l’éradication ou de l’élimination d'une maladie, ce qui exige de trouver et d'examiner chaque cas possible. La surveillance passive nationale repose sur une notification passive consistant en la transmission régulière de données sur les maladies par tous les établissements qui accueillent des patients ou analysent des échantillons.</t>
  </si>
  <si>
    <t>Ce rapport fournit une vue d'ensemble de la charge de travail des agents de santé. L’approche utilisée se base sur la charge de travail et applique des normes d’activité (temps) pour chaque composante de la charge de travail. L’utilisation de cette approche WISN permet aux administrateurs des services de santé de : déterminer combien d’agents de santé sont nécessaires pour répondre à la charge de travail réelle dans un établissement donné ; estimer le personnel nécessaire pour fournir les services attendus d’un établissement en fonction de la charge de travail ; calculer la charge de travail et le temps requis pour accomplir les tâches de chaque catégorie de personnel ; comparer les effectifs entre les établissements de santé et les services administratifs ; comprendre la charge de travail du personnel d’un établissement donné ; établir une répartition équitable de la charge de travail entre les membres du personnel ; évaluer la pression liée à la charge de travail qui pèse sur les agents de santé de l'établissement concerné. La méthode WISN fournit des cibles pratiques et réalistes pour la budgétisation et l’allocation des ressources.</t>
  </si>
  <si>
    <t>De nombreuses organisations/institutions de recherche/personnes ont publié des articles sur les obstacles à la vaccination. Ces publications traitent d'une variété de sujets. Elles peuvent porter sur un pays ou un antigène spécifique, ou regrouper plusieurs pays dans une même analyse. Elles peuvent fournir des informations précieuses sur les obstacles. Ces informations sont accessibles sur le site : https://www.ncbi.nlm.nih.gov/pubmed/. Il convient d'utiliser les paramètres suivants pour limiter le nombre d'articles obtenus et augmenter la probabilité de trouver des articles pertinents. Le nombre d’articles obtenus variera en fonction de la taille du pays, des enjeux en matière de vaccination, du sujet principal de la publication, etc. Les filtres doivent être définis de manière à limiter les résultats de la recherche aux études menées chez l'être humain au cours des 5 dernières années. Dans le champ de recherche, utiliser les mots-clés suivants : (Nom du pays [Titre] ET (Vaccination [Titre/Résumé] OU Immunisation [Titre/Résumé])) Notez que seul le champ « Nom du pays » doit être modifié et remplacé par le nom du pays concerné.</t>
  </si>
  <si>
    <t>Exemple pour l'ÉTAPE 2.1 : Aperçu de la couverture vaccinale et de l'équité</t>
  </si>
  <si>
    <t>ÉTAPE 2</t>
  </si>
  <si>
    <t>Établir un aperçu de la couverture vaccinale et de l’équité</t>
  </si>
  <si>
    <t>Cet exercice a pour but de donner une vue d’ensemble de la couverture vaccinale, plutôt qu’une évaluation détaillée pour tous les antigènes. Bien que les indicateurs ne permettent pas d'identifier les causes d'une faible couverture vaccinale, ils peuvent signaler l'existence potentielle d'obstacles. Si la présence d'obstacles est suggérée par ces indicateurs, il convient d'en rechercher l'explication dans les sources d’information.</t>
  </si>
  <si>
    <t>Couverture du vaccin anti-HPV</t>
  </si>
  <si>
    <t>Voici un exemple de la manière dont les données sont présentées sur le site Web de WUENIC. Les flèches et les encadrés rouges indiquent où trouver l’information.</t>
  </si>
  <si>
    <t>Cet exercice a pour but de donner une vue d’ensemble de la situation, plutôt qu’une évaluation détaillée de la couverture pour tous les antigènes. Bien que les indicateurs ne permettent pas d'identifier les causes d'une faible couverture vaccinale, ils peuvent signaler l'existence potentielle d'obstacles. Si la présence d'obstacles est suggérée par ces indicateurs, il convient d'en rechercher l'explication dans les sources d’information.</t>
  </si>
  <si>
    <t>Cet exemple concerne le pays X</t>
  </si>
  <si>
    <t>Couverture du DTC3 (en %)</t>
  </si>
  <si>
    <t>Remarque : il n’existe pas de catégorisation standard définissant les écarts qui représentent des inégalités importantes, modérées ou minimes. L’objectif de la catégorisation proposée est de mettre en évidence les inégalités potentielles afin qu’une analyse plus approfondie puisse être effectuée lors de l'examen des sources d’information.</t>
  </si>
  <si>
    <t>Minime</t>
  </si>
  <si>
    <t>Importante : l’écart est &gt;40 %</t>
  </si>
  <si>
    <t>Importante</t>
  </si>
  <si>
    <t>Modérée : l’écart est compris entre 10 % et 40 %</t>
  </si>
  <si>
    <t>Minime : l’écart est &lt;10 %</t>
  </si>
  <si>
    <t>Modérée</t>
  </si>
  <si>
    <t>Les informations du tableau ci-dessus peuvent être obtenues de deux manières différentes. Ces deux méthodes produiront les mêmes informations, la seule différence étant que la première est plus rapide et présente les données de manière visuelle</t>
  </si>
  <si>
    <t>Une autre façon d’effectuer ces comparaisons consiste à utiliser HEAT (Health Equity Assessment Toolkit), un outil mis au point par l’OMS qui permet d’étudier et de comparer les inégalités en santé au sein d’un pays. Cet outil utilise les dernières données publiées dans la plateforme de suivi de l'équité en santé de l’OMS, qui regroupe les résultats des enquêtes EDS, MICS et RHS. Les résultats sont présentés sous forme de tableaux et de graphiques interactifs qui peuvent être exportés et sauvegardés en vue d'une présentation ultérieure.</t>
  </si>
  <si>
    <t>Accéder à l’outil HEAT :</t>
  </si>
  <si>
    <t>Une fois que vous avez accédé à l’outil, suivez les étapes décrites ci-dessous :</t>
  </si>
  <si>
    <t>Population couverte – cet exemple concerne le pays X</t>
  </si>
  <si>
    <t>3.2.6. Renforcement des capacités : occasions manquées dues au fait que les agents de santé connaissent mal la politique relative au gaspillage des vaccins ou craignent d'être critiqués, ce qui les pousse à ne pas ouvrir un nouveau flacon</t>
  </si>
  <si>
    <t>3.7.2. Processus sociaux : insuffisance des processus sociaux susceptibles d'encourager la vaccination parmi les personnes éligibles à la vaccination, leurs aidants ou les agents de santé</t>
  </si>
  <si>
    <t>La non-disponibilité des données relatives au PEV empêche une planification/allocation des ressources optimales → moins de séances organisées → moindre adoption des vaccins → couverture réduite et adoption plus faible des vaccins dans les communautés marginalisées</t>
  </si>
  <si>
    <r>
      <t xml:space="preserve">Les pays peuvent décider de mener des enquêtes de couverture nationales. Ces enquêtes ne sont pas réalisées à une fréquence régulière, ni dans tous les pays. Étant donné que le format varie d'un pays à l'autre, que les questionnaires n’ont pas nécessairement été validés par un spécialiste en sciences sociales et que la méthodologie n’est pas standardisée, les résultats des enquêtes ne peuvent pas être comparés. Cependant, certaines enquêtes peuvent fournir un contexte plus précis sur les taux de couverture. 
</t>
    </r>
    <r>
      <rPr>
        <u/>
        <sz val="11"/>
        <color theme="1"/>
        <rFont val="Calibri"/>
        <family val="2"/>
        <scheme val="minor"/>
      </rPr>
      <t>Exemple</t>
    </r>
    <r>
      <rPr>
        <sz val="11"/>
        <color theme="1"/>
        <rFont val="Calibri"/>
        <family val="2"/>
        <scheme val="minor"/>
      </rPr>
      <t xml:space="preserve"> 
Certaines enquêtes comprennent une question sur les raisons pour lesquelles l'enfant n’a pas été vacciné. Les réponses peuvent être regroupées selon les catégories suivantes : acceptation (capacité d'action, complaisance, confiance, normes/contexte social, confiance) ; sensibilisation (accès à l’information, connaissances de base, connaissances pratiques) ; recherche (indisponibilité de l’enfant ou de l'aidant, complaisance, contre-indications, commodité, coût) ; et réussite (efficacité des agents de santé, occasions manquées de vaccination, disponibilité des services). Les réponses à ces questions peuvent fournir davantage de contexte sur les raisons d'une faible couverture, qui peuvent être identifiées comme constituant des obstacles à la vaccination.</t>
    </r>
  </si>
  <si>
    <t>L’évaluation CEA de l’UNICEF aide les bureaux régionaux et nationaux de l’UNICEF à soutenir et à guider les programmes nationaux de vaccination lorsqu’ils procèdent à des évaluations de la couverture et de l’équité (CEA) de leurs services de vaccination. L’objectif principal de l'évaluation CEA est de fournir des informations utiles au processus de planification complète du portefeuille de Gavi et à l’élaboration des demandes de soutien soumises à Gavi au titre du cadre de renforcement des systèmes de santé et de vaccination. L’évaluation CEA peut reposer sur une évaluation rapide menée au niveau national, ne faisant intervenir que les parties prenantes nationales avec le soutien des bureaux de pays de l’UNICEF et de l’OMS. Il s’agit alors d’un examen documentaire, suivi d’une validation des résultats par une petite réunion de travail. Une autre possibilité consiste à effectuer une évaluation détaillée et complète, avec des visites sur le terrain et l'organisation d'ateliers dans les districts et aux points de prestation des services ; cela demande beaucoup de temps et un budget important, nécessitant souvent un appui extérieur de la part des bureaux régionaux et du Siège de l’UNICEF et d’autres partenaires de la vaccination, ainsi que l’assistance technique d’un consultant. 
L'évaluation peut fournir des renseignements sur : 
• Les communautés mal desservies : en examinant non seulement les disparités entre districts et entre différentes zones géographiques, mais aussi les déterminants socioéconomiques de la vaccination, en tenant compte de la mobilité de ces populations. 
• La sélection et la hiérarchisation des stratégies en faveur de l'équité : en se concentrant sur des stratégies spécifiques susceptibles de surmonter les obstacles sociaux dans l'ensemble du pays. 
• Le suivi des stratégies, des interventions et des résultats en faveur de l’équité : suivi des progrès réalisés en matière d’équité. 
Cette évaluation est relativement récente et n'a été menée que dans très peu de pays. Il reste à déterminer où les rapports seront stockés, mais comme l'évaluation est conduite par l’UNICEF, les rapports et les données pourraient être stockés dans la base de données du bureau de pays de l’UNICEF.</t>
  </si>
  <si>
    <t>Les discussions en groupes de réflexion consistent en des discussions approfondies sur un sujet ou une question donné(e) au sein d'un groupe de personnes sélectionnées, sous la direction d'un modérateur professionnel externe. Cette méthode permet de recueillir des informations sur les attitudes, les perceptions, les connaissances, les expériences et les pratiques des participants, partagées dans le cadre d'un échange avec différentes personnes. Elle permet à l’enquêteur de solliciter à la fois le récit commun des participants et leurs différences en termes d’expériences, d’opinions et de points de vue. Le groupe peut être soit un groupe d’experts, soit un groupe naturel (plusieurs participants appartenant à un groupe informel ou formel préexistant). Ces discussions en groupes de réflexion peuvent être menées à différentes fins : exploration, suivi et évaluation, collecte et évaluation des résultats. 
Exemple 
Dans le cas des obstacles à la vaccination, les groupes de réflexion pertinents sont ceux qui comprennent des agents de santé participant à la vaccination, ainsi que des mères/aidants.</t>
  </si>
  <si>
    <t>L’analyse des causes profondes est une méthode proposée par l’OMS et l’UNICEF qui peut être utilisée aux fins de l’analyse de situation. L’analyse des causes profondes de la vaccination comprend trois étapes : 
• Construction d’un arbre à problèmes : élaboration d’un schéma logique présentant le problème principal et les causes sous-jacentes sous forme d’hypothèses. 
• Collecte de données probantes : collecte d’informations pour étayer chaque cause du problème, accompagnées d'une évaluation des données probantes et de l’importance relative de la cause. 
• Finalisation du diagramme d’analyse des causes profondes sur la base d'une validation par les parties prenantes, suivie de récits respectifs. 
Les pays ayant effectué une analyse des causes profondes peuvent en tirer des informations sur les problèmes rencontrés dans le programme de vaccination, sur leurs causes profondes et sur les contraintes existantes (problèmes qui échappent au contrôle du système de vaccination ou des planificateurs). Ces informations peuvent être classées selon qu'elles portent sur des problèmes relatifs à la gouvernance et au leadership ; à la prestation de services ; aux personnels de santé ; à l’accès aux vaccins (approvisionnement en vaccins et logistique) ; au financement ; aux systèmes d'information ; et à la demande.</t>
  </si>
  <si>
    <r>
      <rPr>
        <b/>
        <sz val="11"/>
        <color theme="1"/>
        <rFont val="Calibri"/>
        <family val="2"/>
        <scheme val="minor"/>
      </rPr>
      <t>Contexte</t>
    </r>
    <r>
      <rPr>
        <sz val="11"/>
        <color theme="1"/>
        <rFont val="Calibri"/>
        <family val="2"/>
        <scheme val="minor"/>
      </rPr>
      <t xml:space="preserve"> 
Ce guide explique comment les programmes de vaccination nationaux peuvent utiliser les sources d'information existantes afin d'identifier et de hiérarchiser les principaux obstacles auxquels ils sont confrontés, tout en mettant en lumière leurs accomplissements. Il permet également d'identifier les lacunes en matière de données probantes qui doivent être comblées avant de procéder à l'amélioration des programmes. 
La collecte et la documentation systématique des données probantes lors d’une analyse de situation est une démarche qui prend du temps mais qui est d'un apport précieux. Une fois terminée, l'analyse permet de rendre compte plus rapidement des succès et des obstacles rencontrés. Dans le cadre de l'examen du Programme élargi de vaccination (PEV), ces résultats peuvent être utilisés pour orienter la collecte de données à l'échelle nationale et faciliter le recueil d'éléments probants dans des domaines stratégiques où les informations font défaut. Les résultats de ce type d’évaluation peuvent également être utilisés à d’autres fins, décidées par le pays ou les organisations partenaires. Par exemple, il peuvent être utilisés pour éclairer la phase d’analyse de situation de la Stratégie nationale de vaccination (SNV), qui remplace le plan pluriannuel complet de vaccination (PPAc), ainsi que les évaluations menées dans le cadre de l’initiative CAPACITI, destinée à faciliter la prise de décisions relatives au PEV.</t>
    </r>
  </si>
  <si>
    <t>Ce cahier de travail a été élaboré par l’Organisation mondiale de la Santé (OMS). Pour toute demande d'aide concernant l’utilisation de ce cahier de travail, veuillez contacter :</t>
  </si>
  <si>
    <t>La première étape de l'étude documentaire à mener dans le cadre de l’analyse de situation consiste à rassembler les informations disponibles. Une liste des sources potentiellement utiles est fournie dans la Figure 1. Il convient de noter que cette analyse ne nécessite aucune collecte primaire de données. Ainsi, si la source d’information mentionnée n’est pas disponible pour votre pays, il vous suffit de sélectionner NON dans la première colonne et de remplir le reste de la feuille en utilisant les autres sources que vous avez identifiées. Le premier groupe de sources répertoriées se compose de documents de base et d'éléments d'information standard du PEV. Ces données sont généralement plus aisément disponibles, standardisées et produites à échéances régulières. Le deuxième groupe est constitué de sources complémentaires potentielles, bien que ces données puissent avoir un format moins standardisé ou être produites moins fréquemment. La classification des sources d’information en deux groupes aux fins de cet exercice ne reflète pas l’importance des documents répertoriés. Pour chacune des 7 catégories, les sources du premier groupe sont considérées comme les sources primaires, car elles devraient en principe fournir l'essentiel des données requises pour évaluer rapidement les obstacles à la vaccination. Si après l'examen de ces sources, la personne chargée de l'analyse ne parvient toujours pas à identifier les données nécessaires pour une catégorie donnée d’obstacles, elle peut alors avoir recours à d’autres sources potentielles, telles que celles proposées dans le deuxième groupe de la liste ou d’autres sources éventuellement disponibles dans le pays.</t>
  </si>
  <si>
    <r>
      <t xml:space="preserve">Cet exercice dresse un bref aperçu des données les plus récentes sur la couverture vaccinale. Il a pour but de donner une vue d’ensemble de la situation, plutôt qu’une évaluation détaillée de la couverture pour tous les antigènes. Bien que les indicateurs ne permettent pas d'identifier les causes d'une faible couverture vaccinale, ils peuvent signaler l'existence potentielle d'obstacles. Ainsi, si la présence d'obstacles est suggérée par ces indicateurs, il convient d'en rechercher l'explication dans les sources d’information. En outre, les informations recueillies lors cette étape peuvent être utilisées pour contextualiser les obstacles identifiés à l’étape 3. </t>
    </r>
    <r>
      <rPr>
        <i/>
        <u/>
        <sz val="11"/>
        <color theme="1"/>
        <rFont val="Calibri (Body)"/>
      </rPr>
      <t>Veuillez ne pas saisir d’informations dans les cases bleues, ces dernières étant destinées à des calculs automatiques</t>
    </r>
    <r>
      <rPr>
        <i/>
        <sz val="11"/>
        <color theme="1"/>
        <rFont val="Calibri (Body)"/>
      </rPr>
      <t>.</t>
    </r>
  </si>
  <si>
    <t>Le tableau récapitulatif de la couverture vaccinale ci-dessous peut être complété à l’aide des données WUENIC (estimations OMS/UNICEF de la couverture nationale) ou des données administratives (estimations officielles des pays). L’avantage des estimations WUENIC est qu’elles sont standardisées. Elles sont également plus précises puisque les données ont aussi été triangulées avec les données d’enquête. En outre, les deux derniers indicateurs ne se trouvent que dans les données WUENIC. Pour plus de détails sur la manière de trouver ces informations, cliquer sur « Exemple 1 ». Cependant, ce tableau peut également être complété à l'aide des données administratives ou des données d’enquête les plus récentes recueillies dans le pays.</t>
  </si>
  <si>
    <t>Si la couverture est &lt;90 % : obstacles relatifs à l’accès</t>
  </si>
  <si>
    <t>Si la couverture est &lt;85 % : obstacles relatifs à l’accès ou à l’utilisation des services/au fonctionnement du système</t>
  </si>
  <si>
    <t>Si la couverture du MCV1 est inférieure de &gt;10 % à celle du DTC1 : obstacles relatifs à l’utilisation des services/au fonctionnement du système</t>
  </si>
  <si>
    <t>Si la couverture du MCV2 est inférieure de &gt;10 % à celle du DTC3 : obstacles relatifs à l’utilisation des services/au fonctionnement du système</t>
  </si>
  <si>
    <t>Si la couverture est &lt;90 % : obstacles relatifs à l’accès aux vaccins ou au fonctionnement du système, ou signe éventuel d’une stigmatisation/mésinformation concernant le vaccin anti-HPV et/ou la santé sexuelle et reproductive</t>
  </si>
  <si>
    <t>Si le taux d'abandon est &gt;10 % (calcul : DTC1-DTC3/DTC1) : obstacles relatifs à l’utilisation des services/au fonctionnement du système</t>
  </si>
  <si>
    <t>Si &gt;0 % des districts enregistrent une couverture &lt;50 % pour le DTC3 : présence possible d'inégalités vaccinales</t>
  </si>
  <si>
    <t>Si &gt;20 % des districts enregistrent une couverture &lt;80 % pour le DTC3 : présence possible d'inégalités vaccinales</t>
  </si>
  <si>
    <t>La non-administration du DTC1 est l’indicateur mondial utilisé pour définir les enfants zéro dose dans le Programme pour la vaccination à l'horizon 2030 et la stratégie Gavi 5.0. Si le pourcentage ou le nombre d’enfants zéro dose est élevé, les obstacles peuvent être liés à l’approvisionnement ou à la prestation de services (p. ex., ruptures de stocks de vaccins, pénurie de personnel de santé, microplanification inadéquate, etc.) ou aux préoccupations et besoins de la communauté (p. ex., méconnaissance des avantages de la vaccination, mauvaise qualité des services, services proposés à un endroit ou un moment inopportun, crainte des MAPI, etc.) Les obstacles liés au genre, en particulier ceux qui concernent les aidants et les agents de santé, doivent également être pris en compte.</t>
  </si>
  <si>
    <r>
      <rPr>
        <b/>
        <sz val="11"/>
        <color theme="1"/>
        <rFont val="Calibri"/>
        <family val="2"/>
        <scheme val="minor"/>
      </rPr>
      <t xml:space="preserve">Utiliser la source de données appropriée 
</t>
    </r>
    <r>
      <rPr>
        <i/>
        <sz val="11"/>
        <color theme="1"/>
        <rFont val="Calibri"/>
        <family val="2"/>
        <scheme val="minor"/>
      </rPr>
      <t>Au niveau infranational, l’utilité des données administratives de couverture du DTC1 peut être limitée, et il peut être judicieux de les trianguler avec d’autres sources de données, comme des données d’enquête ou d’autres estimations.</t>
    </r>
  </si>
  <si>
    <r>
      <t xml:space="preserve">Cet exercice fournit un bref aperçu des données les plus récentes sur le nombre total de cas de maladies à prévention vaccinale (MPV). La présente feuille de calcul a pour but de donner une vue d’ensemble de la situation, plutôt qu’une évaluation détaillée de la prévalence des MPV. Bien que le nombre total de cas ne permette pas d'expliquer les causes des obstacles à la vaccination, il peut signaler l'existence potentielle d'obstacles ou de difficultés à atteindre certaines populations, ce qui incitera à rechercher des explications dans les sources d’information. En outre, les informations recueillies lors cette étape peuvent être utilisées pour contextualiser les obstacles identifiés à l’étape 3. </t>
    </r>
    <r>
      <rPr>
        <i/>
        <u/>
        <sz val="11"/>
        <color theme="1"/>
        <rFont val="Calibri (Body)"/>
      </rPr>
      <t>Veuillez ne pas saisir d’informations dans les cases bleues, ces dernières étant destinées à des calculs automatiques.</t>
    </r>
  </si>
  <si>
    <t>Étape 3 : Cette étape d'identification des obstacles et de collecte des données probantes comporte 8 feuilles de calcul différentes. Chaque feuille correspond à une catégorie d’obstacles potentiels (avec 7 catégories au total). La 8e feuille offre un espace pour l'ajout de tout autre obstacle susceptible d'avoir été identifié dans le pays mais ne figurant pas dans les 7 catégories. Veuillez cliquer sur « Suivant » pour commencer par la première catégorie, ou sélectionnez la catégorie souhaitée dans la liste ci-dessous.</t>
  </si>
  <si>
    <r>
      <t xml:space="preserve">Sources d'information 
</t>
    </r>
    <r>
      <rPr>
        <i/>
        <sz val="11"/>
        <rFont val="Calibri"/>
        <family val="2"/>
        <scheme val="minor"/>
      </rPr>
      <t>Mots-clés suggérés pour la recherche dans les documents :</t>
    </r>
    <r>
      <rPr>
        <b/>
        <i/>
        <sz val="11"/>
        <rFont val="Calibri"/>
        <family val="2"/>
        <scheme val="minor"/>
      </rPr>
      <t xml:space="preserve"> financement, politique nationale, flacon</t>
    </r>
  </si>
  <si>
    <r>
      <rPr>
        <i/>
        <u/>
        <sz val="11"/>
        <color theme="1"/>
        <rFont val="Calibri"/>
        <family val="2"/>
        <scheme val="minor"/>
      </rPr>
      <t>Questions d’orientation</t>
    </r>
    <r>
      <rPr>
        <sz val="11"/>
        <color theme="1"/>
        <rFont val="Calibri"/>
        <family val="2"/>
        <scheme val="minor"/>
      </rPr>
      <t xml:space="preserve"> 
• Existe-t-il des politiques nationales concernant les pratiques de vaccination ? 
• Sont-elles clairement définies ? 
• Ces politiques sont-elles alignées sur les plans stratégiques nationaux de santé ? 
• Les agents de santé sont-ils au courant de ces politiques ? 
• Les agents de santé ont-ils une compréhension claire de ces politiques ? 
• Les agents de santé sont-ils au courant de ces politiques, mais préoccupés par les critiques relatives au gaspillage ? 
• Les politiques relatives à la vaccination de rattrapage permettent-elles aux agents de santé de vacciner les enfants au-delà de l'âge d’un an ?</t>
    </r>
  </si>
  <si>
    <t>3.1.1. Politiques et orientations : lois et politiques nationales inadéquates concernant les pratiques de vaccination (p. ex. ouverture des flacons multidoses, vaccination de rattrapage, élimination et taux de perte des vaccins, politiques non alignées sur les stratégies et les plans  de santé nationaux)</t>
  </si>
  <si>
    <r>
      <rPr>
        <u/>
        <sz val="11"/>
        <color theme="1"/>
        <rFont val="Calibri"/>
        <family val="2"/>
        <scheme val="minor"/>
      </rPr>
      <t>Questions d’orientation</t>
    </r>
    <r>
      <rPr>
        <sz val="11"/>
        <color theme="1"/>
        <rFont val="Calibri"/>
        <family val="2"/>
        <scheme val="minor"/>
      </rPr>
      <t xml:space="preserve"> 
• Existe-t-il des restrictions politiques qui empêchent les agents de santé ou d'autres types de personnel de remplir la fonction d'agents de vaccination pour combler les besoins non satisfaits en matière de vaccination ?</t>
    </r>
  </si>
  <si>
    <r>
      <t>Questions d’orientation</t>
    </r>
    <r>
      <rPr>
        <i/>
        <sz val="11"/>
        <color theme="1"/>
        <rFont val="Calibri"/>
        <family val="2"/>
        <scheme val="minor"/>
      </rPr>
      <t xml:space="preserve"> 
</t>
    </r>
    <r>
      <rPr>
        <sz val="11"/>
        <color theme="1"/>
        <rFont val="Calibri"/>
        <family val="2"/>
        <scheme val="minor"/>
      </rPr>
      <t>• Les comités sont-ils pleinement fonctionnels ? 
• À quelle fréquence les comités se réunissent-ils ? 
• Les recommandations des comités sont-elles bien documentées ? 
• Y a-t-il une représentation équilibrée des femmes et des hommes dans ces comités ?</t>
    </r>
  </si>
  <si>
    <r>
      <rPr>
        <i/>
        <u/>
        <sz val="11"/>
        <color theme="1"/>
        <rFont val="Calibri"/>
        <family val="2"/>
        <scheme val="minor"/>
      </rPr>
      <t>Questions d’orientation</t>
    </r>
    <r>
      <rPr>
        <sz val="11"/>
        <color theme="1"/>
        <rFont val="Calibri"/>
        <family val="2"/>
        <scheme val="minor"/>
      </rPr>
      <t xml:space="preserve"> 
• Existe-t-il une confusion sur les rôles et les responsabilités des différents niveaux pour la prise de décisions et l'élaboration de politiques en matière de vaccination ? 
• Existe-t-il une rupture de la communication entre les niveaux central, infranational et local ? 
• Existe-t-il une rupture de la communication entre les différents services (p. ex., service du PEV et service de nutrition) ?</t>
    </r>
  </si>
  <si>
    <r>
      <t xml:space="preserve">Questions d’orientation 
</t>
    </r>
    <r>
      <rPr>
        <sz val="11"/>
        <color theme="1"/>
        <rFont val="Calibri"/>
        <family val="2"/>
        <scheme val="minor"/>
      </rPr>
      <t>• Les plans stratégiques et opérationnels sont-ils alignés sur d’autres processus de planification ? 
• Les processus de planification sont-ils efficaces ? 
• Les processus de planification sont-ils mis en lien avec la planification financière ?</t>
    </r>
  </si>
  <si>
    <t>3.1.6. Planification et approvisionnement : les plans stratégiques et opérationnels ne sont pas à jour et aucune stratégie n'est établie pour les zones difficiles d’accès ou pour les enfants qui ont manqué des doses prévues dans le cadre de la vaccination systématique</t>
  </si>
  <si>
    <r>
      <rPr>
        <i/>
        <u/>
        <sz val="11"/>
        <color theme="1"/>
        <rFont val="Calibri"/>
        <family val="2"/>
        <scheme val="minor"/>
      </rPr>
      <t>Questions d’orientation</t>
    </r>
    <r>
      <rPr>
        <sz val="11"/>
        <color theme="1"/>
        <rFont val="Calibri"/>
        <family val="2"/>
        <scheme val="minor"/>
      </rPr>
      <t xml:space="preserve"> 
• Les plans stratégiques et opérationnels sont-ils à jour ? 
• Existe-t-il des plans détaillés comprenant des stratégies pour les zones et/ou les populations difficiles d’accès ? 
• Existe-t-il des plans écrits pour la vaccination des enfants qui ont manqué des doses du programme de vaccination systématique, couvrant les enfants au moins jusqu'à l'âge de 4-5 ans ?</t>
    </r>
  </si>
  <si>
    <r>
      <t xml:space="preserve">Questions d’orientation 
</t>
    </r>
    <r>
      <rPr>
        <sz val="11"/>
        <color theme="1"/>
        <rFont val="Calibri"/>
        <family val="2"/>
        <scheme val="minor"/>
      </rPr>
      <t>• Le mandat et les responsabilités du CCI sont-ils clairement définis ? 
• À quelle fréquence se réunit-il ? 
• Les recommandations du CCI sont-elles communiquées ? 
• Le CCI comprend-il des personnes référentes pour les systèmes de santé ?</t>
    </r>
  </si>
  <si>
    <r>
      <t xml:space="preserve">Questions d’orientation 
</t>
    </r>
    <r>
      <rPr>
        <sz val="11"/>
        <color theme="1"/>
        <rFont val="Calibri"/>
        <family val="2"/>
        <scheme val="minor"/>
      </rPr>
      <t>• Les fonds alloués à la vaccination sont-ils contrôlés par un secteur autre que celui de la santé (p. ex. Ministère des finances) ? 
• Dans l’affirmative, les besoins de financement pour la vaccination sont-ils communiqués de manière adéquate au ministère concerné ? 
• Les fonds alloués au secteur de la santé sont-ils suffisants pour permettre la prestation de services de vaccination ?</t>
    </r>
  </si>
  <si>
    <r>
      <rPr>
        <i/>
        <u/>
        <sz val="11"/>
        <color theme="1"/>
        <rFont val="Calibri"/>
        <family val="2"/>
        <scheme val="minor"/>
      </rPr>
      <t xml:space="preserve">Questions d’orientation 
</t>
    </r>
    <r>
      <rPr>
        <sz val="11"/>
        <color theme="1"/>
        <rFont val="Calibri"/>
        <family val="2"/>
        <scheme val="minor"/>
      </rPr>
      <t>• Le temps et les efforts consacrés à la planification budgétaire sont-ils suffisants au niveau infranational ?</t>
    </r>
  </si>
  <si>
    <r>
      <t xml:space="preserve">Questions d’orientation 
</t>
    </r>
    <r>
      <rPr>
        <sz val="11"/>
        <color theme="1"/>
        <rFont val="Calibri"/>
        <family val="2"/>
        <scheme val="minor"/>
      </rPr>
      <t>• Le pays est-il sur le point de s'affranchir de l'aide de Gavi et existe-t-il des incertitudes quant au financement national ? 
• Y a-t-il des difficultés à mobiliser le soutien des partenaires et des donateurs ? 
• Le soutien des donateurs en faveur de la vaccination est-il intégré dans le financement national de la santé ?</t>
    </r>
  </si>
  <si>
    <r>
      <rPr>
        <i/>
        <u/>
        <sz val="11"/>
        <color theme="1"/>
        <rFont val="Calibri"/>
        <family val="2"/>
        <scheme val="minor"/>
      </rPr>
      <t>Questions d’orientation</t>
    </r>
    <r>
      <rPr>
        <sz val="11"/>
        <color theme="1"/>
        <rFont val="Calibri"/>
        <family val="2"/>
        <scheme val="minor"/>
      </rPr>
      <t xml:space="preserve"> 
• Si de nouveaux vaccins ont été introduits, existe-t-il un financement national spécifique pour soutenir les programmes de vaccination ?</t>
    </r>
  </si>
  <si>
    <r>
      <rPr>
        <i/>
        <u/>
        <sz val="11"/>
        <color theme="1"/>
        <rFont val="Calibri"/>
        <family val="2"/>
        <scheme val="minor"/>
      </rPr>
      <t>Questions d’orientation</t>
    </r>
    <r>
      <rPr>
        <sz val="11"/>
        <color theme="1"/>
        <rFont val="Calibri"/>
        <family val="2"/>
        <scheme val="minor"/>
      </rPr>
      <t xml:space="preserve"> 
• Y a-t-il des retards dans l'acheminement des fonds du niveau central au niveau infranational ? 
• Y a-t-il des retards dans l'acheminement des fonds du niveau infranational au niveau local ?</t>
    </r>
  </si>
  <si>
    <r>
      <rPr>
        <i/>
        <u/>
        <sz val="11"/>
        <color theme="1"/>
        <rFont val="Calibri"/>
        <family val="2"/>
        <scheme val="minor"/>
      </rPr>
      <t xml:space="preserve">Questions d’orientation 
</t>
    </r>
    <r>
      <rPr>
        <sz val="11"/>
        <color theme="1"/>
        <rFont val="Calibri"/>
        <family val="2"/>
        <scheme val="minor"/>
      </rPr>
      <t>• La décentralisation a-t-elle contribué à réduire les financements, les efforts de supervision et l’attention accordés aux services de vaccination ?</t>
    </r>
  </si>
  <si>
    <t>3.1.13. Budget et financement: la décentralisation au niveau national a réduit l'attention portée à la vaccination et les capacités de mise en œuvre de la vaccination</t>
  </si>
  <si>
    <r>
      <rPr>
        <i/>
        <u/>
        <sz val="11"/>
        <color theme="1"/>
        <rFont val="Calibri"/>
        <family val="2"/>
        <scheme val="minor"/>
      </rPr>
      <t>Questions d’orientation</t>
    </r>
    <r>
      <rPr>
        <sz val="11"/>
        <color theme="1"/>
        <rFont val="Calibri"/>
        <family val="2"/>
        <scheme val="minor"/>
      </rPr>
      <t xml:space="preserve"> 
• Certains des obstacles évoqués dans cette feuille, relatifs à la gestion et au financement du programme, s’appliquent-ils aux communautés zéro dose ? 
• Les communautés zéro dose sont-elles spécifiquement prises en compte lors des discussions sur la budgétisation et le financement ?</t>
    </r>
  </si>
  <si>
    <r>
      <rPr>
        <b/>
        <i/>
        <sz val="11"/>
        <rFont val="Calibri"/>
        <family val="2"/>
        <scheme val="minor"/>
      </rPr>
      <t>Sources d'information</t>
    </r>
    <r>
      <rPr>
        <i/>
        <sz val="11"/>
        <rFont val="Calibri"/>
        <family val="2"/>
        <scheme val="minor"/>
      </rPr>
      <t xml:space="preserve"> 
Mots-clés suggérés pour la recherche dans les documents : </t>
    </r>
    <r>
      <rPr>
        <b/>
        <i/>
        <sz val="11"/>
        <rFont val="Calibri"/>
        <family val="2"/>
        <scheme val="minor"/>
      </rPr>
      <t>ressources humaines, agent de santé, personnel, occasion manquée, agent de santé communautaire, supervision, formation</t>
    </r>
  </si>
  <si>
    <r>
      <rPr>
        <i/>
        <u/>
        <sz val="11"/>
        <color theme="1"/>
        <rFont val="Calibri"/>
        <family val="2"/>
        <scheme val="minor"/>
      </rPr>
      <t>Questions d’orientation</t>
    </r>
    <r>
      <rPr>
        <sz val="11"/>
        <color theme="1"/>
        <rFont val="Calibri"/>
        <family val="2"/>
        <scheme val="minor"/>
      </rPr>
      <t xml:space="preserve"> 
• Y a-t-il suffisamment d'agents de vaccination aux points de prestation des services ? 
• Y a-t-il une pénurie nationale de personnel de santé ? 
• Y a-t-il une mauvaise répartition du personnel de santé ? 
• Y a-t-il une forte rotation du personnel ?</t>
    </r>
  </si>
  <si>
    <t>3.2.2. Planification des ressources humaines : la structure organisationnelle du PEV ne répond pas aux besoins des services de vaccination</t>
  </si>
  <si>
    <r>
      <t xml:space="preserve">Questions d’orientation 
</t>
    </r>
    <r>
      <rPr>
        <sz val="11"/>
        <color theme="1"/>
        <rFont val="Calibri"/>
        <family val="2"/>
        <scheme val="minor"/>
      </rPr>
      <t>• Existe-t-il un plan des ressources humaines ? 
• Existe-t-il un organigramme des ressources humaines ? 
• Existe-t-il des descriptions de poste/fonctions adéquates ? 
• Les effectifs sont-ils suffisants ? 
• Existe-t-il des politiques et/ou des pratiques visant à garantir l’égalité des genres au sein du personnel de santé (par exemple, rémunération égale pour les hommes et les femmes, représentation des femmes à tous les niveaux de prise de décision) ?</t>
    </r>
  </si>
  <si>
    <t>3.2.3. Planification des ressources humaines : le rôle des agents de santé communautaires n'est pas institutionnalisé au sein des services de vaccination et du système de santé plus général</t>
  </si>
  <si>
    <r>
      <t xml:space="preserve">Questions d’orientation 
</t>
    </r>
    <r>
      <rPr>
        <sz val="11"/>
        <color theme="1"/>
        <rFont val="Calibri"/>
        <family val="2"/>
        <scheme val="minor"/>
      </rPr>
      <t>• Les agents de santé communautaires perçoivent-ils un salaire ? 
• Les agents de santé communautaires sont-ils inclus dans les structures organisationnelles ? 
• Les agents de santé communautaires sont-ils inclus dans les plans opérationnels ?</t>
    </r>
  </si>
  <si>
    <r>
      <rPr>
        <i/>
        <u/>
        <sz val="11"/>
        <color theme="1"/>
        <rFont val="Calibri"/>
        <family val="2"/>
        <scheme val="minor"/>
      </rPr>
      <t>Questions d’orientation</t>
    </r>
    <r>
      <rPr>
        <sz val="11"/>
        <color theme="1"/>
        <rFont val="Calibri"/>
        <family val="2"/>
        <scheme val="minor"/>
      </rPr>
      <t xml:space="preserve"> 
• La motivation du personnel est-elle affectée par une faible rémunération ou des retards de paiement (salaire, indemnités, incitations) ? 
• La motivation du personnel est-elle affectée par de mauvaises conditions ou un mauvais environnement de travail (p. ex. discrimination, intimidation, harcèlement sexuel) ?</t>
    </r>
  </si>
  <si>
    <r>
      <rPr>
        <i/>
        <u/>
        <sz val="11"/>
        <color theme="1"/>
        <rFont val="Calibri"/>
        <family val="2"/>
        <scheme val="minor"/>
      </rPr>
      <t>Questions d’orientation</t>
    </r>
    <r>
      <rPr>
        <sz val="11"/>
        <color theme="1"/>
        <rFont val="Calibri"/>
        <family val="2"/>
        <scheme val="minor"/>
      </rPr>
      <t xml:space="preserve"> 
• Les agents de vaccination connaissent-ils le calendrier de vaccination à respecter, y compris pour le rattrapage des doses en cas de retard de la vaccination ? 
• Les agents de vaccination omettent-ils d'administrer plusieurs vaccins lors d’une même visite ? 
• Les agents de santé comprennent-ils et appliquent-ils la politique relative à la vaccination de rattrapage (si le pays est doté d'une telle politique) ?</t>
    </r>
  </si>
  <si>
    <r>
      <rPr>
        <i/>
        <u/>
        <sz val="11"/>
        <color theme="1"/>
        <rFont val="Calibri"/>
        <family val="2"/>
        <scheme val="minor"/>
      </rPr>
      <t xml:space="preserve">Questions d’orientation 
</t>
    </r>
    <r>
      <rPr>
        <sz val="11"/>
        <color theme="1"/>
        <rFont val="Calibri"/>
        <family val="2"/>
        <scheme val="minor"/>
      </rPr>
      <t>• Les agents de vaccination choisissent-ils de ne pas ouvrir de flacon si le nombre d’enfants présents pour la séance de vaccination est faible ? 
• Les agents de vaccination choisissent-ils de ne pas ouvrir de flacon parce qu'aucune politique nationale n'est en place ? 
• Les agents de vaccination choisissent-ils de ne pas ouvrir de flacon en raison d’une méconnaissance de la politique existante ? 
• Les agents de vaccination choisissent-ils de ne pas ouvrir de flacon parce qu'ils craignent d'être critiqués et accusés de gaspillage ? 
• Autres raisons (préciser)</t>
    </r>
  </si>
  <si>
    <r>
      <rPr>
        <i/>
        <u/>
        <sz val="11"/>
        <color theme="1"/>
        <rFont val="Calibri"/>
        <family val="2"/>
        <scheme val="minor"/>
      </rPr>
      <t>Questions d’orientation</t>
    </r>
    <r>
      <rPr>
        <sz val="11"/>
        <color theme="1"/>
        <rFont val="Calibri"/>
        <family val="2"/>
        <scheme val="minor"/>
      </rPr>
      <t xml:space="preserve"> 
• Les visites de supervision sont-elles rares ou de mauvaise qualité ?</t>
    </r>
  </si>
  <si>
    <r>
      <rPr>
        <i/>
        <u/>
        <sz val="11"/>
        <color theme="1"/>
        <rFont val="Calibri"/>
        <family val="2"/>
        <scheme val="minor"/>
      </rPr>
      <t>Questions d’orientation</t>
    </r>
    <r>
      <rPr>
        <sz val="11"/>
        <color theme="1"/>
        <rFont val="Calibri"/>
        <family val="2"/>
        <scheme val="minor"/>
      </rPr>
      <t xml:space="preserve"> 
• Le programme de formation initiale est-il suffisant pour préparer les agents de santé à la prestation de services compétents de vaccination ? 
• La formation en cours d’emploi est-elle suffisante pour former les agents de vaccination à l'administration des nouveaux vaccins ?</t>
    </r>
  </si>
  <si>
    <r>
      <rPr>
        <i/>
        <u/>
        <sz val="11"/>
        <color theme="1"/>
        <rFont val="Calibri"/>
        <family val="2"/>
        <scheme val="minor"/>
      </rPr>
      <t>Questions d’orientation</t>
    </r>
    <r>
      <rPr>
        <sz val="11"/>
        <color theme="1"/>
        <rFont val="Calibri"/>
        <family val="2"/>
        <scheme val="minor"/>
      </rPr>
      <t xml:space="preserve"> 
• Le nombre de séances de vaccination est-il sous-optimal en raison de l'absence de membres du personnel assistant à des formations ?</t>
    </r>
  </si>
  <si>
    <r>
      <t xml:space="preserve">Questions d’orientation 
</t>
    </r>
    <r>
      <rPr>
        <sz val="11"/>
        <color theme="1"/>
        <rFont val="Calibri"/>
        <family val="2"/>
        <scheme val="minor"/>
      </rPr>
      <t>• Certains des obstacles évoqués dans cette feuille, relatifs à la gestion des ressources humaines, s’appliquent-ils aux communautés zéro dose ? 
• Une pénurie d'agents de vaccination compromet-elle la prestation des services dans les communautés zéro dose ? 
• Une pénurie d'agents de vaccination de sexe féminin, en particulier, compromet-elle la prestation des services dans les communautés zéro dose ? 
• Y a-t-il des occasions manquées dans les communautés zéro dose résultant d'une mauvaise compréhension des politiques par les agents de vaccination ?</t>
    </r>
  </si>
  <si>
    <r>
      <t xml:space="preserve">Sources d'information 
</t>
    </r>
    <r>
      <rPr>
        <sz val="11"/>
        <color theme="1"/>
        <rFont val="Calibri"/>
        <family val="2"/>
        <scheme val="minor"/>
      </rPr>
      <t xml:space="preserve">Mots-clés suggérés pour la recherche dans les documents : </t>
    </r>
    <r>
      <rPr>
        <b/>
        <sz val="11"/>
        <color theme="1"/>
        <rFont val="Calibri"/>
        <family val="2"/>
        <scheme val="minor"/>
      </rPr>
      <t>approvisionnement, zones reculées, distance, prévision, distribution, logistique, gaspillage, transport, fournitures</t>
    </r>
  </si>
  <si>
    <r>
      <rPr>
        <i/>
        <u/>
        <sz val="11"/>
        <color theme="1"/>
        <rFont val="Calibri"/>
        <family val="2"/>
        <scheme val="minor"/>
      </rPr>
      <t>Questions d’orientation</t>
    </r>
    <r>
      <rPr>
        <sz val="11"/>
        <color theme="1"/>
        <rFont val="Calibri"/>
        <family val="2"/>
        <scheme val="minor"/>
      </rPr>
      <t xml:space="preserve"> 
• Y a-t-il un nombre insuffisant de réfrigérateurs/congélateurs/équipements de chaîne du froid dans les établissements de santé ? 
• Certains équipements de la chaîne du froid sont-ils non fonctionnels en raison de lacunes du système de réparation et d’entretien ?</t>
    </r>
  </si>
  <si>
    <r>
      <rPr>
        <i/>
        <u/>
        <sz val="11"/>
        <color theme="1"/>
        <rFont val="Calibri"/>
        <family val="2"/>
        <scheme val="minor"/>
      </rPr>
      <t xml:space="preserve">Questions d’orientation 
</t>
    </r>
    <r>
      <rPr>
        <sz val="11"/>
        <color theme="1"/>
        <rFont val="Calibri"/>
        <family val="2"/>
        <scheme val="minor"/>
      </rPr>
      <t>• Existe-t-il des pénuries de vaccins ou des retards d'approvisionnement au niveau national en raison de problèmes liés au système d'achat ? 
• L’achat des vaccins est-il intégré à d’autres mécanismes d’achat de médicaments essentiels ?</t>
    </r>
  </si>
  <si>
    <r>
      <rPr>
        <i/>
        <u/>
        <sz val="11"/>
        <color theme="1"/>
        <rFont val="Calibri"/>
        <family val="2"/>
        <scheme val="minor"/>
      </rPr>
      <t>Questions d’orientation</t>
    </r>
    <r>
      <rPr>
        <sz val="11"/>
        <color theme="1"/>
        <rFont val="Calibri"/>
        <family val="2"/>
        <scheme val="minor"/>
      </rPr>
      <t xml:space="preserve"> 
• Une prévision inadéquate conduit-elle à un approvisionnement insuffisant ou excessif en vaccins ? 
• Une prévision inadéquate conduit-elle à une mauvaise distribution des vaccins ?</t>
    </r>
  </si>
  <si>
    <r>
      <rPr>
        <i/>
        <u/>
        <sz val="11"/>
        <color theme="1"/>
        <rFont val="Calibri"/>
        <family val="2"/>
        <scheme val="minor"/>
      </rPr>
      <t>Questions d’orientation</t>
    </r>
    <r>
      <rPr>
        <sz val="11"/>
        <color theme="1"/>
        <rFont val="Calibri"/>
        <family val="2"/>
        <scheme val="minor"/>
      </rPr>
      <t xml:space="preserve"> 
• Des problèmes de gestion des stocks au niveau central entraînent-ils des pénuries de vaccins ou de fournitures vaccinales ? 
• Des problèmes de gestion des stocks au niveau infranational entraînent-ils des pénuries de vaccins ou de fournitures aux points de prestation des services ?</t>
    </r>
  </si>
  <si>
    <r>
      <rPr>
        <i/>
        <u/>
        <sz val="11"/>
        <color theme="1"/>
        <rFont val="Calibri"/>
        <family val="2"/>
        <scheme val="minor"/>
      </rPr>
      <t>Questions d’orientation</t>
    </r>
    <r>
      <rPr>
        <sz val="11"/>
        <color theme="1"/>
        <rFont val="Calibri"/>
        <family val="2"/>
        <scheme val="minor"/>
      </rPr>
      <t xml:space="preserve"> 
• Arrive-t-il que des vaccins soient endommagés pendant le transport ?</t>
    </r>
  </si>
  <si>
    <r>
      <rPr>
        <i/>
        <u/>
        <sz val="11"/>
        <color theme="1"/>
        <rFont val="Calibri"/>
        <family val="2"/>
        <scheme val="minor"/>
      </rPr>
      <t>Questions d’orientation</t>
    </r>
    <r>
      <rPr>
        <sz val="11"/>
        <color theme="1"/>
        <rFont val="Calibri"/>
        <family val="2"/>
        <scheme val="minor"/>
      </rPr>
      <t xml:space="preserve"> 
• Les taux de perte sont-il mal calculés ou non documentés, ou ne sont-ils pas dûment pris en compte dans les prévisions ?</t>
    </r>
  </si>
  <si>
    <t>3.3.7. Transport : insuffisances du système de transport (véhicules, carburant, entretien), ce qui compromet la livraison des fournitures et entrave la prestation des services</t>
  </si>
  <si>
    <r>
      <rPr>
        <i/>
        <u/>
        <sz val="11"/>
        <color theme="1"/>
        <rFont val="Calibri"/>
        <family val="2"/>
        <scheme val="minor"/>
      </rPr>
      <t>Questions d’orientation</t>
    </r>
    <r>
      <rPr>
        <sz val="11"/>
        <color theme="1"/>
        <rFont val="Calibri"/>
        <family val="2"/>
        <scheme val="minor"/>
      </rPr>
      <t xml:space="preserve"> 
• Le transport des vaccins et des fournitures est-il retardé ou annulé en raison d’un manque de véhicules ou de carburant ?</t>
    </r>
  </si>
  <si>
    <r>
      <rPr>
        <i/>
        <u/>
        <sz val="11"/>
        <color theme="1"/>
        <rFont val="Calibri"/>
        <family val="2"/>
        <scheme val="minor"/>
      </rPr>
      <t>Questions d’orientation</t>
    </r>
    <r>
      <rPr>
        <sz val="11"/>
        <color theme="1"/>
        <rFont val="Calibri"/>
        <family val="2"/>
        <scheme val="minor"/>
      </rPr>
      <t xml:space="preserve"> 
• La livraison des vaccins doit-elle se faire sur des distances ou des temps de trajet importants, ou sur des terrains difficiles ?</t>
    </r>
  </si>
  <si>
    <r>
      <rPr>
        <i/>
        <u/>
        <sz val="11"/>
        <color theme="1"/>
        <rFont val="Calibri"/>
        <family val="2"/>
        <scheme val="minor"/>
      </rPr>
      <t>Questions d’orientation</t>
    </r>
    <r>
      <rPr>
        <sz val="11"/>
        <color theme="1"/>
        <rFont val="Calibri"/>
        <family val="2"/>
        <scheme val="minor"/>
      </rPr>
      <t xml:space="preserve"> 
• Y a-t-il des pertes de vaccins dues à une exposition à la chaleur ou au gel ? 
• Si c'est le cas, est-ce lié à une insuffisance des équipements ou des fournitures de la chaîne du froid ?</t>
    </r>
  </si>
  <si>
    <r>
      <rPr>
        <i/>
        <u/>
        <sz val="11"/>
        <color theme="1"/>
        <rFont val="Calibri"/>
        <family val="2"/>
        <scheme val="minor"/>
      </rPr>
      <t>Questions d’orientation</t>
    </r>
    <r>
      <rPr>
        <sz val="11"/>
        <color theme="1"/>
        <rFont val="Calibri"/>
        <family val="2"/>
        <scheme val="minor"/>
      </rPr>
      <t xml:space="preserve"> 
• Les orientations relatives à la gestion des déchets sont-elles insuffisantes ? 
• Les infrastructures et les fournitures destinées à la gestion des déchets sont-elles inadéquates ?</t>
    </r>
  </si>
  <si>
    <r>
      <t xml:space="preserve">Questions d’orientation 
</t>
    </r>
    <r>
      <rPr>
        <sz val="11"/>
        <color theme="1"/>
        <rFont val="Calibri"/>
        <family val="2"/>
        <scheme val="minor"/>
      </rPr>
      <t>• Certains des obstacles évoqués dans cette feuille, relatifs à l'approvisionnement, la qualité et la logistique des vaccins, s’appliquent-ils aux communautés zéro dose ?</t>
    </r>
  </si>
  <si>
    <t>1. Pour trouver des informations sur les obstacles potentiels dans cette catégorie, il faut commencer par passer en revue les sources proposées répertoriées à l’étape 1. Pour faciliter le parcours des documents, utiliser les mots de recherche suggérés (ouvrir le document, faire Ctrl+F et taper le mot). La probabilité de trouver l’information dans la source en question est indiquée sur une échelle de 1 à 3, où 1 correspond à la probabilité la plus élevée. N/A indique que la source n’est pas disponible dans votre pays, d'après les réponses que vous avez fournies à l’étape 1. 
2. Consigner la date à laquelle ce tableau a été rempli. 
3. Recueillir et documenter les éléments probants pour chacune des questions à examiner afin de déterminer s’il existe un obstacle. Lorsque les informations requises ne sont pas disponibles, des suggestions peuvent être formulées sur la manière de les collecter à l’avenir. 
4. Cliquer sur le symbole           à côté de chaque question à examiner pour voir une explication de l'impact qu'un obstacle est susceptible d'avoir sur la couverture vaccinale et l'équité. 
5. Les questions d’orientation donnent une idée des différents aspects à prendre en compte pour déterminer s’il existe un obstacle. Elles sont destinées à guider la réflexion et ne doivent pas être considérées comme une liste de contrôle quantitative.</t>
  </si>
  <si>
    <r>
      <rPr>
        <b/>
        <i/>
        <sz val="16"/>
        <rFont val="Calibri"/>
        <family val="2"/>
        <scheme val="minor"/>
      </rPr>
      <t>Sources d'information</t>
    </r>
    <r>
      <rPr>
        <i/>
        <sz val="11"/>
        <rFont val="Calibri"/>
        <family val="2"/>
        <scheme val="minor"/>
      </rPr>
      <t xml:space="preserve"> 
Mots-clés suggérés pour la recherche dans les documents : </t>
    </r>
    <r>
      <rPr>
        <b/>
        <i/>
        <sz val="11"/>
        <rFont val="Calibri"/>
        <family val="2"/>
        <scheme val="minor"/>
      </rPr>
      <t>couverture, obstacle, distance, trajet, accès, ethnique, religieux, sensibilisation, proximité, migrant, itinérant, conflit, rural, urbain, mal desservi</t>
    </r>
  </si>
  <si>
    <t>3.4.1. RH et stratégies : distances et temps de trajet importants, ce qui limite l'accès aux établissements de santé</t>
  </si>
  <si>
    <r>
      <rPr>
        <i/>
        <u/>
        <sz val="11"/>
        <color theme="1"/>
        <rFont val="Calibri"/>
        <family val="2"/>
        <scheme val="minor"/>
      </rPr>
      <t>Questions d’orientation</t>
    </r>
    <r>
      <rPr>
        <sz val="11"/>
        <color theme="1"/>
        <rFont val="Calibri"/>
        <family val="2"/>
        <scheme val="minor"/>
      </rPr>
      <t xml:space="preserve"> 
• Est-ce que de longues distances ou un terrain difficile entravent l’accès aux services de santé ? 
• La mobilité est-elle limitée par des problèmes de sécurité ?</t>
    </r>
  </si>
  <si>
    <r>
      <rPr>
        <i/>
        <u/>
        <sz val="11"/>
        <color theme="1"/>
        <rFont val="Calibri"/>
        <family val="2"/>
        <scheme val="minor"/>
      </rPr>
      <t>Questions d’orientation</t>
    </r>
    <r>
      <rPr>
        <sz val="11"/>
        <color theme="1"/>
        <rFont val="Calibri"/>
        <family val="2"/>
        <scheme val="minor"/>
      </rPr>
      <t xml:space="preserve"> 
• Certaines populations sont-elles mal desservies (p. ex., minorités ethniques, personnes marginalisées, personnes qui travaillent et ont des personnes à charge) ? 
• Le nombre de séances de proximité prévues ou organisées est-il insuffisant ?</t>
    </r>
  </si>
  <si>
    <t>3.4.3. RH et stratégies : prise en compte insuffisante des besoins spécifiques au genre</t>
  </si>
  <si>
    <r>
      <rPr>
        <i/>
        <u/>
        <sz val="11"/>
        <color theme="1"/>
        <rFont val="Calibri"/>
        <family val="2"/>
        <scheme val="minor"/>
      </rPr>
      <t>Questions d’orientation</t>
    </r>
    <r>
      <rPr>
        <sz val="11"/>
        <color theme="1"/>
        <rFont val="Calibri"/>
        <family val="2"/>
        <scheme val="minor"/>
      </rPr>
      <t xml:space="preserve"> 
• Les agents de santé ne sont-ils pas suffisamment formés à la prise en compte des besoins et des expériences des femmes, des hommes et des jeunes, ainsi que des personnes susceptibles d'être stigmatisées et marginalisées ? 
• Y a-t-il un manque de mécanismes de protection contre le harcèlement sexuel et la violence fondée sur le genre, tant pour les prestataires que pour les bénéficiaires des services de vaccination ?</t>
    </r>
  </si>
  <si>
    <r>
      <rPr>
        <i/>
        <u/>
        <sz val="11"/>
        <color theme="1"/>
        <rFont val="Calibri"/>
        <family val="2"/>
        <scheme val="minor"/>
      </rPr>
      <t>Questions d’orientation</t>
    </r>
    <r>
      <rPr>
        <u/>
        <sz val="11"/>
        <color theme="1"/>
        <rFont val="Calibri"/>
        <family val="2"/>
        <scheme val="minor"/>
      </rPr>
      <t xml:space="preserve"> </t>
    </r>
    <r>
      <rPr>
        <sz val="11"/>
        <color theme="1"/>
        <rFont val="Calibri"/>
        <family val="2"/>
        <scheme val="minor"/>
      </rPr>
      <t xml:space="preserve">
• Y a-t-il des populations réfugiées ou déplacées ? 
• Y a-t-il des populations migrantes ou itinérantes ? 
• Les services prévus pour atteindre ces populations sont-ils insuffisants ou inadaptés ?</t>
    </r>
  </si>
  <si>
    <r>
      <rPr>
        <i/>
        <u/>
        <sz val="11"/>
        <color theme="1"/>
        <rFont val="Calibri"/>
        <family val="2"/>
        <scheme val="minor"/>
      </rPr>
      <t>Questions d’orientation</t>
    </r>
    <r>
      <rPr>
        <sz val="11"/>
        <color theme="1"/>
        <rFont val="Calibri"/>
        <family val="2"/>
        <scheme val="minor"/>
      </rPr>
      <t xml:space="preserve"> 
• Existe-t-il des zones confrontées à des situations de fragilité ou de conflit qui entravent la prestation des services de santé ou l'accès à ces services ?</t>
    </r>
  </si>
  <si>
    <r>
      <rPr>
        <i/>
        <u/>
        <sz val="11"/>
        <color theme="1"/>
        <rFont val="Calibri"/>
        <family val="2"/>
        <scheme val="minor"/>
      </rPr>
      <t>Questions d’orientation</t>
    </r>
    <r>
      <rPr>
        <sz val="11"/>
        <color theme="1"/>
        <rFont val="Calibri"/>
        <family val="2"/>
        <scheme val="minor"/>
      </rPr>
      <t xml:space="preserve"> 
• Le nombre de nouveaux établissements de santé en construction/développement est-il insuffisant ? 
• La prestation de services est-elle négativement affectée par un manque d'entretien des bâtiments ?</t>
    </r>
  </si>
  <si>
    <t>3.4.7. RH et stratégies : caractère inadéquat des stratégies utilisées pour atteindre les populations mal desservies ou sous-vaccinées</t>
  </si>
  <si>
    <r>
      <rPr>
        <i/>
        <u/>
        <sz val="11"/>
        <color theme="1"/>
        <rFont val="Calibri"/>
        <family val="2"/>
        <scheme val="minor"/>
      </rPr>
      <t>Questions d’orientation</t>
    </r>
    <r>
      <rPr>
        <sz val="11"/>
        <color theme="1"/>
        <rFont val="Calibri"/>
        <family val="2"/>
        <scheme val="minor"/>
      </rPr>
      <t xml:space="preserve"> 
• Les populations mal desservies sont-elles dûment identifiées ? 
• Quelle est la répartition des enfants sous-vaccinés ou non vaccinés et de leurs communautés ? 
• Existe-t-il des obstacles sociaux, culturels, politiques, géographiques ou liés au genre qui entravent la vaccination de ces communautés ? 
• Les stratégies visant à atteindre ces communautés sont-elles mal planifiées ou mises en œuvre ?</t>
    </r>
  </si>
  <si>
    <r>
      <t xml:space="preserve">Questions d’orientation 
</t>
    </r>
    <r>
      <rPr>
        <sz val="11"/>
        <color theme="1"/>
        <rFont val="Calibri"/>
        <family val="2"/>
        <scheme val="minor"/>
      </rPr>
      <t>• Existe-t-il une politique relative au suivi des personnes ayant abandonné la vaccination ? Si oui, dans quelle mesure est-elle mise en pratique ?</t>
    </r>
  </si>
  <si>
    <r>
      <t xml:space="preserve">Questions d’orientation 
</t>
    </r>
    <r>
      <rPr>
        <sz val="11"/>
        <color theme="1"/>
        <rFont val="Calibri"/>
        <family val="2"/>
        <scheme val="minor"/>
      </rPr>
      <t>• Les modes opératoires sont-ils clairement définis ? 
• Sont-ils mis en pratique ? 
• Existe-t-il des orientations et des pratiques claires concernant l’enregistrement et la notification des vaccins administrés après l’âge de 1 an ?</t>
    </r>
  </si>
  <si>
    <r>
      <t xml:space="preserve">Questions d’orientation 
</t>
    </r>
    <r>
      <rPr>
        <sz val="11"/>
        <color theme="1"/>
        <rFont val="Calibri"/>
        <family val="2"/>
        <scheme val="minor"/>
      </rPr>
      <t>• La qualité des sessions est-elle médiocre ? 
• Des systèmes adéquats sont-ils en place pour rendre compte de la qualité des services ? 
• Arrive-t-il que des personnes ayant la charge d'un enfant (aidants) soient refoulées sans pouvoir accéder aux services ? 
• Les aidants sont-ils informés des effets secondaires possibles des vaccins ? 
• Les aidants sont-ils informés de la date à laquelle ils doivent revenir avec l’enfant pour la prochaine vaccination ? 
• Les aidants et/ou les patients sont-ils traités de manière irrespectueuse et/ou discriminatoire ? 
• Cette discrimination est-elle fondée sur le genre et/ou l’orientation sexuelle ?</t>
    </r>
  </si>
  <si>
    <r>
      <t xml:space="preserve">Questions d’orientation 
</t>
    </r>
    <r>
      <rPr>
        <sz val="11"/>
        <color theme="1"/>
        <rFont val="Calibri"/>
        <family val="2"/>
        <scheme val="minor"/>
      </rPr>
      <t>• Les stratégies de vaccination sont-elles intégrées à d’autres services de soins primaires ? 
• Quels sont les difficultés et les opportunités associées à la prestation de services intégrés ? Les opportunités l’emportent-elles sur les difficultés ?</t>
    </r>
  </si>
  <si>
    <t>3.4.11. Intégration : faible niveau d’intégration des stratégies du PEV avec d’autres services de soins primaires</t>
  </si>
  <si>
    <r>
      <t xml:space="preserve">Questions d’orientation 
</t>
    </r>
    <r>
      <rPr>
        <sz val="11"/>
        <color theme="1"/>
        <rFont val="Calibri"/>
        <family val="2"/>
        <scheme val="minor"/>
      </rPr>
      <t>• Certains des obstacles évoqués dans cette feuille, relatifs à la prestation des services, s’appliquent-ils aux communautés zéro dose ? 
• Les enfants zéro dose se trouvent-ils regroupés dans certaines zones dans le pays (p. ex. zones rurales, urbaines, pauvres, touchées par les conflits, etc.) ? 
• Le nombre de services de proximité prévus et organisés pour la communauté zéro dose est-il insuffisant ? 
• La qualité des services visant à atteindre les communautés zéro dose est-elle insuffisante et/ou inadéquate ?</t>
    </r>
  </si>
  <si>
    <r>
      <rPr>
        <b/>
        <sz val="16"/>
        <rFont val="Calibri"/>
        <family val="2"/>
        <scheme val="minor"/>
      </rPr>
      <t>Sources d'information</t>
    </r>
    <r>
      <rPr>
        <i/>
        <sz val="11"/>
        <rFont val="Calibri"/>
        <family val="2"/>
        <scheme val="minor"/>
      </rPr>
      <t xml:space="preserve"> 
Mots-clés suggérés pour la recherche dans les documents : </t>
    </r>
    <r>
      <rPr>
        <b/>
        <i/>
        <sz val="11"/>
        <rFont val="Calibri"/>
        <family val="2"/>
        <scheme val="minor"/>
      </rPr>
      <t>données, couverture, qualité des données, privé</t>
    </r>
  </si>
  <si>
    <t>3.5.1. RH et systèmes : disponibilité réduite des données relatives au PEV dans les systèmes révisés d’information sanitaire (HMIS)</t>
  </si>
  <si>
    <r>
      <rPr>
        <i/>
        <u/>
        <sz val="11"/>
        <color theme="1"/>
        <rFont val="Calibri"/>
        <family val="2"/>
        <scheme val="minor"/>
      </rPr>
      <t>Questions d’orientation</t>
    </r>
    <r>
      <rPr>
        <sz val="11"/>
        <color theme="1"/>
        <rFont val="Calibri"/>
        <family val="2"/>
        <scheme val="minor"/>
      </rPr>
      <t xml:space="preserve"> 
• Le système HMIS actuellement en place limite-t-il la collecte et l’utilisation des données relatives au PEV ?</t>
    </r>
  </si>
  <si>
    <r>
      <rPr>
        <i/>
        <u/>
        <sz val="11"/>
        <color theme="1"/>
        <rFont val="Calibri"/>
        <family val="2"/>
        <scheme val="minor"/>
      </rPr>
      <t>Questions d’orientation</t>
    </r>
    <r>
      <rPr>
        <sz val="11"/>
        <color theme="1"/>
        <rFont val="Calibri"/>
        <family val="2"/>
        <scheme val="minor"/>
      </rPr>
      <t xml:space="preserve"> 
• La qualité des données sur l'utilisation des services (couverture, équité) est-elle médiocre ? 
• Manque-t-on de données de vaccination ventilées selon le sexe et d'autres facteurs (p. ex., âge, appartenance ethnique, milieu socioéconomique, handicaps) ? 
• Existe-t-il des données et des outils permettant d’évaluer la couverture vaccinale ? Sont-ils utilisés ? 
• Les données relatives à l’utilisation des services sont-elles exploitées au niveau central, dans les districts ou aux points de prestation des services à des fins d'affectation du personnel ou de planification des sessions ? Sont-elles utilisées de manière inadéquate ? 
• Les données relatives aux difficultés d'accès aux services de soins primaires sont-elles utilisées pour identifier et atteindre les populations mal desservies ?</t>
    </r>
  </si>
  <si>
    <r>
      <rPr>
        <i/>
        <u/>
        <sz val="11"/>
        <color theme="1"/>
        <rFont val="Calibri"/>
        <family val="2"/>
        <scheme val="minor"/>
      </rPr>
      <t>Questions d’orientation</t>
    </r>
    <r>
      <rPr>
        <sz val="11"/>
        <color theme="1"/>
        <rFont val="Calibri"/>
        <family val="2"/>
        <scheme val="minor"/>
      </rPr>
      <t xml:space="preserve"> 
• Les données sont-elles complètes ? 
• Les données sont-elles disponibles en temps utile ? 
• La qualité des données est-elle adéquate ?</t>
    </r>
  </si>
  <si>
    <r>
      <rPr>
        <i/>
        <u/>
        <sz val="11"/>
        <color theme="1"/>
        <rFont val="Calibri"/>
        <family val="2"/>
        <scheme val="minor"/>
      </rPr>
      <t>Questions d’orientation</t>
    </r>
    <r>
      <rPr>
        <sz val="11"/>
        <color theme="1"/>
        <rFont val="Calibri"/>
        <family val="2"/>
        <scheme val="minor"/>
      </rPr>
      <t xml:space="preserve"> 
• Dispose-t-on d'outils cohérents d’enregistrement et de notification, tels que registres, feuilles de décompte, formulaires de notification et cartes de vaccination ? 
• Des documents conservés à domicile sont-ils disponibles ? Si oui, sont-ils complets ? 
• Les outils de notification permettent-ils de suivre les enfants vaccinés tardivement ?</t>
    </r>
  </si>
  <si>
    <r>
      <rPr>
        <i/>
        <u/>
        <sz val="11"/>
        <color theme="1"/>
        <rFont val="Calibri"/>
        <family val="2"/>
        <scheme val="minor"/>
      </rPr>
      <t>Questions d’orientation</t>
    </r>
    <r>
      <rPr>
        <sz val="11"/>
        <color theme="1"/>
        <rFont val="Calibri"/>
        <family val="2"/>
        <scheme val="minor"/>
      </rPr>
      <t xml:space="preserve"> 
• Existe-t-il un système de surveillance de la sécurité vaccinale pour la détection et l'analyse des MAPI ? 
• Les formulaires et les registres nécessaires à la notification et à la surveillance sont-ils fournis et remplis en temps utile ? 
• Les agents de vaccination comprennent-ils clairement comment notifier les MAPI ? 
• Existe-t-il un comité d’experts chargé d’évaluer le lien de causalité des MAPI et ce comité se réunit-il régulièrement ?</t>
    </r>
  </si>
  <si>
    <r>
      <rPr>
        <i/>
        <u/>
        <sz val="11"/>
        <color theme="1"/>
        <rFont val="Calibri"/>
        <family val="2"/>
        <scheme val="minor"/>
      </rPr>
      <t>Questions d’orientation</t>
    </r>
    <r>
      <rPr>
        <sz val="11"/>
        <color theme="1"/>
        <rFont val="Calibri"/>
        <family val="2"/>
        <scheme val="minor"/>
      </rPr>
      <t xml:space="preserve"> 
• Les agents de santé hésitent-ils à signaler les MAPI (p. ex., par crainte de conséquences personnelles, par manque de confiance dans le diagnostic, par procrastination, par manque d’intérêt, etc.) ? 
• Lorsque cela se justifie, des enquêtes sont-elles menées ? 
• Existe-t-il des mécanismes de retour d'information garantissant la communication et la diffusion des résultats ? 
• Existe-t-il des plans adéquats de communication avec les médias pour contrer les rumeurs ou les fausses informations sur les MAPI ?</t>
    </r>
  </si>
  <si>
    <t>3.5.7. Suivi de la couverture et utilisation : le recours à des prestataires privés (à but lucratif ou non) complique l'administration des vaccins ou l’interprétation des données correspondantes</t>
  </si>
  <si>
    <r>
      <rPr>
        <i/>
        <u/>
        <sz val="11"/>
        <color theme="1"/>
        <rFont val="Calibri"/>
        <family val="2"/>
        <scheme val="minor"/>
      </rPr>
      <t>Questions d’orientation</t>
    </r>
    <r>
      <rPr>
        <sz val="11"/>
        <color theme="1"/>
        <rFont val="Calibri"/>
        <family val="2"/>
        <scheme val="minor"/>
      </rPr>
      <t xml:space="preserve"> 
• Les prestataires privés (à but lucratif ou non) administrent-ils des vaccins sans en rendre compte de manière fiable au PEV ? 
• Les prestataires privés administrent-ils des vaccins différents de ceux du PEV, suscitant ainsi la confusion ou une demande contradictoire de la part des consommateurs ?</t>
    </r>
  </si>
  <si>
    <r>
      <rPr>
        <u/>
        <sz val="11"/>
        <color theme="1"/>
        <rFont val="Calibri"/>
        <family val="2"/>
        <scheme val="minor"/>
      </rPr>
      <t>Questions d’orientation</t>
    </r>
    <r>
      <rPr>
        <sz val="11"/>
        <color theme="1"/>
        <rFont val="Calibri"/>
        <family val="2"/>
        <scheme val="minor"/>
      </rPr>
      <t xml:space="preserve"> 
• Certains des obstacles évoqués dans cette feuille, relatifs à la couverture vaccinale et à la surveillance des MAPI, s’appliquent-ils aux communautés zéro dose ? 
• Les données administratives relatives au DTC1 sont-elles de qualité insuffisante pour identifier les communautés zéro dose au niveau infranational ? 
• Les efforts de triangulation avec d’autres sources de données pour trouver les communautés zéro dose sont-ils insuffisants (p. ex., surveillance des cas et des épidémies de rougeole ; faible taux de recours aux soins prénatals, d’accouchements en présence de personnel qualifié et en établissement de santé ; etc.) ?</t>
    </r>
  </si>
  <si>
    <t>1. Pour trouver des informations sur les obstacles potentiels dans cette catégorie, il faut commencer par passer en revue les sources proposées répertoriées à l’étape 1. Pour faciliter le parcours des documents, utiliser les mots de recherche suggérés (ouvrir le document, faire Ctrl+F et taper le mot). La probabilité de trouver l’information dans la source en question est indiquée sur une échelle de 1 à 3, où 1 correspond à la probabilité la plus élevée. N/A indique que la source n’est pas disponible dans votre pays, d'après les réponses que vous avez fournies à l’étape 1. 
2. Consigner la date à laquelle ce tableau a été rempli. 
3. Recueillir et documenter les éléments probants pour chacune des questions à examiner afin de déterminer s’il existe un obstacle. Lorsque les informations requises ne sont pas disponibles, des suggestions peuvent être formulées sur la manière de les collecter à l’avenir. 4. Cliquer sur le symbole           à côté de chaque question à examiner pour voir une explication de l'impact qu'un obstacle est susceptible d'avoir sur la couverture vaccinale et l'équité. 
5. Les questions d’orientation donnent une idée des différents aspects à prendre en compte pour déterminer s’il existe un obstacle. Elles sont destinées à guider la réflexion et ne doivent pas être considérées comme une liste de contrôle quantitative.</t>
  </si>
  <si>
    <r>
      <t xml:space="preserve">Sources d'information 
</t>
    </r>
    <r>
      <rPr>
        <sz val="11"/>
        <rFont val="Calibri"/>
        <family val="2"/>
        <scheme val="minor"/>
      </rPr>
      <t xml:space="preserve">Mots-clés suggérés pour la recherche dans les documents : </t>
    </r>
    <r>
      <rPr>
        <b/>
        <sz val="11"/>
        <rFont val="Calibri"/>
        <family val="2"/>
        <scheme val="minor"/>
      </rPr>
      <t>surveillance, épidémie</t>
    </r>
  </si>
  <si>
    <r>
      <rPr>
        <i/>
        <u/>
        <sz val="11"/>
        <color theme="1"/>
        <rFont val="Calibri"/>
        <family val="2"/>
        <scheme val="minor"/>
      </rPr>
      <t>Questions d’orientation</t>
    </r>
    <r>
      <rPr>
        <sz val="11"/>
        <color theme="1"/>
        <rFont val="Calibri"/>
        <family val="2"/>
        <scheme val="minor"/>
      </rPr>
      <t xml:space="preserve"> 
• Y a-t-il eu des épidémies récentes de poliomyélite, de rougeole, de diphtérie ou d’autres maladies à prévention vaccinale ? 
• Les données de surveillance sont-elles utilisées pour riposter à ces épidémies en intensifiant les services de vaccination ?</t>
    </r>
  </si>
  <si>
    <t>3.6.2. Surveillance des maladies : données inadéquates, non disponibles en temps utile ou non utilisées à des fins concrètes</t>
  </si>
  <si>
    <r>
      <rPr>
        <i/>
        <u/>
        <sz val="11"/>
        <color theme="1"/>
        <rFont val="Calibri"/>
        <family val="2"/>
        <scheme val="minor"/>
      </rPr>
      <t>Questions d’orientation</t>
    </r>
    <r>
      <rPr>
        <sz val="11"/>
        <color theme="1"/>
        <rFont val="Calibri"/>
        <family val="2"/>
        <scheme val="minor"/>
      </rPr>
      <t xml:space="preserve"> 
• Y a-t-il des objectifs de surveillance qui ne sont pas atteints (p. ex., surveillance de la PFA, de la rougeole, du tétanos néonatal) ? 
• Les données de surveillance sont-elles adéquates, mais non disponibles ou non utilisées à des fins de planification ?</t>
    </r>
  </si>
  <si>
    <r>
      <rPr>
        <i/>
        <u/>
        <sz val="11"/>
        <color theme="1"/>
        <rFont val="Calibri"/>
        <family val="2"/>
        <scheme val="minor"/>
      </rPr>
      <t>Questions d’orientation</t>
    </r>
    <r>
      <rPr>
        <sz val="11"/>
        <color theme="1"/>
        <rFont val="Calibri"/>
        <family val="2"/>
        <scheme val="minor"/>
      </rPr>
      <t xml:space="preserve"> 
• Les fournitures et les réactifs nécessaires aux activités de surveillance sont-ils indisponibles à tous les niveaux ?</t>
    </r>
  </si>
  <si>
    <r>
      <t xml:space="preserve">Questions d’orientation 
</t>
    </r>
    <r>
      <rPr>
        <sz val="11"/>
        <color theme="1"/>
        <rFont val="Calibri"/>
        <family val="2"/>
        <scheme val="minor"/>
      </rPr>
      <t>• Le laboratoire ne dispose-t-il pas des ressources nécessaires à un fonctionnement normal ?</t>
    </r>
  </si>
  <si>
    <r>
      <t xml:space="preserve">Questions d’orientation 
</t>
    </r>
    <r>
      <rPr>
        <sz val="11"/>
        <color theme="1"/>
        <rFont val="Calibri"/>
        <family val="2"/>
        <scheme val="minor"/>
      </rPr>
      <t>• Le système ne parvient-il pas à assurer une détection, une investigation et une caractérisation efficaces des cas sporadiques et/ou des épidémies ? 
• Cela se traduit-il par une action de santé publique lente et inadéquate ? 
• La surveillance en laboratoire est-elle insuffisante pour répondre aux besoins du système (p. ex., prélèvement des échantillons, transport, analyse et notification) ? 
• Les données ne sont-elles pas collectées en temps utile et sont-elles de qualité insuffisante ?</t>
    </r>
  </si>
  <si>
    <r>
      <t>Questions d’orientation</t>
    </r>
    <r>
      <rPr>
        <i/>
        <sz val="11"/>
        <color theme="1"/>
        <rFont val="Calibri"/>
        <family val="2"/>
        <scheme val="minor"/>
      </rPr>
      <t xml:space="preserve"> 
</t>
    </r>
    <r>
      <rPr>
        <sz val="11"/>
        <color theme="1"/>
        <rFont val="Calibri"/>
        <family val="2"/>
        <scheme val="minor"/>
      </rPr>
      <t>• Le système ne parvient-il pas à assurer une détection, une investigation et une caractérisation efficaces des cas sporadiques et/ou des épidémies ? 
• Cela se traduit-il par une action de santé publique lente et inadéquate ? 
• La surveillance en laboratoire est-elle insuffisante pour répondre aux besoins du système (p. ex., prélèvement des échantillons, transport, analyse et notification) ? 
• Les données ne sont-elles pas collectées en temps utile et sont-elles de qualité insuffisante ?</t>
    </r>
  </si>
  <si>
    <r>
      <t xml:space="preserve">Questions d’orientation 
</t>
    </r>
    <r>
      <rPr>
        <sz val="11"/>
        <color theme="1"/>
        <rFont val="Calibri"/>
        <family val="2"/>
        <scheme val="minor"/>
      </rPr>
      <t>• Certains des obstacles évoqués dans cette feuille, relatifs à la surveillance des maladies, s’appliquent-ils aux communautés zéro dose ? 
• La surveillance des cas et des épidémies de rougeole n’est-elle pas utilisée comme indicateur pour identifier les communautés zéro dose ?</t>
    </r>
  </si>
  <si>
    <r>
      <t xml:space="preserve">Sources d'information 
</t>
    </r>
    <r>
      <rPr>
        <sz val="11"/>
        <rFont val="Calibri"/>
        <family val="2"/>
        <scheme val="minor"/>
      </rPr>
      <t xml:space="preserve">Mots-clés suggérés pour la recherche dans les documents : </t>
    </r>
    <r>
      <rPr>
        <b/>
        <sz val="11"/>
        <rFont val="Calibri"/>
        <family val="2"/>
        <scheme val="minor"/>
      </rPr>
      <t>communauté, communication, interpersonnel, défavorable, hésitation, effets secondaires, refus, multiple</t>
    </r>
  </si>
  <si>
    <r>
      <rPr>
        <i/>
        <u/>
        <sz val="11"/>
        <color theme="1"/>
        <rFont val="Calibri"/>
        <family val="2"/>
        <scheme val="minor"/>
      </rPr>
      <t>Questions d’orientation</t>
    </r>
    <r>
      <rPr>
        <sz val="11"/>
        <color theme="1"/>
        <rFont val="Calibri"/>
        <family val="2"/>
        <scheme val="minor"/>
      </rPr>
      <t xml:space="preserve"> 
• Les personnes éligibles à la vaccination, leurs aidants ou les agents de santé sont-ils peu convaincus de l'importance de la vaccination ? 
• Les personnes éligibles à la vaccination, leurs aidants ou les agents de santé ont-ils des doutes sur l'innocuité des vaccins ? 
• Les personnes éligibles à la vaccination ou leurs aidants éprouvent-ils un manque de confiance à l'égard des agents de santé ou du système de santé ?</t>
    </r>
  </si>
  <si>
    <r>
      <rPr>
        <i/>
        <u/>
        <sz val="11"/>
        <color theme="1"/>
        <rFont val="Calibri"/>
        <family val="2"/>
        <scheme val="minor"/>
      </rPr>
      <t>Questions d’orientation</t>
    </r>
    <r>
      <rPr>
        <sz val="11"/>
        <color theme="1"/>
        <rFont val="Calibri"/>
        <family val="2"/>
        <scheme val="minor"/>
      </rPr>
      <t xml:space="preserve"> 
• Les personnes éligibles à la vaccination ou leurs aidants pensent-ils que la plupart de leurs proches (famille et amis) souhaitent qu’ils se fassent vacciner ou qu'ils fassent vacciner leur enfant ? 
• Les personnes éligibles à la vaccination ou leurs aidants pensent-ils que leurs dirigeants communautaires ou religieux souhaitent qu’ils se fassent vacciner ou qu'ils fassent vacciner leur enfant ? 
• Y a-t-il un manque de supports d'information, de messages et d’interventions qui remettent en question les normes, les rôles et les stéréotypes néfastes relatifs au genre ? 
• Existe-t-il une stigmatisation qui dissuade les hommes de jouer un rôle actif dans la prise en charge des enfants ? 
• Les femmes ont-elles un pouvoir de décision et une autonomie limités au sein du ménage ? 
• Les personnes éligibles à la vaccination ou leurs aidants se sont-ils vu recommander la vaccination par un agent de santé ?</t>
    </r>
  </si>
  <si>
    <r>
      <rPr>
        <i/>
        <u/>
        <sz val="11"/>
        <color theme="1"/>
        <rFont val="Calibri"/>
        <family val="2"/>
        <scheme val="minor"/>
      </rPr>
      <t>Questions d’orientation</t>
    </r>
    <r>
      <rPr>
        <sz val="11"/>
        <color theme="1"/>
        <rFont val="Calibri"/>
        <family val="2"/>
        <scheme val="minor"/>
      </rPr>
      <t xml:space="preserve"> 
• Les personnes éligibles à la vaccination ou leurs aidants savent-ils où se rendre pour la vaccination ? 
• Les personnes éligibles à la vaccination ou leurs aidants rencontrent-ils des difficultés pour accéder aux services de vaccination (p. ex., patients refoulés, temps d’attente trop long, horaires peu pratiques, emplacement peu pratique ou inaccessible, obstacles liés aux coûts) ? 
• Les personnes éligibles à la vaccination ou leurs aidants sont-ils insatisfaits des services de vaccination ?</t>
    </r>
  </si>
  <si>
    <r>
      <rPr>
        <i/>
        <u/>
        <sz val="11"/>
        <color theme="1"/>
        <rFont val="Calibri"/>
        <family val="2"/>
        <scheme val="minor"/>
      </rPr>
      <t>Questions d’orientation</t>
    </r>
    <r>
      <rPr>
        <sz val="11"/>
        <color theme="1"/>
        <rFont val="Calibri"/>
        <family val="2"/>
        <scheme val="minor"/>
      </rPr>
      <t xml:space="preserve"> 
• Y a-t-il une mauvaise communication interpersonnelle entre le personnel de santé et les clients au sujet de la vaccination ? 
• La confiance accordée aux agents de santé est-elle faible ? 
• Les agents de santé ont-ils les compétences nécessaires pour utiliser des techniques de communication interpersonnelle ou d’entretien motivationnel leur permettant de répondre aux préoccupations des clients et de promouvoir la vaccination ? 
• Les agents de santé contactent-ils les personnes éligibles à la vaccination ou leurs aidants lorsqu'arrive une échéance de vaccination ?</t>
    </r>
  </si>
  <si>
    <r>
      <rPr>
        <i/>
        <u/>
        <sz val="11"/>
        <color theme="1"/>
        <rFont val="Calibri"/>
        <family val="2"/>
        <scheme val="minor"/>
      </rPr>
      <t>Questions d’orientation</t>
    </r>
    <r>
      <rPr>
        <sz val="11"/>
        <color theme="1"/>
        <rFont val="Calibri"/>
        <family val="2"/>
        <scheme val="minor"/>
      </rPr>
      <t xml:space="preserve"> 
• Les personnes éligibles à la vaccination ou leurs aidants manifestent-ils la volonté de se faire vacciner ?</t>
    </r>
  </si>
  <si>
    <t>3.7.6. Existence d'une réticence à la vaccination motivée par la peur des injections/aiguilles, la crainte des effets secondaires (p. ex. douleur, gonflement ou gêne après l’injection) ou des inquiétudes concernant les injections multiples</t>
  </si>
  <si>
    <r>
      <rPr>
        <i/>
        <u/>
        <sz val="11"/>
        <color theme="1"/>
        <rFont val="Calibri"/>
        <family val="2"/>
        <scheme val="minor"/>
      </rPr>
      <t>Questions d’orientation</t>
    </r>
    <r>
      <rPr>
        <sz val="11"/>
        <color theme="1"/>
        <rFont val="Calibri"/>
        <family val="2"/>
        <scheme val="minor"/>
      </rPr>
      <t xml:space="preserve"> 
• Les personnes ayant la charge des enfants expriment-elles des inquiétudes concernant les injections, les effets secondaires ? 
• Les personnes éligibles à la vaccination ou leurs aidants sont-ils préoccupés à l'idée que plusieurs injections soient pratiquées le même jour ? 
• Les agents de vaccination hésitent-ils à procéder à des injections multiples ? 
• Les agents de vaccination répondent-ils de manière adéquate aux préoccupations exprimées par les aidants ?</t>
    </r>
  </si>
  <si>
    <r>
      <t xml:space="preserve">Questions d’orientation 
</t>
    </r>
    <r>
      <rPr>
        <sz val="11"/>
        <color theme="1"/>
        <rFont val="Calibri"/>
        <family val="2"/>
        <scheme val="minor"/>
      </rPr>
      <t>• Les personnes éligibles à la vaccination ou leurs aidants sont-ils inquiets à l'idée de procéder à la vaccination en présence de signes bénins de maladie ? 
• Les agents de vaccination répondent-ils de manière adéquate aux préoccupations exprimées par les personnes concernées ou leurs aidants ? 
• Les agents de vaccination hésitent-ils à vacciner les personnes éligibles si elles sont légèrement malades ?</t>
    </r>
  </si>
  <si>
    <r>
      <t xml:space="preserve">Questions d’orientation 
</t>
    </r>
    <r>
      <rPr>
        <sz val="11"/>
        <color theme="1"/>
        <rFont val="Calibri"/>
        <family val="2"/>
        <scheme val="minor"/>
      </rPr>
      <t>• Des plans nationaux/infranationaux de communication sur les crises ou les événements liés aux vaccins n’ont-ils pas encore été élaborés ? 
• Des rapports de presse ou des rumeurs concernant des événements liés aux vaccins ont-ils contribué à un manque de confiance quant à l’innocuité des vaccins ? 
• Existe-t-il un besoin non satisfait de formation des membres des médias ou des dirigeants communautaires concernant les événements liés aux vaccins ? 
• Existe-t-il un besoin non satisfait de mise en place/renforcement d'un système d'écoute sociale ?</t>
    </r>
  </si>
  <si>
    <r>
      <rPr>
        <i/>
        <u/>
        <sz val="11"/>
        <color theme="1"/>
        <rFont val="Calibri"/>
        <family val="2"/>
        <scheme val="minor"/>
      </rPr>
      <t>Questions d’orientation</t>
    </r>
    <r>
      <rPr>
        <sz val="11"/>
        <color theme="1"/>
        <rFont val="Calibri"/>
        <family val="2"/>
        <scheme val="minor"/>
      </rPr>
      <t xml:space="preserve"> 
• Certains des obstacles évoqués dans cette feuille, relatifs à la génération de la demande, s’appliquent-ils aux communautés zéro dose ? 
• Y a-t-il une méconnaissance des avantages de la vaccination dans les communautés zéro dose ? 
• Est-ce que des temps d'attente trop longs, des horaires peu pratiques ou des services de qualité insuffisante découragent les membres des communautés zéro dose de se rendre aux séances de vaccination ? 
• La peur des événements liés à la vaccination rend-elle les communautés zéro dose réticentes à se faire vacciner ?</t>
    </r>
  </si>
  <si>
    <t>1. Indiquer les sources d’information dans lesquelles vous avez identifié les obstacles. 
2. Consigner la date à laquelle ce tableau a été rempli. 
3. Recueillir et documenter les données probantes pour chacun des obstacles. Si vous avez besoin d'ajouter des lignes à ce tableau, utilisez la fonction copier-coller.</t>
  </si>
  <si>
    <t>Le tableau ci-dessous contient des exemples de questions d’orientation pouvant être utilisées pour décider du degré de priorité relative des différents obstacles.</t>
  </si>
  <si>
    <t>Vous avez complété les quatre principales étapes de l’analyse de situation relative à la performance du programme de vaccination. Ce cahier de travail comporte trois feuilles de calcul supplémentaires dans lesquelles vous pouvez ajouter des remarques sur les données manquantes exigeant des recherches supplémentaires, identifier les points forts potentiels du programme de vaccination et documenter d'éventuelles questions décisionnelles à aborder.</t>
  </si>
  <si>
    <r>
      <rPr>
        <b/>
        <i/>
        <sz val="12"/>
        <color theme="1"/>
        <rFont val="Calibri"/>
        <family val="2"/>
        <scheme val="minor"/>
      </rPr>
      <t>Notes - Recherches supplémentaires</t>
    </r>
    <r>
      <rPr>
        <sz val="12"/>
        <color theme="1"/>
        <rFont val="Calibri"/>
        <family val="2"/>
        <scheme val="minor"/>
      </rPr>
      <t> : Cette feuille répertorie les questions à examiner définies à l’étape 3 pour lesquelles les informations ne sont pas disponibles dans les sources existantes. Indiquez ce qui doit être fait pour recueillir ces données manquantes et la priorité à accorder à la production de données pour chacune des questions à examiner.</t>
    </r>
  </si>
  <si>
    <t>La zone ombrée du tableau ci-dessous est automatiquement remplie à partir des réponses que vous avez données à l’étape 3 et recense les questions à examiner qui ont été identifiées comme ne constituant pas des obstacles, ainsi que les résultats qui étayent ces conclusions. Veuillez indiquer si l’une ou l’autre de ces questions à examiner constitue un point fort du programme de vaccination et si certains des enseignements tirés peuvent être appliqués à d’autres contextes.</t>
  </si>
  <si>
    <r>
      <rPr>
        <b/>
        <i/>
        <sz val="12"/>
        <color theme="1"/>
        <rFont val="Calibri"/>
        <family val="2"/>
        <scheme val="minor"/>
      </rPr>
      <t>Notes - Identification des points forts</t>
    </r>
    <r>
      <rPr>
        <sz val="12"/>
        <color theme="1"/>
        <rFont val="Calibri"/>
        <family val="2"/>
        <scheme val="minor"/>
      </rPr>
      <t> : Cette feuille répertorie les questions à examiner définies à l’étape 3 qui ont été identifiées comme ne constituant pas des obstacles d’après les données probantes disponibles. Indiquez dans quelle mesure ces « non-obstacles » représentent des points forts potentiels du programme et documentez toute leçon importante susceptible d'être appliquée à d’autres contextes.</t>
    </r>
  </si>
  <si>
    <r>
      <rPr>
        <b/>
        <i/>
        <sz val="12"/>
        <color theme="1"/>
        <rFont val="Calibri"/>
        <family val="2"/>
        <scheme val="minor"/>
      </rPr>
      <t>Notes - Questions décisionnelles</t>
    </r>
    <r>
      <rPr>
        <sz val="12"/>
        <color theme="1"/>
        <rFont val="Calibri"/>
        <family val="2"/>
        <scheme val="minor"/>
      </rPr>
      <t> : Cette feuille dresse la liste des obstacles en fonction de leur degré de priorité, tel qu'établi à l’étape 4. Elle prévoit un espace pour consigner les questions décisionnelles prioritaires à aborder en vue de réduire ou d’éliminer les obstacles identifiés. Cette feuille peut être remplie après l'analyse ou à tout moment après avoir complété le cahier de travail.</t>
    </r>
  </si>
  <si>
    <r>
      <rPr>
        <b/>
        <i/>
        <sz val="12"/>
        <color theme="1"/>
        <rFont val="Calibri"/>
        <family val="2"/>
        <scheme val="minor"/>
      </rPr>
      <t>Notes - Actions prioritaires</t>
    </r>
    <r>
      <rPr>
        <sz val="12"/>
        <color theme="1"/>
        <rFont val="Calibri"/>
        <family val="2"/>
        <scheme val="minor"/>
      </rPr>
      <t> : Cette feuille dresse la liste des obstacles en fonction de leur degré de priorité, tel qu'établi à l’étape 4. Elle prévoit un espace pour consigner les actions à entreprendre en vue de réduire ou d’éliminer les obstacles identifiés. Cette feuille peut être remplie après l'analyse ou à tout moment après avoir complété le cahier de travail.</t>
    </r>
  </si>
  <si>
    <t>Le tableau ci-dessous recense les obstacles pour lesquels aucune information n'est disponible dans les sources existantes et qui nécessitent de recueillir des données supplémentaires. La zone ombrée est automatiquement remplie à partir des réponses que vous avez données à l’étape 3.</t>
  </si>
  <si>
    <t>Commentaire sur l'insuffisance des données</t>
  </si>
  <si>
    <t>Quels résultats indiquent qu’il ne s'agit pas d'un obstacle ?</t>
  </si>
  <si>
    <r>
      <t xml:space="preserve">• </t>
    </r>
    <r>
      <rPr>
        <sz val="16"/>
        <color theme="1"/>
        <rFont val="Calibri"/>
        <family val="2"/>
        <scheme val="minor"/>
      </rPr>
      <t xml:space="preserve">Cette feuille dresse la liste des obstacles en fonction de leur degré de priorité, tel qu'établi à l’étape 4. Elle prévoit un espace pour consigner les questions décisionnelles prioritaires à aborder en vue de réduire ou d’éliminer les obstacles identifiés. Cette feuille peut être remplie après l'analyse ou à tout moment après avoir complété le cahier de travail. </t>
    </r>
    <r>
      <rPr>
        <i/>
        <sz val="16"/>
        <color theme="1"/>
        <rFont val="Calibri"/>
        <family val="2"/>
        <scheme val="minor"/>
      </rPr>
      <t xml:space="preserve">
• Les tableaux ci-dessous ont été remplis automatiquement à partir des réponses que vous avez données aux questions de l’étape 4. Ils recensent les questions à examiner qui ont été identifiées comme des obstacles, en tenant compte des résultats de la hiérarchisation. Veuillez répondre à deux questions supplémentaires, la première portant sur les questions décisionnelles à aborder en vue de surmonter l’obstacle et la deuxième consistant à identifier l'entité qui devrait être chargée de répondre à la question décisionnelle (p. ex., NITAG, groupe de travail technique du PEV, etc.)</t>
    </r>
  </si>
  <si>
    <t>Vous avez terminé l'analyse de situation relative à la performance du programme de vaccination</t>
  </si>
  <si>
    <t>Merci de nous faire part de vos commentaires</t>
  </si>
  <si>
    <t>au moyen du formulaire de retour d'information disponible</t>
  </si>
  <si>
    <t>Comment cet obstacle peut-il influer sur la couverture et l’équité ?</t>
  </si>
  <si>
    <t>3.7.1. Opinions et sentiments : manque de confiance envers les vaccins, les agents chargés de la vaccination ou les systèmes de santé, ce qui compromet les intentions de vaccination</t>
  </si>
  <si>
    <t>NITAG non fonctionnel → perte de crédibilité et de transparence du processus décisionnel du programme national de vaccination → décisions programmatiques plus partiales pouvant conduire à des inégalités accrues</t>
  </si>
  <si>
    <t>Plans stratégiques et opérationnels non actualisés → absence d'alignement avec la situation programmatique actuelle → risque de manque de fonds, d'inexactitude des prévisions, de mauvaise répartition des agents santé, etc. → moins de séances organisées → couverture réduite 
Absence de plans détaillés comprenant des stratégies pour les zones difficiles d’accès → moins de séances/occasions de vaccination, → vaccination retardée ou inexistante → couverture réduite et inégalités accrues</t>
  </si>
  <si>
    <t>Structure organisationnelle du PEV ne répondant pas aux besoins des services de vaccination → effectifs insuffisants → moins de séances (sites fixes et de proximité) → couverture réduite</t>
  </si>
  <si>
    <t>L’administration de plusieurs vaccins lors d’une même visite n'est pas pratiquée → vaccination retardée, voire inexistante si l’enfant ne revient pas → couverture réduite</t>
  </si>
  <si>
    <t>Réticence des agents de vaccination à ouvrir un flacon → occasion manquée de vacciner un enfant → vaccination retardée ou inexistante → couverture réduite</t>
  </si>
  <si>
    <t>Des agents de vaccination démotivés sont moins susceptibles d’organiser un nombre suffisant de séances (en particulier de proximité) → vaccination retardée ou inexistante → couverture réduite</t>
  </si>
  <si>
    <t>Réticencedes agents de vaccination à ouvrir un flacon → occasion manquée de vacciner un enfant → vaccination retardée ou inexistante → couverture réduite</t>
  </si>
  <si>
    <t>Stockage frigorifique inadéquat → pénuries de vaccins → séances annulées/impossibilité de vacciner avec certains antigènes → couverture réduite. 
Stockage frigorifique inadéquat → pénuries de vaccins → séances annulées/impossibilité de vacciner avec certains antigènes → perte de confiance des consommateurs → décision de ne pas se présenter à la séance → couverture réduite.</t>
  </si>
  <si>
    <t>Erreurs de prévision → approvisionnement insuffisant et pénuries de vaccins. 
Erreurs de prévision → approvisionnement excessif et gaspillage accru dû à la péremption des vaccins</t>
  </si>
  <si>
    <t>Vaccins endommagés → pénuries de vaccins → séances annulées ou impossibilité de vacciner avec certains antigènes → couverture réduite. 
Vaccins endommagés → pénuries de vaccins → séances annulées ou impossibilité de vacciner avec certains antigènes → perte de confiance des consommateurs → décision de ne pas se présenter à la séance → couverture réduite.</t>
  </si>
  <si>
    <t>Approvisionnement insuffisant en vaccins → pénuries de vaccins → séances annulées/impossibilité de vacciner avec certains antigènes → couverture réduite. 
Approvisionnement insuffisant en vaccins → vaccins endommagés → pénuries de vaccins → séances annulées ou impossibilité de vacciner avec certains antigènes → perte de confiance des consommateurs → décision de ne pas se présenter à la séance → couverture réduite.</t>
  </si>
  <si>
    <t>Retard ou absence de livraison des vaccins → séances annulées ou impossibilité de vacciner avec certains antigènes → couverture réduite. 
Retard ou absence de livraison des vaccins → séances annulées ou impossibilité de vacciner avec certains antigènes → perte de confiance des consommateurs → décision de ne pas se présenter à la séance → couverture réduite.</t>
  </si>
  <si>
    <t>Obstacles géographiques → livraison irrégulière/peu fréquente des vaccins → pénuries de vaccins aux points de prestation des services → moins de séances ou absence de vaccination pour certains antigènes → couverture réduite. 
Obstacles géographiques → difficulté à maintenir la chaîne du froid pendant le transport → gaspillage de vaccins → pénurie de vaccins → vaccination retardée ou inexistante (ou vaccin inactif) → couverture réduite.</t>
  </si>
  <si>
    <t>Longues distances/terrain difficile → difficultés à acheminer les vaccins et à dispenser les services aux endroits requis → moins de séances/d'occasions de vaccination → moindre adoption des vaccins/couverture réduite. 
Longues distances/terrain difficile → difficultés pour les aidants à se rendre aux séances → vaccination retardée ou inexistante → moindre adoption des vaccins/couverture réduite.</t>
  </si>
  <si>
    <t>Absence de prise en compte des besoins relatifs au genre → risque que la personne s’occupant de l’enfant ne le ramène pas pour la vaccination → couverture faible ou inéquitable</t>
  </si>
  <si>
    <t>Les données ne sont pas disponibles en temps utile/sont incomplètes → prévisions médiocres entraînant des ruptures de stock de vaccins → couverture réduite. 
Les données ne sont pas disponibles en temps utile ou sont de mauvaise qualité → pas de prise en compte particulière des populations mal desservies → couverture réduite et inégalités accrues</t>
  </si>
  <si>
    <t>3.5.6. Surveillance des MAPI : faiblesse de la notification, du suivi et des interventions en cas de MAPI</t>
  </si>
  <si>
    <t>Contribution inconnue des prestataires privés à la couverture vaccinale → évaluation incorrecte de la couverture dans la population → planification tardive/inadéquate pour améliorer les services de vaccination → faible couverture. 
Les prestataires privés offrent différents vaccins → confusion des consommateurs/préférences contradictoires pour différents types de vaccins → moindre adoption des vaccins/couverture réduite</t>
  </si>
  <si>
    <t>Surveillance inadéquate → incapacité à détecter une flambée épidémique → incapacité à mener une riposte précoce → persistance d'une couverture faible ou inéquitable (flambées touchant les populations mal desservies)</t>
  </si>
  <si>
    <t>Système de surveillance inadéquat → incapacité à détecter une flambée épidémique → incapacité à mener une riposte précoce → persistance d'une couverture faible ou inéquitable (flambées touchant les populations mal desservies)</t>
  </si>
  <si>
    <t>Manque de confiance → incapacité à convaincre la communauté de se rendre aux séances de vaccination → faible couverture</t>
  </si>
  <si>
    <t>Communauté mal informée → incapacité à convaincre la communauté de se rendre aux séances de vaccination → faible couverture</t>
  </si>
  <si>
    <t>Faible motivation pour la vaccination → incapacité à convaincre la communauté de se rendre aux séances de vaccination → faible couverture</t>
  </si>
  <si>
    <t>Préoccupations des aidants concernant les effets secondaires des vaccins → vaccination retardée ou inexistante → faible couverture. 
Pas d'administration concomitante de plusieurs vaccins prévus → occasion manquée → vaccination retardée ou inexistante → faible couverture</t>
  </si>
  <si>
    <t>Méconnaissance des avantages de la vaccination ; peur des MAPI → manque de confiance dans la vaccination → faible couverture. 
Services peu pratiques, qualité insuffisante → faible adoption des vaccins → faible couverture</t>
  </si>
  <si>
    <t>Plan pluriannuel complet de vaccination (PPAc) : plan stratégique du programme national de vaccination qui, sur la base de l’analyse de situation du pays, définit les objectifs, les stratégies et les activités pour une période de 5 ans. Il comprend en outre un calcul des coûts et une analyse financière, ainsi que des cadres de suivi et d'évaluation. Le PPAc comporte deux volets : la planification programmatique et le calcul des coûts. Le calcul des coûts est effectué à l’aide d’un outil de financement et d'établissement des coûts qui aide les pays à évaluer les coûts actuels et futurs des programmes. Les lignes directrices relatives au PPAc sont actuellement en cours de révision. Étant donné qu'un PPAc est exigé des pays qui bénéficient du soutien de Gavi, un grand nombre de pays disposent de ce document. 
La Stratégie nationale de vaccination (SNV) s’appuie sur l’expérience du PPAc (utilisé par les pays depuis 2005). Il s’agit d’un document de planification simplifié qui se concentre sur une période stratégique de 5 ans. L’OMS et ses partenaires ont élaboré un nouveau cadre stratégique dans le contexte du projet sur les stratégies nationales de vaccination, à la suite de l’adoption du Programme pour la vaccination à l'horizon 2030 (IA2030), afin d’orienter l’action des acteurs de la vaccination au cours de la prochaine décennie. Le programme IA2030 souligne la nécessité de considérer la vaccination comme un point de départ pour le renforcement des soins de santé primaires (SSP). Par conséquent, la SNV est conçue pour favoriser : une meilleure intégration de la vaccination avec d’autres interventions de santé, les objectifs de la CSU et les cycles de planification nationaux ; une attention particulière portée aux objectifs à long terme, avec des objectifs intermédiaires et des stratégies hiérarchisées ; une appropriation par les pays avec des processus de conception inclusifs ; une approche adaptée au contexte local et national ; et un recours accru à des sources nationales dans les négociations de financement.</t>
  </si>
  <si>
    <t>La gestion efficace des vaccins (EVM) est une évaluation des forces et des goulets d’étranglement de la chaîne d’approvisionnement des vaccins. Cet ensemble standardisé d'évaluations permet aux pays d’examiner la chaîne d’approvisionnement à quatre niveaux : primaire (magasins nationaux et régionaux recevant les vaccins des fabricants) ; infranational (magasins des provinces et des grands districts) ; niveau de distribution le plus local (magasins qui approvisionnent directement les établissements de santé) ; et points de service (établissements de santé avec ou sans réfrigérateur). Chaque niveau est évalué sur la base de neuf critères différents. Les rapports d’évaluation comprennent des visualisations de données quantitatives standardisées (graphiques « araignée ») sur plusieurs paramètres. L’évaluation établit des normes minimales couvrant : la gestion des vaccins et des fournitures ; la qualité et la disposition des sites et des bâtiments ; la capacité physique de stockage et de transport ; la qualité des équipements fixes et des véhicules ; les réparations et l'entretien ; et la formation.</t>
  </si>
  <si>
    <t>Les occasions manquées de vaccination (OMV) sont définies comme toute situation où un enfant (ou adulte) éligible à la vaccination entre en contact avec les services de santé, mais ne reçoit pas toutes les doses de vaccin pour lesquelles il remplit les conditions requises. La méthodologie de l’OMS vise à identifier à la fois les composantes quantitatives et qualitatives des OMV et à traduire les résultats de l’évaluation en solutions concrètes pour réduire les occasions manquées. Le principe fondamental de la stratégie sur les OMV consiste à adopter une approche ascendante pour recueillir des informations sur les raisons des OMV auprès des prestataires et des utilisateurs des services de santé. Cette stratégie est conçue comme un effort d’amélioration des services à l’échelle du système de santé, ciblant non seulement la vaccination mais aussi d’autres services de santé. Elle est complémentaire d'autres approches existantes de microplanification et d’amélioration des programmes, telles que l’évaluation de la stratégie « Atteindre chaque district » (ACD). 
La stratégie sur les OMV aborde trois questions importantes : 
1. Combien d’occasions sont manquées ? Cette évaluation repose sur des entretiens avec les mères/aidants après la visite 
2. Pourquoi ces occasions sont-elles manquées ? Cette évaluation repose sur des questionnaires CAP (connaissances, attitudes et pratiques) pour les agents de santé et des discussions de groupe (mères/aidants et agents de santé) 
3. Qu’est-ce qui pourrait être ajusté ou fait différemment ? Cette évaluation repose sur des entretiens approfondis et des séances de brainstorming.</t>
  </si>
  <si>
    <t>L’évaluation de la disponibilité et de la capacité opérationnelle des services (SARA) est un outil d’évaluation des établissements de santé destiné à analyser et à suivre la disponibilité et l’état de préparation des services dans le secteur de la santé et à produire des données probantes à l’appui de la planification et de la gestion du système de santé. L'évaluation SARA est conçue sous forme d'une enquête systématique visant à générer un ensemble d’indicateurs de suivi de la disponibilité des services (présence physique des services) et de l’état de préparation (capacité à fournir des services). L’objectif de cette enquête est de produire des informations fiables et régulières sur la prestation des services (telles que la disponibilité des ressources humaines et des infrastructures clés), sur la disponibilité des équipements et commodités de base, des médicaments essentiels et des capacités de diagnostic, et sur la capacité opérationnelle des établissements de santé à dispenser des soins de santé de base dans les domaines de la planification familiale, de la santé de l'enfant, des soins obstétriques d’urgence de base et complets et des soins contre le VIH, la tuberculose, le paludisme et les maladies non transmissibles. Ces indicateurs de suivi peuvent être utilisés pour : détecter les changements et mesurer les progrès réalisés dans le renforcement des systèmes de santé au fil du temps ; planifier et suivre l’intensification des interventions qui sont essentielles àà planifier et gérer les systèmes de santé.</t>
  </si>
  <si>
    <t>Par perte de vaccins, on entend la somme des vaccins jetés, perdus, endommagés ou détruits. Actuellement, on ne dispose que de très peu d'informations sur la perte de vaccins par pays, car de nombreux pays ne recueillent pas de données à ce sujet. L’OMS a lancé un nouveau calculateur des taux de perte de vaccins, qui permettra aux administrateurs des programmes de vaccination et aux partenaires mondiaux d’estimer les taux de perte en fonction du contexte particulier d’administration des vaccins, pour tous les vaccins préqualifiés par l’OMS. En l’absence de données au niveau national, l’outil permettra également de générer des taux de perte sur la base des cibles normatives de l’OMS en matière de vaccination. Le calculateur de l’OMS aidera à estimer le taux de perte total, qui comprend les pertes inévitables de flacons ouverts, les pertes de flacons fermés par centre de stockage et les pertes évitables de flacons ouverts. Il est essentiel de comprendre et de calculer avec précision le taux de perte pour réduire les ruptures de stock et les surstocks, pour choisir la présentation des vaccins et la structure des séances de vaccination qui sont les plus appropriées, ainsi que pour calibrer l’infrastructure de la chaîne d’approvisionnement au niveau national.</t>
  </si>
  <si>
    <t>Ce guide porte sur les outils qui permettent de comprendre et de traiter les facteurs comportementaux et sociaux influant sur l’adoption des vaccins. Il aide les programmes, les partenaires et les chercheurs à comprendre les raisons d'une faible adoption des vaccins, en utilisant des outils testés et validés sur le terrain à l’échelle mondiale pour la vaccination des enfants et la vaccination contre la COVID-19. Il contribue à réduire les inégalités de la couverture en rassemblant et en exploitant des données permettant de concevoir, de mettre en œuvre et d’évaluer de manière systématique des interventions adaptées. Les informations tirées des enquêtes sur les facteurs comportementaux et sociaux sont particulièrement pertinentes pour aborder les obstacles liés au point 3.7 (Génération de la demande).</t>
  </si>
  <si>
    <t>Les pays mènent des activités s'apparentant à des campagnes de vaccination tout en s'efforçant d'accroître la couverture de la vaccination systématique. Parmi les activités s'apparentant à des campagnes, les plus récentes brouillent les frontières traditionnelles entre la vaccination systématique et les campagnes vaccinales ; elles sont désignées par le terme « intensification périodique de la vaccination systématique » (PIRI). Les activités de type PIRI peuvent être classées en deux catégories principales : 
• Prestation de services associée à des activités d’information, d’éducation, de communication et de mobilisation sociale : les services de vaccination peuvent être dispensés seuls ou avec d’autres interventions de santé de l'enfant. Les activités d’intensification englobent plusieurs interventions sanitaires et se déroulent principalement dans des contextes où les infrastructures de santé sont faibles et où les services de soins primaires ne peuvent pas être fournis de manière fiable à toutes les populations sur une base quotidienne ou hebdomadaire. 
• Activités d’information, d’éducation, de communication et de mobilisation sociale, associées à la prestation de services ciblés uniquement : Semaine de la vaccination dans les Amériques ou Semaine européenne de la vaccination, menées dans des pays où la couverture de la vaccination systématique est généralement élevée et les infrastructures de santé sont solides, mais où certaines poches de population restent non desservies. 
Il existe très peu de données recueillies systématiquement permettant d'évaluer l’impact des activités PIRI sur la vaccination systématique, de déterminer dans quelle mesure elles contribuent à l’augmentation de la couverture vaccinale et de comprendre leur incidence sur la capacité des pays, en particulier ceux dont les systèmes de santé sont fragiles, à continuer de planifier et de gérer les services de vaccination systématique. Il est important d'examiner les données disponibles pour analyser la gestion des fournitures et de la logistique, notamment la sécurité des injections et l’élimination sans danger des déchets tranchants, ainsi que la gestion des données sur la vaccination.</t>
  </si>
  <si>
    <t>Pour mieux comprendre l’impact potentiel des interventions vaccinales en termes de coûts et de bienfaits pour la santé, une estimation de l’impact futur sur les progrès sanitaires et les coûts de santé est effectuée. Les évaluations économiques de la santé peuvent être axées sur le rapport coût-bénéfice ou coût-efficacité. Il convient d'examiner toute étude de calcul des coûts/étude économique pertinente déjà effectuée.</t>
  </si>
  <si>
    <t>L'initiative « Compte à rebours vers 2030 pour la santé de la femme, de l’enfant et de l’adolescent » vise à accélérer la dynamique vers la réalisation des cibles des ODD destinées à mettre un terme à la mortalité évitable de la mère, du nouveau-né et de l’enfant. Elle a pour but d'améliorer l’utilisation des données afin qu'une attention, une responsabilisation et une action accélérées soient consacrées à la mise en place à plus grande échelle d'une couverture équitable des interventions prioritaires en matière de santé reproductive, de santé de la mère, du nouveau-né et de l’enfant et de nutrition. Elle met l’accent sur : la couverture et l’équité des interventions qui présentent un bon rapport coût-efficacité pour lutter contre les principales causes de mortalité maternelle et infantile  ; le continuum de soins dans le domaine de la santé reproductive et de santé de la mère, du nouveau-né et de l’adolescent, y compris la nutrition ; le suivi et la responsabilisation aux niveaux national et mondial ; la recherche de pointe sur les mesures de la couverture, de l’équité et des principaux facteurs influant sur la couverture des interventions ; le renforcement des capacités régionales et nationales, avec une attention particulière portée à l’Afrique subsaharienne et aux pays en situation de conflit ; la fourniture de résultats d'analyses spécifiques et de contributions techniques aux organismes des Nations Unies, au Groupe indépendant d’experts chargés du suivi des responsabilités, aux responsables du Rapport mondial sur la nutrition et à d’autres entités menant des efforts de responsabilisation. Le rapport porte sur les 81 pays où se produisent 90 % des décès infantiles et 95 % des décès maternels. Il examine les résultats relatifs à la période précédant la grossesse, à la grossesse, à l’accouchement, à la période postnatale, à la petite enfance (ce qui inclut la vaccination) et à l’environnement de l’enfant. Le rapport s’appuie principalement sur des données d’enquête pour suivre de nombreux indicateurs de la couverture, notamment les enquêtes EDS ou  MICS qui permettent d'obtenir des données sur la couverture des interventions et des informations fournies de mémoire sur la nature des soins reçus.</t>
  </si>
  <si>
    <t>L’évaluation de la qualité des données permet d’identifier les forces et les faiblles des systèmes de notification, ainsi que les lacunes dans la gestion des données. Différents types d’outils sont disponibles à cette fin, notamment l’outil d’auto-évaluation de la qualité des données ou l’outil d’examen de la qualité des données.</t>
  </si>
  <si>
    <t>Parmi les exemples d'évaluations des partenaires, on peut citer les évaluations conjointes de Gavi et les évaluations complètes des pays. L’évaluation conjointe de Gavi est un examen annuel, réalisé dans le pays par les différentes parties prenantes, visant à dresser le bilan des progrès et des performances de la mise en œuvre du soutien accordé à Gavi au pays et de sa contribution à l’amélioration des résultats de la vaccination. Certaines des analyses nécessaires à cette évaluation peuvent être tirées d'examens récents du programme de vaccination, mais l'évaluation conjointe ne doit pas être confondue avec un examen du programme national de vaccination. Les évaluations complètes des pays consistent à recueillir des données en temps réel sur les programmes de vaccination, les problèmes liés aux vaccins et la contribution apportée par le soutien de Gavi dans quatre pays (Bangladesh, Mozambique, Ouganda et Zambie).</t>
  </si>
  <si>
    <t>La couverture sanitaire universelle consiste à veiller à ce que l'ensemble de la population ait accès aux services de santé nécessaires (y compris en matière de prévention, promotion de la santé, traitement, réadaptation et soins palliatifs) de qualité suffisante pour être efficaces, sans que le recours à ces services n’expose les usagers à des difficultés financières. La couverture sanitaire universelle s'est ainsi imposée comme un objectif majeur des réformes engagées dans de nombreux pays dans le domaine de la santé et constitue un objectif prioritaire de l’OMS. Un bon état de santé de la population est essentiel pour assurer un développement économique et social durable et réduire la pauvreté. Pour préserver et améliorer l'état de santé, il est indispensable de garantir l'accès aux services de santé nécessaires. Dans le même temps, il faut veiller à ce que le coût des soins de santé ne fasse pas basculer les gens dans la pauvreté. Il convient d'examiner les lignes stratégiques nationales et les défis à relever pour progresser vers l’accès universel à la santé et la couverture sanitaire universelle</t>
  </si>
  <si>
    <t>• L’enquête démographique et de santé (EDS) est une enquête menée auprès des ménages, représentative à l’échelle nationale, qui fournit des données sur un large éventail d’indicateurs de suivi et d’évaluation d’impact relatifs à la population, à la santé et à la nutrition. L’enquête EDS standard porte sur un échantillon de grande taille et est généralement réalisée tous les 5 ans, ce qui permet d'établir des comparaisons entre les pays au cours du temps. Les sujets abordés dans l’enquête EDS comprennent : la santé de l'enfant, l’éducation, la santé environnementale, la planification familiale, la violence domestique ou fondée sur le genre, la prévalence du VIH, la santé maternelle, la nutrition, etc. 
• L’enquête en grappes à indicateurs multiples (MICS) est une enquête  à grande échelle réalisée auprès des ménages, représentative à l’échelle nationale, qui recueille des données par le biais d’entretiens standardisés menés en personne avec des femmes âgées de 15 à 49 ans dans les pays à revenu faible ou intermédiaire. 
• Les outils utilisés pour les enquêtes EDS et MICS permettent des comparaisons directes entre les enquêtes ; il est présumé que la conception des enquêtes et la qualité de leur mise en œuvre sont suffisamment similaires d’un pays à l’autre et dans le temps. 
• Il existe certaines différences entre les enquêtes EDS et  MICS, notamment : la manière dont la liste des ménages est établie ; dans l'EDS, les informations sur les enfants de moins de 5 ans proviennent uniquement des mères biologiques, tandis que dans les MICS elles proviennent également d’autres personnes s'occupant des enfants, ce qui signifie que les MICS incluent les orphelins et les enfants placés en famille d’accueil ; pour certains indicateurs de couverture de la santé maternelle, néonatale et infantile, la période de référence correspond aux 5 dernières années dans l'EDS, tandis qu'elle couvre les 2 dernières années dans les MICS.</t>
  </si>
  <si>
    <t>Remplissez le tableau récapitulatif de la couverture vaccinale à l'aide des estimations WUENIC les plus récentes. Il est recommandé aux pays d’utiliser les données de couverture provenant des dernières estimations WUENIC. Toutefois, il est également possible d'utiliser les données administratives pour rendre compte de la couverture.</t>
  </si>
  <si>
    <t>Compléter le tableau d'analyse de l’équité (comparaisons de la couverture selon le quintile économique, la zone infranationale, la résidence en milieu rural ou urbain). Lorsque des enquêtes démographiques et sanitaires (EDS) ou des enquêtes en grappes à indicateurs multiples (MICS) ont été réalisées dans le pays, utilisez les informations issues de l'enquête la plus récente. Dans le cas contraire, utilisez d’autres données nationales existantes qui décrivent la couverture du DTC3 ventilée selon les caractéristiques de base requises (quintiles de richesse, lieu de résidence et zones infranationales). Le tableau ci-dessous est donné à titre d'exemple.</t>
  </si>
  <si>
    <t>Les informations peuvent être tirées directement du rapport national des enquêtes DHS/MICS. Il convient pour cela d'accéder au rapport le plus récent et d'en extraire les informations pertinentes dans le chapitre relatif à la santé de l’enfant, section Vaccination des enfants. Veuillez noter que dans certains pays, la couverture par le DTC3 est indiquée en tant que couverture par le vaccin pentavalent 3. Les flèches rouges indiquent, à titre d'exemple, où trouver les informations dans le tableau.</t>
  </si>
  <si>
    <t>Existe-t-il une raison vous faisant penser qu'il y a un obstacle ? (Oui/Non)</t>
  </si>
  <si>
    <t>Quelles constatations vous suggèrent qu'il y a un obstacle/qu'il n'y a pas d'obstacle ?</t>
  </si>
  <si>
    <t>Source (Nom du document, page, etc.)</t>
  </si>
  <si>
    <t>Insuffisance possible des données</t>
  </si>
  <si>
    <t>Tout autre commentaire</t>
  </si>
  <si>
    <t>Commenter l’insuffisance des données</t>
  </si>
  <si>
    <t xml:space="preserve">Noter ce qu’il est possible de faire pour rassembler les informations </t>
  </si>
  <si>
    <t>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</si>
</sst>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7" x14ac:knownFonts="1">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sz val="11"/>
      <name val="Calibri"/>
      <family val="2"/>
      <scheme val="minor"/>
    </font>
    <font>
      <u/>
      <sz val="11"/>
      <color theme="10"/>
      <name val="Calibri"/>
      <family val="2"/>
      <scheme val="minor"/>
    </font>
    <font>
      <sz val="14"/>
      <color theme="1"/>
      <name val="Calibri"/>
      <family val="2"/>
      <scheme val="minor"/>
    </font>
    <font>
      <b/>
      <u/>
      <sz val="11"/>
      <color theme="1"/>
      <name val="Calibri"/>
      <family val="2"/>
      <scheme val="minor"/>
    </font>
    <font>
      <b/>
      <sz val="16"/>
      <color theme="0"/>
      <name val="Calibri"/>
      <family val="2"/>
      <scheme val="minor"/>
    </font>
    <font>
      <i/>
      <sz val="11"/>
      <color theme="1"/>
      <name val="Calibri"/>
      <family val="2"/>
      <scheme val="minor"/>
    </font>
    <font>
      <b/>
      <sz val="11"/>
      <color theme="0"/>
      <name val="Calibri"/>
      <family val="2"/>
      <scheme val="minor"/>
    </font>
    <font>
      <b/>
      <i/>
      <sz val="11"/>
      <color theme="1"/>
      <name val="Calibri"/>
      <family val="2"/>
      <scheme val="minor"/>
    </font>
    <font>
      <i/>
      <sz val="11"/>
      <name val="Calibri"/>
      <family val="2"/>
      <scheme val="minor"/>
    </font>
    <font>
      <b/>
      <sz val="11"/>
      <name val="Calibri"/>
      <family val="2"/>
      <scheme val="minor"/>
    </font>
    <font>
      <sz val="16"/>
      <color theme="1"/>
      <name val="Calibri"/>
      <family val="2"/>
      <scheme val="minor"/>
    </font>
    <font>
      <sz val="11"/>
      <color theme="0"/>
      <name val="Calibri"/>
      <family val="2"/>
      <scheme val="minor"/>
    </font>
    <font>
      <b/>
      <sz val="16"/>
      <name val="Calibri"/>
      <family val="2"/>
      <scheme val="minor"/>
    </font>
    <font>
      <b/>
      <sz val="16"/>
      <color theme="4" tint="-0.499984740745262"/>
      <name val="Calibri"/>
      <family val="2"/>
      <scheme val="minor"/>
    </font>
    <font>
      <b/>
      <sz val="12"/>
      <color theme="1"/>
      <name val="Calibri"/>
      <family val="2"/>
      <scheme val="minor"/>
    </font>
    <font>
      <i/>
      <u/>
      <sz val="11"/>
      <color theme="1"/>
      <name val="Calibri"/>
      <family val="2"/>
      <scheme val="minor"/>
    </font>
    <font>
      <u/>
      <sz val="11"/>
      <color theme="1"/>
      <name val="Calibri"/>
      <family val="2"/>
      <scheme val="minor"/>
    </font>
    <font>
      <b/>
      <sz val="14"/>
      <color theme="0"/>
      <name val="Calibri"/>
      <family val="2"/>
      <scheme val="minor"/>
    </font>
    <font>
      <b/>
      <sz val="14"/>
      <name val="Calibri"/>
      <family val="2"/>
      <scheme val="minor"/>
    </font>
    <font>
      <b/>
      <sz val="14"/>
      <color theme="1"/>
      <name val="Calibri"/>
      <family val="2"/>
      <scheme val="minor"/>
    </font>
    <font>
      <b/>
      <sz val="16"/>
      <color theme="1"/>
      <name val="Calibri"/>
      <family val="2"/>
      <scheme val="minor"/>
    </font>
    <font>
      <i/>
      <sz val="12"/>
      <color theme="1"/>
      <name val="Calibri"/>
      <family val="2"/>
      <scheme val="minor"/>
    </font>
    <font>
      <sz val="13"/>
      <name val="Calibri"/>
      <family val="2"/>
      <scheme val="minor"/>
    </font>
    <font>
      <u/>
      <sz val="13"/>
      <name val="Calibri"/>
      <family val="2"/>
      <scheme val="minor"/>
    </font>
    <font>
      <b/>
      <sz val="13"/>
      <color theme="0"/>
      <name val="Calibri"/>
      <family val="2"/>
      <scheme val="minor"/>
    </font>
    <font>
      <b/>
      <sz val="11.5"/>
      <name val="Calibri"/>
      <family val="2"/>
      <scheme val="minor"/>
    </font>
    <font>
      <b/>
      <sz val="12"/>
      <color theme="0"/>
      <name val="Calibri"/>
      <family val="2"/>
      <scheme val="minor"/>
    </font>
    <font>
      <b/>
      <sz val="10"/>
      <name val="Calibri"/>
      <family val="2"/>
      <scheme val="minor"/>
    </font>
    <font>
      <b/>
      <sz val="10"/>
      <color theme="1"/>
      <name val="Calibri"/>
      <family val="2"/>
      <scheme val="minor"/>
    </font>
    <font>
      <u/>
      <sz val="11"/>
      <color theme="1"/>
      <name val="Calibri (Body)"/>
    </font>
    <font>
      <b/>
      <sz val="16"/>
      <color rgb="FFFF0000"/>
      <name val="Calibri (Body)"/>
    </font>
    <font>
      <u/>
      <sz val="18"/>
      <color theme="10"/>
      <name val="Calibri"/>
      <family val="2"/>
      <scheme val="minor"/>
    </font>
    <font>
      <b/>
      <i/>
      <sz val="12"/>
      <color theme="1"/>
      <name val="Calibri (Body)"/>
    </font>
    <font>
      <b/>
      <i/>
      <sz val="13"/>
      <color theme="1"/>
      <name val="Calibri"/>
      <family val="2"/>
      <scheme val="minor"/>
    </font>
    <font>
      <i/>
      <u/>
      <sz val="13"/>
      <color theme="1"/>
      <name val="Calibri"/>
      <family val="2"/>
      <scheme val="minor"/>
    </font>
    <font>
      <sz val="14"/>
      <color theme="5"/>
      <name val="Calibri"/>
      <family val="2"/>
      <scheme val="minor"/>
    </font>
    <font>
      <sz val="11"/>
      <color theme="5"/>
      <name val="Calibri"/>
      <family val="2"/>
      <scheme val="minor"/>
    </font>
    <font>
      <i/>
      <sz val="11"/>
      <color theme="1"/>
      <name val="Calibri (Body)"/>
    </font>
    <font>
      <sz val="11"/>
      <color rgb="FF222A35"/>
      <name val="Calibri"/>
      <family val="2"/>
      <scheme val="minor"/>
    </font>
    <font>
      <sz val="14"/>
      <color theme="0"/>
      <name val="Calibri (Body)"/>
    </font>
    <font>
      <b/>
      <sz val="14"/>
      <color theme="0"/>
      <name val="Calibri (Body)"/>
    </font>
    <font>
      <i/>
      <sz val="16"/>
      <color theme="1"/>
      <name val="Calibri"/>
      <family val="2"/>
      <scheme val="minor"/>
    </font>
    <font>
      <b/>
      <sz val="14"/>
      <color rgb="FFC00000"/>
      <name val="Calibri (Body)"/>
    </font>
    <font>
      <b/>
      <i/>
      <sz val="11"/>
      <color rgb="FFC00000"/>
      <name val="Calibri"/>
      <family val="2"/>
      <scheme val="minor"/>
    </font>
    <font>
      <b/>
      <sz val="14"/>
      <color theme="7" tint="-0.249977111117893"/>
      <name val="Calibri (Body)"/>
    </font>
    <font>
      <b/>
      <i/>
      <sz val="11"/>
      <color theme="7" tint="-0.249977111117893"/>
      <name val="Calibri"/>
      <family val="2"/>
      <scheme val="minor"/>
    </font>
    <font>
      <b/>
      <i/>
      <sz val="16"/>
      <color theme="1"/>
      <name val="Calibri"/>
      <family val="2"/>
      <scheme val="minor"/>
    </font>
    <font>
      <b/>
      <i/>
      <sz val="16"/>
      <name val="Calibri"/>
      <family val="2"/>
      <scheme val="minor"/>
    </font>
    <font>
      <b/>
      <i/>
      <sz val="16"/>
      <color rgb="FF000000"/>
      <name val="Calibri"/>
      <family val="2"/>
      <scheme val="minor"/>
    </font>
    <font>
      <sz val="11"/>
      <color theme="1"/>
      <name val="Calibri"/>
      <family val="2"/>
      <scheme val="minor"/>
    </font>
    <font>
      <i/>
      <sz val="11"/>
      <color theme="0" tint="-0.249977111117893"/>
      <name val="Calibri"/>
      <family val="2"/>
      <scheme val="minor"/>
    </font>
    <font>
      <i/>
      <sz val="11"/>
      <color theme="0" tint="-0.249977111117893"/>
      <name val="Calibri (Body)"/>
    </font>
    <font>
      <sz val="10"/>
      <color theme="1"/>
      <name val="Calibri"/>
      <family val="2"/>
      <scheme val="minor"/>
    </font>
    <font>
      <sz val="14"/>
      <color theme="1"/>
      <name val="Calibri (Body)"/>
    </font>
    <font>
      <b/>
      <i/>
      <sz val="11"/>
      <color theme="0" tint="-0.14999847407452621"/>
      <name val="Calibri"/>
      <family val="2"/>
      <scheme val="minor"/>
    </font>
    <font>
      <b/>
      <sz val="20"/>
      <color theme="0"/>
      <name val="Calibri"/>
      <family val="2"/>
      <scheme val="minor"/>
    </font>
    <font>
      <sz val="12"/>
      <color theme="0"/>
      <name val="Calibri (Body)"/>
    </font>
    <font>
      <sz val="12"/>
      <color theme="0"/>
      <name val="Calibri"/>
      <family val="2"/>
      <scheme val="minor"/>
    </font>
    <font>
      <b/>
      <sz val="32"/>
      <color theme="0"/>
      <name val="Calibri"/>
      <family val="2"/>
      <scheme val="minor"/>
    </font>
    <font>
      <i/>
      <u/>
      <sz val="11"/>
      <color theme="1"/>
      <name val="Calibri (Body)"/>
    </font>
    <font>
      <b/>
      <i/>
      <sz val="11"/>
      <name val="Calibri"/>
      <family val="2"/>
      <scheme val="minor"/>
    </font>
    <font>
      <b/>
      <i/>
      <sz val="12"/>
      <color theme="1"/>
      <name val="Calibri"/>
      <family val="2"/>
      <scheme val="minor"/>
    </font>
    <font>
      <i/>
      <sz val="12"/>
      <color rgb="FF000000"/>
      <name val="Calibri"/>
      <family val="2"/>
    </font>
  </fonts>
  <fills count="50">
    <fill>
      <patternFill patternType="none"/>
    </fill>
    <fill>
      <patternFill patternType="gray125"/>
    </fill>
    <fill>
      <patternFill patternType="solid">
        <fgColor theme="4" tint="-0.499984740745262"/>
        <bgColor indexed="64"/>
      </patternFill>
    </fill>
    <fill>
      <patternFill patternType="solid">
        <fgColor rgb="FF002060"/>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rgb="FFC00000"/>
        <bgColor indexed="64"/>
      </patternFill>
    </fill>
    <fill>
      <patternFill patternType="solid">
        <fgColor theme="7" tint="-0.249977111117893"/>
        <bgColor indexed="64"/>
      </patternFill>
    </fill>
    <fill>
      <patternFill patternType="solid">
        <fgColor theme="9" tint="-0.249977111117893"/>
        <bgColor indexed="64"/>
      </patternFill>
    </fill>
    <fill>
      <patternFill patternType="solid">
        <fgColor rgb="FF7030A0"/>
        <bgColor indexed="64"/>
      </patternFill>
    </fill>
    <fill>
      <patternFill patternType="solid">
        <fgColor rgb="FFEFF6FB"/>
        <bgColor indexed="64"/>
      </patternFill>
    </fill>
    <fill>
      <patternFill patternType="solid">
        <fgColor theme="5"/>
        <bgColor indexed="64"/>
      </patternFill>
    </fill>
    <fill>
      <patternFill patternType="solid">
        <fgColor rgb="FFFDECE3"/>
        <bgColor indexed="64"/>
      </patternFill>
    </fill>
    <fill>
      <patternFill patternType="solid">
        <fgColor rgb="FFECF5E7"/>
        <bgColor indexed="64"/>
      </patternFill>
    </fill>
    <fill>
      <patternFill patternType="solid">
        <fgColor rgb="FFF3EBF9"/>
        <bgColor indexed="64"/>
      </patternFill>
    </fill>
    <fill>
      <patternFill patternType="solid">
        <fgColor rgb="FFFFC9C9"/>
        <bgColor indexed="64"/>
      </patternFill>
    </fill>
    <fill>
      <patternFill patternType="solid">
        <fgColor rgb="FFECECEC"/>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EDF0F3"/>
        <bgColor indexed="64"/>
      </patternFill>
    </fill>
    <fill>
      <patternFill patternType="solid">
        <fgColor theme="8" tint="-0.499984740745262"/>
        <bgColor indexed="64"/>
      </patternFill>
    </fill>
    <fill>
      <patternFill patternType="solid">
        <fgColor theme="8" tint="0.39997558519241921"/>
        <bgColor indexed="64"/>
      </patternFill>
    </fill>
    <fill>
      <patternFill patternType="solid">
        <fgColor rgb="FF0070C0"/>
        <bgColor indexed="64"/>
      </patternFill>
    </fill>
    <fill>
      <patternFill patternType="solid">
        <fgColor rgb="FFD6DCE4"/>
        <bgColor indexed="64"/>
      </patternFill>
    </fill>
    <fill>
      <patternFill patternType="solid">
        <fgColor theme="8" tint="0.59999389629810485"/>
        <bgColor indexed="64"/>
      </patternFill>
    </fill>
    <fill>
      <patternFill patternType="solid">
        <fgColor rgb="FFE9F3FF"/>
        <bgColor indexed="64"/>
      </patternFill>
    </fill>
    <fill>
      <patternFill patternType="solid">
        <fgColor theme="7"/>
        <bgColor indexed="64"/>
      </patternFill>
    </fill>
    <fill>
      <patternFill patternType="solid">
        <fgColor rgb="FF95C6D9"/>
        <bgColor indexed="64"/>
      </patternFill>
    </fill>
    <fill>
      <patternFill patternType="solid">
        <fgColor rgb="FFF0F7FB"/>
        <bgColor indexed="64"/>
      </patternFill>
    </fill>
    <fill>
      <patternFill patternType="solid">
        <fgColor rgb="FF222A35"/>
        <bgColor indexed="64"/>
      </patternFill>
    </fill>
    <fill>
      <patternFill patternType="solid">
        <fgColor rgb="FFFFC7CE"/>
        <bgColor indexed="64"/>
      </patternFill>
    </fill>
    <fill>
      <patternFill patternType="solid">
        <fgColor rgb="FFFFCAC9"/>
        <bgColor indexed="64"/>
      </patternFill>
    </fill>
    <fill>
      <patternFill patternType="solid">
        <fgColor rgb="FFFFFFFF"/>
        <bgColor rgb="FF000000"/>
      </patternFill>
    </fill>
    <fill>
      <patternFill patternType="solid">
        <fgColor rgb="FF00205F"/>
        <bgColor indexed="64"/>
      </patternFill>
    </fill>
    <fill>
      <patternFill patternType="solid">
        <fgColor rgb="FFDAE2F2"/>
        <bgColor indexed="64"/>
      </patternFill>
    </fill>
    <fill>
      <patternFill patternType="solid">
        <fgColor rgb="FFDBE3F2"/>
        <bgColor indexed="64"/>
      </patternFill>
    </fill>
    <fill>
      <patternFill patternType="solid">
        <fgColor theme="8" tint="0.79998168889431442"/>
        <bgColor indexed="64"/>
      </patternFill>
    </fill>
    <fill>
      <patternFill patternType="solid">
        <fgColor rgb="FF212A35"/>
        <bgColor indexed="64"/>
      </patternFill>
    </fill>
    <fill>
      <patternFill patternType="solid">
        <fgColor rgb="FFDDEBF7"/>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4EBFA"/>
        <bgColor indexed="64"/>
      </patternFill>
    </fill>
    <fill>
      <patternFill patternType="solid">
        <fgColor rgb="FF94C5D8"/>
        <bgColor indexed="64"/>
      </patternFill>
    </fill>
    <fill>
      <patternFill patternType="solid">
        <fgColor rgb="FFC7DDFB"/>
        <bgColor indexed="64"/>
      </patternFill>
    </fill>
    <fill>
      <patternFill patternType="solid">
        <fgColor rgb="FFE5F3FF"/>
        <bgColor indexed="64"/>
      </patternFill>
    </fill>
    <fill>
      <patternFill patternType="solid">
        <fgColor theme="8" tint="-0.249977111117893"/>
        <bgColor indexed="64"/>
      </patternFill>
    </fill>
    <fill>
      <patternFill patternType="solid">
        <fgColor rgb="FFF79199"/>
        <bgColor indexed="64"/>
      </patternFill>
    </fill>
  </fills>
  <borders count="96">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theme="0"/>
      </left>
      <right style="thin">
        <color theme="0"/>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theme="0"/>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theme="0" tint="-0.34998626667073579"/>
      </right>
      <top style="thin">
        <color indexed="64"/>
      </top>
      <bottom style="thin">
        <color theme="0" tint="-0.34998626667073579"/>
      </bottom>
      <diagonal/>
    </border>
    <border>
      <left style="thin">
        <color indexed="64"/>
      </left>
      <right style="thin">
        <color theme="0" tint="-0.34998626667073579"/>
      </right>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theme="0"/>
      </left>
      <right/>
      <top style="thin">
        <color indexed="64"/>
      </top>
      <bottom style="thin">
        <color indexed="64"/>
      </bottom>
      <diagonal/>
    </border>
    <border>
      <left style="thin">
        <color theme="0"/>
      </left>
      <right style="thin">
        <color theme="0"/>
      </right>
      <top style="thin">
        <color indexed="64"/>
      </top>
      <bottom style="thin">
        <color indexed="64"/>
      </bottom>
      <diagonal/>
    </border>
    <border>
      <left/>
      <right/>
      <top style="thin">
        <color indexed="64"/>
      </top>
      <bottom style="thin">
        <color theme="0"/>
      </bottom>
      <diagonal/>
    </border>
    <border>
      <left style="thin">
        <color theme="0"/>
      </left>
      <right style="thin">
        <color theme="0"/>
      </right>
      <top style="thin">
        <color indexed="64"/>
      </top>
      <bottom/>
      <diagonal/>
    </border>
    <border>
      <left style="thin">
        <color theme="0"/>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theme="0"/>
      </left>
      <right style="thin">
        <color theme="0"/>
      </right>
      <top/>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indexed="64"/>
      </top>
      <bottom style="thin">
        <color indexed="64"/>
      </bottom>
      <diagonal/>
    </border>
    <border>
      <left style="thin">
        <color indexed="64"/>
      </left>
      <right style="thin">
        <color theme="0"/>
      </right>
      <top style="thin">
        <color indexed="64"/>
      </top>
      <bottom/>
      <diagonal/>
    </border>
    <border>
      <left style="thin">
        <color theme="0"/>
      </left>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theme="3" tint="-0.499984740745262"/>
      </right>
      <top style="thin">
        <color theme="0"/>
      </top>
      <bottom style="thin">
        <color theme="0"/>
      </bottom>
      <diagonal/>
    </border>
    <border>
      <left/>
      <right style="thin">
        <color theme="3" tint="-0.499984740745262"/>
      </right>
      <top/>
      <bottom/>
      <diagonal/>
    </border>
    <border>
      <left style="thin">
        <color theme="0"/>
      </left>
      <right style="thin">
        <color theme="3" tint="-0.499984740745262"/>
      </right>
      <top style="thin">
        <color theme="0"/>
      </top>
      <bottom/>
      <diagonal/>
    </border>
    <border>
      <left style="thin">
        <color theme="0"/>
      </left>
      <right style="thin">
        <color theme="3" tint="-0.499984740745262"/>
      </right>
      <top/>
      <bottom/>
      <diagonal/>
    </border>
    <border>
      <left/>
      <right style="thin">
        <color theme="3" tint="-0.499984740745262"/>
      </right>
      <top style="thin">
        <color theme="0"/>
      </top>
      <bottom/>
      <diagonal/>
    </border>
    <border>
      <left style="thin">
        <color theme="3" tint="-0.499984740745262"/>
      </left>
      <right/>
      <top style="thin">
        <color theme="3" tint="-0.499984740745262"/>
      </top>
      <bottom style="thin">
        <color theme="3" tint="-0.499984740745262"/>
      </bottom>
      <diagonal/>
    </border>
    <border>
      <left/>
      <right/>
      <top style="thin">
        <color theme="3" tint="-0.499984740745262"/>
      </top>
      <bottom style="thin">
        <color theme="3" tint="-0.499984740745262"/>
      </bottom>
      <diagonal/>
    </border>
    <border>
      <left/>
      <right style="thin">
        <color theme="3" tint="-0.499984740745262"/>
      </right>
      <top style="thin">
        <color theme="3" tint="-0.499984740745262"/>
      </top>
      <bottom style="thin">
        <color theme="3" tint="-0.499984740745262"/>
      </bottom>
      <diagonal/>
    </border>
    <border>
      <left style="thin">
        <color theme="0" tint="-0.249977111117893"/>
      </left>
      <right style="thin">
        <color indexed="64"/>
      </right>
      <top style="thin">
        <color theme="0" tint="-0.249977111117893"/>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theme="0" tint="-0.249977111117893"/>
      </right>
      <top style="thin">
        <color indexed="64"/>
      </top>
      <bottom style="thin">
        <color indexed="64"/>
      </bottom>
      <diagonal/>
    </border>
    <border>
      <left style="thin">
        <color theme="0" tint="-0.249977111117893"/>
      </left>
      <right style="thin">
        <color indexed="64"/>
      </right>
      <top style="thin">
        <color indexed="64"/>
      </top>
      <bottom style="thin">
        <color indexed="64"/>
      </bottom>
      <diagonal/>
    </border>
    <border>
      <left style="thin">
        <color theme="3" tint="-0.499984740745262"/>
      </left>
      <right/>
      <top/>
      <bottom/>
      <diagonal/>
    </border>
    <border>
      <left style="thin">
        <color indexed="64"/>
      </left>
      <right style="thin">
        <color theme="0" tint="-0.249977111117893"/>
      </right>
      <top style="thin">
        <color indexed="64"/>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
      <left style="thin">
        <color theme="0" tint="-0.249977111117893"/>
      </left>
      <right style="thin">
        <color theme="0" tint="-0.14999847407452621"/>
      </right>
      <top style="thin">
        <color theme="0" tint="-0.249977111117893"/>
      </top>
      <bottom style="thin">
        <color theme="0" tint="-0.249977111117893"/>
      </bottom>
      <diagonal/>
    </border>
    <border>
      <left style="thin">
        <color theme="0"/>
      </left>
      <right/>
      <top style="thin">
        <color theme="0"/>
      </top>
      <bottom style="thin">
        <color indexed="64"/>
      </bottom>
      <diagonal/>
    </border>
    <border>
      <left/>
      <right/>
      <top style="thin">
        <color theme="0"/>
      </top>
      <bottom style="thin">
        <color indexed="64"/>
      </bottom>
      <diagonal/>
    </border>
    <border>
      <left/>
      <right style="thin">
        <color theme="0"/>
      </right>
      <top style="thin">
        <color theme="0"/>
      </top>
      <bottom style="thin">
        <color indexed="64"/>
      </bottom>
      <diagonal/>
    </border>
    <border>
      <left style="thin">
        <color theme="1"/>
      </left>
      <right style="thin">
        <color theme="1"/>
      </right>
      <top style="thin">
        <color theme="1"/>
      </top>
      <bottom style="thin">
        <color theme="1"/>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indexed="64"/>
      </right>
      <top style="thin">
        <color theme="1"/>
      </top>
      <bottom/>
      <diagonal/>
    </border>
    <border>
      <left style="thin">
        <color indexed="64"/>
      </left>
      <right style="thin">
        <color indexed="64"/>
      </right>
      <top style="thin">
        <color theme="1"/>
      </top>
      <bottom/>
      <diagonal/>
    </border>
    <border>
      <left/>
      <right style="thin">
        <color theme="1"/>
      </right>
      <top style="thin">
        <color theme="1"/>
      </top>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theme="1"/>
      </left>
      <right style="thin">
        <color theme="1"/>
      </right>
      <top style="thin">
        <color theme="1"/>
      </top>
      <bottom/>
      <diagonal/>
    </border>
    <border>
      <left/>
      <right style="thin">
        <color theme="0"/>
      </right>
      <top/>
      <bottom style="thin">
        <color indexed="64"/>
      </bottom>
      <diagonal/>
    </border>
    <border>
      <left style="thin">
        <color indexed="64"/>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indexed="64"/>
      </bottom>
      <diagonal/>
    </border>
    <border>
      <left style="thin">
        <color indexed="64"/>
      </left>
      <right style="thin">
        <color indexed="64"/>
      </right>
      <top style="thin">
        <color theme="0"/>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indexed="64"/>
      </top>
      <bottom style="thin">
        <color theme="0" tint="-0.249977111117893"/>
      </bottom>
      <diagonal/>
    </border>
    <border>
      <left style="thin">
        <color theme="0" tint="-0.249977111117893"/>
      </left>
      <right style="thin">
        <color indexed="64"/>
      </right>
      <top style="thin">
        <color indexed="64"/>
      </top>
      <bottom style="thin">
        <color theme="0" tint="-0.249977111117893"/>
      </bottom>
      <diagonal/>
    </border>
    <border>
      <left style="thin">
        <color indexed="64"/>
      </left>
      <right style="thin">
        <color indexed="64"/>
      </right>
      <top style="thin">
        <color indexed="64"/>
      </top>
      <bottom style="thin">
        <color theme="0"/>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theme="0" tint="-0.249977111117893"/>
      </left>
      <right style="thin">
        <color indexed="64"/>
      </right>
      <top/>
      <bottom/>
      <diagonal/>
    </border>
    <border>
      <left style="thin">
        <color theme="0" tint="-0.249977111117893"/>
      </left>
      <right/>
      <top/>
      <bottom/>
      <diagonal/>
    </border>
    <border>
      <left style="thin">
        <color indexed="64"/>
      </left>
      <right/>
      <top/>
      <bottom style="thin">
        <color theme="0" tint="-0.249977111117893"/>
      </bottom>
      <diagonal/>
    </border>
    <border>
      <left style="thin">
        <color indexed="64"/>
      </left>
      <right/>
      <top style="thin">
        <color theme="0" tint="-0.249977111117893"/>
      </top>
      <bottom style="thin">
        <color theme="0" tint="-0.249977111117893"/>
      </bottom>
      <diagonal/>
    </border>
    <border>
      <left style="thin">
        <color indexed="64"/>
      </left>
      <right/>
      <top style="thin">
        <color theme="0" tint="-0.249977111117893"/>
      </top>
      <bottom style="thin">
        <color indexed="64"/>
      </bottom>
      <diagonal/>
    </border>
    <border>
      <left style="thin">
        <color indexed="64"/>
      </left>
      <right/>
      <top style="thin">
        <color indexed="64"/>
      </top>
      <bottom style="thin">
        <color theme="0" tint="-0.249977111117893"/>
      </bottom>
      <diagonal/>
    </border>
    <border>
      <left style="thin">
        <color theme="0" tint="-0.249977111117893"/>
      </left>
      <right/>
      <top/>
      <bottom style="thin">
        <color theme="0" tint="-0.249977111117893"/>
      </bottom>
      <diagonal/>
    </border>
  </borders>
  <cellStyleXfs count="3">
    <xf numFmtId="0" fontId="0" fillId="0" borderId="0"/>
    <xf numFmtId="0" fontId="5" fillId="0" borderId="0" applyNumberFormat="0" applyFill="0" applyBorder="0" applyAlignment="0" applyProtection="0"/>
    <xf numFmtId="9" fontId="53" fillId="0" borderId="0" applyFont="0" applyFill="0" applyBorder="0" applyAlignment="0" applyProtection="0"/>
  </cellStyleXfs>
  <cellXfs count="898">
    <xf numFmtId="0" fontId="0" fillId="0" borderId="0" xfId="0"/>
    <xf numFmtId="0" fontId="0" fillId="0" borderId="1" xfId="0" applyBorder="1" applyProtection="1">
      <protection hidden="1"/>
    </xf>
    <xf numFmtId="0" fontId="7" fillId="0" borderId="1" xfId="0" applyFont="1" applyBorder="1" applyProtection="1">
      <protection hidden="1"/>
    </xf>
    <xf numFmtId="0" fontId="3" fillId="0" borderId="0" xfId="0" applyFont="1" applyProtection="1">
      <protection hidden="1"/>
    </xf>
    <xf numFmtId="0" fontId="5" fillId="0" borderId="1" xfId="1" applyBorder="1" applyProtection="1">
      <protection hidden="1"/>
    </xf>
    <xf numFmtId="0" fontId="0" fillId="0" borderId="21" xfId="0" applyBorder="1" applyProtection="1">
      <protection hidden="1"/>
    </xf>
    <xf numFmtId="0" fontId="0" fillId="0" borderId="10" xfId="0" applyBorder="1" applyProtection="1">
      <protection hidden="1"/>
    </xf>
    <xf numFmtId="0" fontId="0" fillId="0" borderId="22" xfId="0" applyBorder="1" applyProtection="1">
      <protection hidden="1"/>
    </xf>
    <xf numFmtId="0" fontId="0" fillId="0" borderId="12" xfId="0" applyBorder="1" applyProtection="1">
      <protection hidden="1"/>
    </xf>
    <xf numFmtId="0" fontId="0" fillId="0" borderId="18" xfId="0" applyBorder="1" applyProtection="1">
      <protection hidden="1"/>
    </xf>
    <xf numFmtId="0" fontId="0" fillId="0" borderId="21" xfId="0" applyBorder="1" applyAlignment="1" applyProtection="1">
      <alignment horizontal="left" vertical="top" wrapText="1"/>
      <protection hidden="1"/>
    </xf>
    <xf numFmtId="0" fontId="0" fillId="0" borderId="22" xfId="0" applyBorder="1" applyAlignment="1" applyProtection="1">
      <alignment horizontal="left" wrapText="1"/>
      <protection hidden="1"/>
    </xf>
    <xf numFmtId="0" fontId="0" fillId="0" borderId="22" xfId="0" applyBorder="1" applyAlignment="1" applyProtection="1">
      <alignment horizontal="left"/>
      <protection hidden="1"/>
    </xf>
    <xf numFmtId="0" fontId="3" fillId="0" borderId="22" xfId="0" applyFont="1" applyBorder="1" applyProtection="1">
      <protection hidden="1"/>
    </xf>
    <xf numFmtId="0" fontId="0" fillId="0" borderId="22" xfId="0" applyBorder="1" applyAlignment="1" applyProtection="1">
      <alignment horizontal="right"/>
      <protection hidden="1"/>
    </xf>
    <xf numFmtId="0" fontId="3" fillId="0" borderId="22" xfId="0" applyFont="1" applyBorder="1" applyAlignment="1" applyProtection="1">
      <alignment horizontal="left"/>
      <protection hidden="1"/>
    </xf>
    <xf numFmtId="0" fontId="0" fillId="5" borderId="23" xfId="0" applyFill="1" applyBorder="1" applyAlignment="1" applyProtection="1">
      <alignment vertical="center" wrapText="1"/>
      <protection hidden="1"/>
    </xf>
    <xf numFmtId="0" fontId="0" fillId="5" borderId="23" xfId="0" applyFill="1" applyBorder="1" applyAlignment="1" applyProtection="1">
      <alignment vertical="top" wrapText="1"/>
      <protection hidden="1"/>
    </xf>
    <xf numFmtId="0" fontId="0" fillId="5" borderId="19" xfId="0" applyFill="1" applyBorder="1" applyAlignment="1" applyProtection="1">
      <alignment vertical="center" wrapText="1"/>
      <protection hidden="1"/>
    </xf>
    <xf numFmtId="0" fontId="0" fillId="5" borderId="0" xfId="0" applyFill="1" applyAlignment="1" applyProtection="1">
      <alignment horizontal="right" wrapText="1"/>
      <protection hidden="1"/>
    </xf>
    <xf numFmtId="0" fontId="0" fillId="5" borderId="0" xfId="0" applyFill="1" applyProtection="1">
      <protection hidden="1"/>
    </xf>
    <xf numFmtId="0" fontId="0" fillId="5" borderId="0" xfId="0" applyFill="1" applyAlignment="1" applyProtection="1">
      <alignment vertical="center"/>
      <protection hidden="1"/>
    </xf>
    <xf numFmtId="0" fontId="5" fillId="5" borderId="0" xfId="1" applyFill="1" applyAlignment="1" applyProtection="1">
      <alignment horizontal="center" vertical="center"/>
      <protection hidden="1"/>
    </xf>
    <xf numFmtId="0" fontId="0" fillId="5" borderId="0" xfId="0" applyFill="1" applyAlignment="1" applyProtection="1">
      <alignment vertical="top" wrapText="1"/>
      <protection hidden="1"/>
    </xf>
    <xf numFmtId="0" fontId="0" fillId="5" borderId="0" xfId="0" applyFill="1" applyAlignment="1" applyProtection="1">
      <alignment wrapText="1"/>
      <protection hidden="1"/>
    </xf>
    <xf numFmtId="0" fontId="5" fillId="0" borderId="1" xfId="1" quotePrefix="1" applyBorder="1" applyProtection="1">
      <protection hidden="1"/>
    </xf>
    <xf numFmtId="0" fontId="0" fillId="5" borderId="1" xfId="0" applyFill="1" applyBorder="1" applyProtection="1">
      <protection hidden="1"/>
    </xf>
    <xf numFmtId="0" fontId="0" fillId="5" borderId="7" xfId="0" applyFill="1" applyBorder="1" applyProtection="1">
      <protection hidden="1"/>
    </xf>
    <xf numFmtId="0" fontId="0" fillId="5" borderId="8" xfId="0" applyFill="1" applyBorder="1" applyProtection="1">
      <protection hidden="1"/>
    </xf>
    <xf numFmtId="0" fontId="0" fillId="0" borderId="9" xfId="0" applyBorder="1" applyProtection="1">
      <protection hidden="1"/>
    </xf>
    <xf numFmtId="0" fontId="0" fillId="5" borderId="2" xfId="0" applyFill="1" applyBorder="1" applyAlignment="1" applyProtection="1">
      <alignment horizontal="left"/>
      <protection hidden="1"/>
    </xf>
    <xf numFmtId="0" fontId="0" fillId="5" borderId="3" xfId="0" applyFill="1" applyBorder="1" applyAlignment="1" applyProtection="1">
      <alignment horizontal="left"/>
      <protection hidden="1"/>
    </xf>
    <xf numFmtId="0" fontId="0" fillId="5" borderId="9" xfId="0" applyFill="1" applyBorder="1" applyProtection="1">
      <protection hidden="1"/>
    </xf>
    <xf numFmtId="0" fontId="9" fillId="5" borderId="3" xfId="0" applyFont="1" applyFill="1" applyBorder="1" applyAlignment="1" applyProtection="1">
      <alignment vertical="top" wrapText="1"/>
      <protection hidden="1"/>
    </xf>
    <xf numFmtId="0" fontId="9" fillId="5" borderId="4" xfId="0" applyFont="1" applyFill="1" applyBorder="1" applyAlignment="1" applyProtection="1">
      <alignment vertical="top" wrapText="1"/>
      <protection hidden="1"/>
    </xf>
    <xf numFmtId="0" fontId="0" fillId="5" borderId="5" xfId="0" applyFill="1" applyBorder="1" applyProtection="1">
      <protection hidden="1"/>
    </xf>
    <xf numFmtId="0" fontId="9" fillId="5" borderId="0" xfId="0" applyFont="1" applyFill="1" applyAlignment="1" applyProtection="1">
      <alignment vertical="top" wrapText="1"/>
      <protection hidden="1"/>
    </xf>
    <xf numFmtId="0" fontId="9" fillId="5" borderId="6" xfId="0" applyFont="1" applyFill="1" applyBorder="1" applyAlignment="1" applyProtection="1">
      <alignment vertical="top" wrapText="1"/>
      <protection hidden="1"/>
    </xf>
    <xf numFmtId="0" fontId="17" fillId="0" borderId="1" xfId="0" applyFont="1" applyBorder="1" applyAlignment="1" applyProtection="1">
      <alignment horizontal="center"/>
      <protection hidden="1"/>
    </xf>
    <xf numFmtId="0" fontId="0" fillId="5" borderId="8" xfId="0" applyFill="1" applyBorder="1" applyAlignment="1" applyProtection="1">
      <alignment vertical="top"/>
      <protection hidden="1"/>
    </xf>
    <xf numFmtId="0" fontId="0" fillId="5" borderId="9" xfId="0" applyFill="1" applyBorder="1" applyAlignment="1" applyProtection="1">
      <alignment vertical="top"/>
      <protection hidden="1"/>
    </xf>
    <xf numFmtId="0" fontId="9" fillId="5" borderId="7" xfId="0" applyFont="1" applyFill="1" applyBorder="1" applyAlignment="1" applyProtection="1">
      <alignment vertical="top" wrapText="1"/>
      <protection hidden="1"/>
    </xf>
    <xf numFmtId="0" fontId="9" fillId="5" borderId="8" xfId="0" applyFont="1" applyFill="1" applyBorder="1" applyAlignment="1" applyProtection="1">
      <alignment vertical="top" wrapText="1"/>
      <protection hidden="1"/>
    </xf>
    <xf numFmtId="0" fontId="9" fillId="5" borderId="9" xfId="0" applyFont="1" applyFill="1" applyBorder="1" applyAlignment="1" applyProtection="1">
      <alignment vertical="top" wrapText="1"/>
      <protection hidden="1"/>
    </xf>
    <xf numFmtId="0" fontId="3" fillId="0" borderId="1" xfId="0" applyFont="1" applyBorder="1" applyAlignment="1" applyProtection="1">
      <alignment horizontal="right"/>
      <protection hidden="1"/>
    </xf>
    <xf numFmtId="0" fontId="17" fillId="5" borderId="1" xfId="0" applyFont="1" applyFill="1" applyBorder="1" applyAlignment="1" applyProtection="1">
      <alignment horizontal="center"/>
      <protection hidden="1"/>
    </xf>
    <xf numFmtId="0" fontId="3" fillId="5" borderId="7" xfId="0" applyFont="1" applyFill="1" applyBorder="1" applyAlignment="1" applyProtection="1">
      <alignment horizontal="right" vertical="top"/>
      <protection hidden="1"/>
    </xf>
    <xf numFmtId="0" fontId="5" fillId="0" borderId="1" xfId="1" applyBorder="1" applyAlignment="1" applyProtection="1">
      <alignment vertical="top"/>
      <protection hidden="1"/>
    </xf>
    <xf numFmtId="0" fontId="0" fillId="0" borderId="10" xfId="0" applyBorder="1" applyAlignment="1" applyProtection="1">
      <alignment vertical="top" wrapText="1"/>
      <protection hidden="1"/>
    </xf>
    <xf numFmtId="0" fontId="9" fillId="0" borderId="10" xfId="0" applyFont="1" applyBorder="1" applyAlignment="1" applyProtection="1">
      <alignment vertical="top" wrapText="1"/>
      <protection hidden="1"/>
    </xf>
    <xf numFmtId="0" fontId="3" fillId="5" borderId="1" xfId="0" applyFont="1" applyFill="1" applyBorder="1" applyProtection="1">
      <protection hidden="1"/>
    </xf>
    <xf numFmtId="0" fontId="9" fillId="5" borderId="0" xfId="0" applyFont="1" applyFill="1" applyAlignment="1" applyProtection="1">
      <alignment horizontal="center" vertical="center" wrapText="1"/>
      <protection hidden="1"/>
    </xf>
    <xf numFmtId="0" fontId="3" fillId="0" borderId="22" xfId="0" applyFont="1" applyBorder="1" applyAlignment="1" applyProtection="1">
      <alignment horizontal="left" wrapText="1"/>
      <protection hidden="1"/>
    </xf>
    <xf numFmtId="0" fontId="0" fillId="0" borderId="22" xfId="0" applyBorder="1" applyAlignment="1" applyProtection="1">
      <alignment horizontal="right" wrapText="1"/>
      <protection hidden="1"/>
    </xf>
    <xf numFmtId="164" fontId="0" fillId="0" borderId="22" xfId="0" applyNumberFormat="1" applyBorder="1" applyAlignment="1" applyProtection="1">
      <alignment horizontal="right"/>
      <protection hidden="1"/>
    </xf>
    <xf numFmtId="0" fontId="3" fillId="5" borderId="0" xfId="0" applyFont="1" applyFill="1" applyAlignment="1">
      <alignment wrapText="1"/>
    </xf>
    <xf numFmtId="0" fontId="0" fillId="5" borderId="0" xfId="0" applyFill="1"/>
    <xf numFmtId="0" fontId="0" fillId="5" borderId="0" xfId="0" applyFill="1" applyAlignment="1">
      <alignment wrapText="1"/>
    </xf>
    <xf numFmtId="0" fontId="0" fillId="5" borderId="23" xfId="0" applyFill="1" applyBorder="1" applyAlignment="1" applyProtection="1">
      <alignment wrapText="1"/>
      <protection hidden="1"/>
    </xf>
    <xf numFmtId="0" fontId="0" fillId="5" borderId="23" xfId="0" applyFill="1" applyBorder="1" applyAlignment="1">
      <alignment wrapText="1"/>
    </xf>
    <xf numFmtId="0" fontId="6" fillId="5" borderId="0" xfId="0" applyFont="1" applyFill="1"/>
    <xf numFmtId="0" fontId="6" fillId="7" borderId="0" xfId="0" applyFont="1" applyFill="1" applyAlignment="1">
      <alignment horizontal="center" vertical="center" wrapText="1"/>
    </xf>
    <xf numFmtId="0" fontId="6" fillId="7" borderId="0" xfId="0" applyFont="1" applyFill="1" applyAlignment="1">
      <alignment horizontal="center" vertical="center"/>
    </xf>
    <xf numFmtId="0" fontId="13" fillId="5" borderId="23" xfId="0" applyFont="1" applyFill="1" applyBorder="1" applyProtection="1">
      <protection hidden="1"/>
    </xf>
    <xf numFmtId="0" fontId="4" fillId="5" borderId="23" xfId="0" applyFont="1" applyFill="1" applyBorder="1" applyProtection="1">
      <protection hidden="1"/>
    </xf>
    <xf numFmtId="0" fontId="0" fillId="5" borderId="23" xfId="0" applyFill="1" applyBorder="1"/>
    <xf numFmtId="0" fontId="4" fillId="5" borderId="24" xfId="0" applyFont="1" applyFill="1" applyBorder="1" applyProtection="1">
      <protection hidden="1"/>
    </xf>
    <xf numFmtId="0" fontId="0" fillId="5" borderId="0" xfId="0" applyFill="1" applyAlignment="1" applyProtection="1">
      <alignment horizontal="left" wrapText="1"/>
      <protection hidden="1"/>
    </xf>
    <xf numFmtId="0" fontId="19" fillId="5" borderId="19" xfId="0" applyFont="1" applyFill="1" applyBorder="1" applyAlignment="1" applyProtection="1">
      <alignment vertical="center" wrapText="1"/>
      <protection hidden="1"/>
    </xf>
    <xf numFmtId="0" fontId="5" fillId="0" borderId="0" xfId="1" applyFill="1" applyAlignment="1">
      <alignment horizontal="center" vertical="center"/>
    </xf>
    <xf numFmtId="0" fontId="5" fillId="5" borderId="0" xfId="1" applyFill="1" applyAlignment="1">
      <alignment horizontal="center" vertical="center"/>
    </xf>
    <xf numFmtId="0" fontId="5" fillId="5" borderId="0" xfId="1" applyFill="1" applyBorder="1" applyAlignment="1">
      <alignment horizontal="center" vertical="center"/>
    </xf>
    <xf numFmtId="0" fontId="0" fillId="5" borderId="0" xfId="0" applyFill="1" applyAlignment="1" applyProtection="1">
      <alignment wrapText="1"/>
      <protection locked="0" hidden="1"/>
    </xf>
    <xf numFmtId="0" fontId="0" fillId="0" borderId="1" xfId="0" applyBorder="1" applyProtection="1">
      <protection locked="0" hidden="1"/>
    </xf>
    <xf numFmtId="0" fontId="0" fillId="0" borderId="21" xfId="0" applyBorder="1" applyProtection="1">
      <protection locked="0" hidden="1"/>
    </xf>
    <xf numFmtId="0" fontId="0" fillId="0" borderId="10" xfId="0" applyBorder="1" applyProtection="1">
      <protection locked="0" hidden="1"/>
    </xf>
    <xf numFmtId="0" fontId="0" fillId="0" borderId="12" xfId="0" applyBorder="1" applyProtection="1">
      <protection locked="0" hidden="1"/>
    </xf>
    <xf numFmtId="0" fontId="0" fillId="5" borderId="0" xfId="0" applyFill="1" applyProtection="1">
      <protection locked="0" hidden="1"/>
    </xf>
    <xf numFmtId="0" fontId="0" fillId="0" borderId="39" xfId="0" applyBorder="1" applyProtection="1">
      <protection locked="0" hidden="1"/>
    </xf>
    <xf numFmtId="0" fontId="6" fillId="0" borderId="10" xfId="0" applyFont="1" applyBorder="1" applyAlignment="1" applyProtection="1">
      <alignment vertical="center"/>
      <protection locked="0" hidden="1"/>
    </xf>
    <xf numFmtId="0" fontId="0" fillId="0" borderId="1" xfId="0" applyBorder="1" applyAlignment="1" applyProtection="1">
      <alignment vertical="center"/>
      <protection locked="0" hidden="1"/>
    </xf>
    <xf numFmtId="0" fontId="0" fillId="0" borderId="10" xfId="0" applyBorder="1" applyAlignment="1" applyProtection="1">
      <alignment vertical="center"/>
      <protection locked="0" hidden="1"/>
    </xf>
    <xf numFmtId="0" fontId="6" fillId="0" borderId="10" xfId="0" applyFont="1" applyBorder="1" applyProtection="1">
      <protection locked="0" hidden="1"/>
    </xf>
    <xf numFmtId="0" fontId="0" fillId="5" borderId="10" xfId="0" applyFill="1" applyBorder="1" applyAlignment="1" applyProtection="1">
      <alignment wrapText="1"/>
      <protection hidden="1"/>
    </xf>
    <xf numFmtId="0" fontId="0" fillId="5" borderId="11" xfId="0" applyFill="1" applyBorder="1" applyAlignment="1" applyProtection="1">
      <alignment wrapText="1"/>
      <protection hidden="1"/>
    </xf>
    <xf numFmtId="0" fontId="0" fillId="5" borderId="12" xfId="0" applyFill="1" applyBorder="1" applyAlignment="1" applyProtection="1">
      <alignment wrapText="1"/>
      <protection hidden="1"/>
    </xf>
    <xf numFmtId="0" fontId="9" fillId="5" borderId="5" xfId="0" applyFont="1" applyFill="1" applyBorder="1" applyAlignment="1" applyProtection="1">
      <alignment vertical="top" wrapText="1"/>
      <protection hidden="1"/>
    </xf>
    <xf numFmtId="0" fontId="0" fillId="5" borderId="0" xfId="0" applyFill="1" applyAlignment="1" applyProtection="1">
      <alignment horizontal="left"/>
      <protection hidden="1"/>
    </xf>
    <xf numFmtId="0" fontId="0" fillId="0" borderId="2" xfId="0" applyBorder="1" applyProtection="1">
      <protection hidden="1"/>
    </xf>
    <xf numFmtId="0" fontId="0" fillId="5" borderId="21" xfId="0" applyFill="1" applyBorder="1" applyProtection="1">
      <protection hidden="1"/>
    </xf>
    <xf numFmtId="0" fontId="0" fillId="5" borderId="12" xfId="0" applyFill="1" applyBorder="1" applyProtection="1">
      <protection hidden="1"/>
    </xf>
    <xf numFmtId="0" fontId="0" fillId="5" borderId="10" xfId="0" applyFill="1" applyBorder="1" applyProtection="1">
      <protection hidden="1"/>
    </xf>
    <xf numFmtId="0" fontId="0" fillId="5" borderId="11" xfId="0" applyFill="1" applyBorder="1" applyProtection="1">
      <protection hidden="1"/>
    </xf>
    <xf numFmtId="0" fontId="3" fillId="5" borderId="23" xfId="0" applyFont="1" applyFill="1" applyBorder="1" applyAlignment="1" applyProtection="1">
      <alignment vertical="center" wrapText="1"/>
      <protection hidden="1"/>
    </xf>
    <xf numFmtId="0" fontId="0" fillId="5" borderId="0" xfId="0" applyFill="1" applyAlignment="1" applyProtection="1">
      <alignment vertical="center" wrapText="1"/>
      <protection locked="0" hidden="1"/>
    </xf>
    <xf numFmtId="0" fontId="0" fillId="5" borderId="0" xfId="0" applyFill="1" applyAlignment="1" applyProtection="1">
      <alignment wrapText="1"/>
      <protection locked="0"/>
    </xf>
    <xf numFmtId="0" fontId="0" fillId="5" borderId="0" xfId="0" applyFill="1" applyAlignment="1" applyProtection="1">
      <alignment horizontal="center" wrapText="1"/>
      <protection hidden="1"/>
    </xf>
    <xf numFmtId="0" fontId="0" fillId="0" borderId="1" xfId="0" applyBorder="1" applyAlignment="1" applyProtection="1">
      <alignment vertical="top"/>
      <protection locked="0" hidden="1"/>
    </xf>
    <xf numFmtId="0" fontId="0" fillId="5" borderId="0" xfId="0" applyFill="1" applyAlignment="1">
      <alignment vertical="center" wrapText="1"/>
    </xf>
    <xf numFmtId="0" fontId="0" fillId="5" borderId="6" xfId="0" applyFill="1" applyBorder="1" applyAlignment="1">
      <alignment vertical="center" wrapText="1"/>
    </xf>
    <xf numFmtId="0" fontId="0" fillId="5" borderId="8" xfId="0" applyFill="1" applyBorder="1" applyAlignment="1">
      <alignment vertical="center" wrapText="1"/>
    </xf>
    <xf numFmtId="0" fontId="0" fillId="5" borderId="9" xfId="0" applyFill="1" applyBorder="1" applyAlignment="1">
      <alignment vertical="center" wrapText="1"/>
    </xf>
    <xf numFmtId="0" fontId="3" fillId="5" borderId="23" xfId="0" applyFont="1" applyFill="1" applyBorder="1" applyAlignment="1" applyProtection="1">
      <alignment vertical="top" wrapText="1"/>
      <protection hidden="1"/>
    </xf>
    <xf numFmtId="0" fontId="0" fillId="0" borderId="1" xfId="0" applyBorder="1" applyAlignment="1" applyProtection="1">
      <alignment horizontal="left" vertical="top" wrapText="1"/>
      <protection hidden="1"/>
    </xf>
    <xf numFmtId="0" fontId="0" fillId="0" borderId="56" xfId="0" applyBorder="1" applyAlignment="1" applyProtection="1">
      <alignment horizontal="left"/>
      <protection hidden="1"/>
    </xf>
    <xf numFmtId="0" fontId="0" fillId="0" borderId="55" xfId="0" applyBorder="1" applyAlignment="1" applyProtection="1">
      <alignment horizontal="left"/>
      <protection hidden="1"/>
    </xf>
    <xf numFmtId="0" fontId="3" fillId="20" borderId="23" xfId="0" applyFont="1" applyFill="1" applyBorder="1" applyAlignment="1" applyProtection="1">
      <alignment vertical="center" wrapText="1"/>
      <protection hidden="1"/>
    </xf>
    <xf numFmtId="0" fontId="3" fillId="20" borderId="42" xfId="0" applyFont="1" applyFill="1" applyBorder="1" applyAlignment="1" applyProtection="1">
      <alignment vertical="top" wrapText="1"/>
      <protection hidden="1"/>
    </xf>
    <xf numFmtId="0" fontId="0" fillId="0" borderId="41" xfId="0" applyBorder="1" applyAlignment="1" applyProtection="1">
      <alignment vertical="center" wrapText="1"/>
      <protection hidden="1"/>
    </xf>
    <xf numFmtId="0" fontId="3" fillId="20" borderId="23" xfId="0" applyFont="1" applyFill="1" applyBorder="1" applyAlignment="1" applyProtection="1">
      <alignment horizontal="left" vertical="top" wrapText="1"/>
      <protection hidden="1"/>
    </xf>
    <xf numFmtId="0" fontId="19" fillId="5" borderId="23" xfId="0" applyFont="1" applyFill="1" applyBorder="1" applyAlignment="1" applyProtection="1">
      <alignment vertical="center" wrapText="1"/>
      <protection hidden="1"/>
    </xf>
    <xf numFmtId="0" fontId="3" fillId="20" borderId="23" xfId="0" applyFont="1" applyFill="1" applyBorder="1" applyAlignment="1" applyProtection="1">
      <alignment vertical="top" wrapText="1"/>
      <protection hidden="1"/>
    </xf>
    <xf numFmtId="0" fontId="0" fillId="5" borderId="34" xfId="0" applyFill="1" applyBorder="1" applyAlignment="1" applyProtection="1">
      <alignment horizontal="right" wrapText="1"/>
      <protection hidden="1"/>
    </xf>
    <xf numFmtId="0" fontId="3" fillId="20" borderId="26" xfId="0" applyFont="1" applyFill="1" applyBorder="1" applyAlignment="1" applyProtection="1">
      <alignment vertical="top" wrapText="1"/>
      <protection hidden="1"/>
    </xf>
    <xf numFmtId="0" fontId="0" fillId="5" borderId="34" xfId="0" applyFill="1" applyBorder="1" applyAlignment="1" applyProtection="1">
      <alignment wrapText="1"/>
      <protection hidden="1"/>
    </xf>
    <xf numFmtId="0" fontId="0" fillId="5" borderId="34" xfId="0" applyFill="1" applyBorder="1" applyAlignment="1" applyProtection="1">
      <alignment vertical="top" wrapText="1"/>
      <protection hidden="1"/>
    </xf>
    <xf numFmtId="0" fontId="3" fillId="5" borderId="0" xfId="0" applyFont="1" applyFill="1" applyAlignment="1" applyProtection="1">
      <alignment horizontal="left" vertical="top" wrapText="1"/>
      <protection hidden="1"/>
    </xf>
    <xf numFmtId="0" fontId="3" fillId="26" borderId="40" xfId="0" applyFont="1" applyFill="1" applyBorder="1" applyAlignment="1" applyProtection="1">
      <alignment vertical="top" wrapText="1"/>
      <protection hidden="1"/>
    </xf>
    <xf numFmtId="0" fontId="0" fillId="5" borderId="6" xfId="0" applyFill="1" applyBorder="1" applyAlignment="1" applyProtection="1">
      <alignment horizontal="left" vertical="top" wrapText="1"/>
      <protection hidden="1"/>
    </xf>
    <xf numFmtId="0" fontId="3" fillId="26" borderId="42" xfId="0" applyFont="1" applyFill="1" applyBorder="1" applyAlignment="1" applyProtection="1">
      <alignment vertical="top" wrapText="1"/>
      <protection hidden="1"/>
    </xf>
    <xf numFmtId="0" fontId="19" fillId="0" borderId="41" xfId="0" applyFont="1" applyBorder="1" applyAlignment="1" applyProtection="1">
      <alignment vertical="top" wrapText="1"/>
      <protection hidden="1"/>
    </xf>
    <xf numFmtId="0" fontId="0" fillId="0" borderId="41" xfId="0" applyBorder="1" applyAlignment="1" applyProtection="1">
      <alignment vertical="top" wrapText="1"/>
      <protection hidden="1"/>
    </xf>
    <xf numFmtId="0" fontId="3" fillId="0" borderId="18" xfId="0" applyFont="1" applyBorder="1" applyAlignment="1" applyProtection="1">
      <alignment vertical="top" wrapText="1"/>
      <protection hidden="1"/>
    </xf>
    <xf numFmtId="0" fontId="3" fillId="20" borderId="38" xfId="0" applyFont="1" applyFill="1" applyBorder="1" applyAlignment="1" applyProtection="1">
      <alignment vertical="top" wrapText="1"/>
      <protection hidden="1"/>
    </xf>
    <xf numFmtId="0" fontId="0" fillId="5" borderId="0" xfId="0" applyFill="1" applyAlignment="1" applyProtection="1">
      <alignment horizontal="right" vertical="top" wrapText="1"/>
      <protection hidden="1"/>
    </xf>
    <xf numFmtId="0" fontId="0" fillId="5" borderId="19" xfId="0" applyFill="1" applyBorder="1" applyAlignment="1" applyProtection="1">
      <alignment horizontal="left" vertical="center" wrapText="1"/>
      <protection hidden="1"/>
    </xf>
    <xf numFmtId="0" fontId="0" fillId="5" borderId="19" xfId="0" applyFill="1" applyBorder="1" applyAlignment="1" applyProtection="1">
      <alignment wrapText="1"/>
      <protection hidden="1"/>
    </xf>
    <xf numFmtId="0" fontId="3" fillId="26" borderId="26" xfId="0" applyFont="1" applyFill="1" applyBorder="1" applyAlignment="1" applyProtection="1">
      <alignment vertical="top" wrapText="1"/>
      <protection hidden="1"/>
    </xf>
    <xf numFmtId="0" fontId="0" fillId="0" borderId="19" xfId="0" applyBorder="1" applyAlignment="1" applyProtection="1">
      <alignment vertical="center" wrapText="1"/>
      <protection hidden="1"/>
    </xf>
    <xf numFmtId="0" fontId="19" fillId="5" borderId="19" xfId="0" applyFont="1" applyFill="1" applyBorder="1" applyAlignment="1" applyProtection="1">
      <alignment horizontal="left" vertical="center" wrapText="1"/>
      <protection hidden="1"/>
    </xf>
    <xf numFmtId="2" fontId="0" fillId="5" borderId="23" xfId="0" applyNumberFormat="1" applyFill="1" applyBorder="1" applyAlignment="1" applyProtection="1">
      <alignment vertical="center" wrapText="1"/>
      <protection hidden="1"/>
    </xf>
    <xf numFmtId="0" fontId="0" fillId="5" borderId="6" xfId="0" applyFill="1" applyBorder="1" applyAlignment="1" applyProtection="1">
      <alignment vertical="top" wrapText="1"/>
      <protection hidden="1"/>
    </xf>
    <xf numFmtId="0" fontId="0" fillId="5" borderId="8" xfId="0" applyFill="1" applyBorder="1" applyAlignment="1" applyProtection="1">
      <alignment vertical="top" wrapText="1"/>
      <protection hidden="1"/>
    </xf>
    <xf numFmtId="0" fontId="0" fillId="5" borderId="9" xfId="0" applyFill="1" applyBorder="1" applyAlignment="1" applyProtection="1">
      <alignment vertical="top" wrapText="1"/>
      <protection hidden="1"/>
    </xf>
    <xf numFmtId="0" fontId="0" fillId="0" borderId="11" xfId="0" applyBorder="1" applyProtection="1">
      <protection hidden="1"/>
    </xf>
    <xf numFmtId="0" fontId="4" fillId="5" borderId="0" xfId="0" applyFont="1" applyFill="1" applyProtection="1">
      <protection hidden="1"/>
    </xf>
    <xf numFmtId="0" fontId="0" fillId="5" borderId="4" xfId="0" applyFill="1" applyBorder="1" applyProtection="1">
      <protection hidden="1"/>
    </xf>
    <xf numFmtId="0" fontId="32" fillId="20" borderId="27" xfId="0" applyFont="1" applyFill="1" applyBorder="1" applyAlignment="1" applyProtection="1">
      <alignment horizontal="center" vertical="center" wrapText="1"/>
      <protection hidden="1"/>
    </xf>
    <xf numFmtId="0" fontId="32" fillId="20" borderId="23" xfId="0" applyFont="1" applyFill="1" applyBorder="1" applyAlignment="1" applyProtection="1">
      <alignment horizontal="center" vertical="center" wrapText="1"/>
      <protection hidden="1"/>
    </xf>
    <xf numFmtId="0" fontId="23" fillId="5" borderId="0" xfId="0" applyFont="1" applyFill="1" applyAlignment="1" applyProtection="1">
      <alignment vertical="center" wrapText="1"/>
      <protection locked="0" hidden="1"/>
    </xf>
    <xf numFmtId="0" fontId="0" fillId="5" borderId="23" xfId="0" applyFill="1" applyBorder="1" applyAlignment="1" applyProtection="1">
      <alignment horizontal="left" vertical="center" wrapText="1"/>
      <protection locked="0" hidden="1"/>
    </xf>
    <xf numFmtId="0" fontId="0" fillId="5" borderId="23" xfId="0" applyFill="1" applyBorder="1" applyAlignment="1" applyProtection="1">
      <alignment horizontal="left" vertical="top" wrapText="1"/>
      <protection locked="0" hidden="1"/>
    </xf>
    <xf numFmtId="0" fontId="14" fillId="4" borderId="23" xfId="0" applyFont="1" applyFill="1" applyBorder="1" applyAlignment="1">
      <alignment horizontal="center" vertical="center"/>
    </xf>
    <xf numFmtId="0" fontId="0" fillId="5" borderId="0" xfId="0" applyFill="1" applyAlignment="1" applyProtection="1">
      <alignment horizontal="center" vertical="center" wrapText="1"/>
      <protection locked="0" hidden="1"/>
    </xf>
    <xf numFmtId="0" fontId="0" fillId="5" borderId="44" xfId="0" applyFill="1" applyBorder="1" applyAlignment="1" applyProtection="1">
      <alignment horizontal="center" vertical="center" wrapText="1"/>
      <protection hidden="1"/>
    </xf>
    <xf numFmtId="0" fontId="0" fillId="5" borderId="29" xfId="0" applyFill="1" applyBorder="1" applyAlignment="1" applyProtection="1">
      <alignment horizontal="center" vertical="center" wrapText="1"/>
      <protection hidden="1"/>
    </xf>
    <xf numFmtId="0" fontId="0" fillId="5" borderId="28" xfId="0" applyFill="1" applyBorder="1" applyAlignment="1" applyProtection="1">
      <alignment horizontal="center" vertical="center" wrapText="1"/>
      <protection hidden="1"/>
    </xf>
    <xf numFmtId="0" fontId="0" fillId="5" borderId="10" xfId="0" applyFill="1" applyBorder="1" applyAlignment="1" applyProtection="1">
      <alignment vertical="center"/>
      <protection locked="0" hidden="1"/>
    </xf>
    <xf numFmtId="0" fontId="0" fillId="5" borderId="11" xfId="0" applyFill="1" applyBorder="1" applyAlignment="1" applyProtection="1">
      <alignment vertical="center"/>
      <protection locked="0" hidden="1"/>
    </xf>
    <xf numFmtId="0" fontId="11" fillId="20" borderId="38" xfId="0" applyFont="1" applyFill="1" applyBorder="1" applyAlignment="1" applyProtection="1">
      <alignment vertical="top" wrapText="1"/>
      <protection hidden="1"/>
    </xf>
    <xf numFmtId="0" fontId="9" fillId="5" borderId="19" xfId="0" applyFont="1" applyFill="1" applyBorder="1" applyAlignment="1" applyProtection="1">
      <alignment vertical="center" wrapText="1"/>
      <protection hidden="1"/>
    </xf>
    <xf numFmtId="0" fontId="3" fillId="5" borderId="19" xfId="0" applyFont="1" applyFill="1" applyBorder="1" applyAlignment="1" applyProtection="1">
      <alignment vertical="center" wrapText="1"/>
      <protection hidden="1"/>
    </xf>
    <xf numFmtId="0" fontId="0" fillId="5" borderId="19" xfId="0" applyFill="1" applyBorder="1" applyAlignment="1" applyProtection="1">
      <alignment vertical="top" wrapText="1"/>
      <protection hidden="1"/>
    </xf>
    <xf numFmtId="0" fontId="0" fillId="5" borderId="19" xfId="0" applyFill="1" applyBorder="1" applyAlignment="1">
      <alignment wrapText="1"/>
    </xf>
    <xf numFmtId="0" fontId="0" fillId="5" borderId="68" xfId="0" applyFill="1" applyBorder="1"/>
    <xf numFmtId="0" fontId="28" fillId="2" borderId="23" xfId="0" applyFont="1" applyFill="1" applyBorder="1" applyAlignment="1" applyProtection="1">
      <alignment horizontal="left" vertical="center"/>
      <protection locked="0" hidden="1"/>
    </xf>
    <xf numFmtId="0" fontId="37" fillId="5" borderId="0" xfId="0" applyFont="1" applyFill="1" applyAlignment="1" applyProtection="1">
      <alignment horizontal="center" vertical="center"/>
      <protection locked="0" hidden="1"/>
    </xf>
    <xf numFmtId="0" fontId="0" fillId="0" borderId="12" xfId="0" applyBorder="1" applyAlignment="1" applyProtection="1">
      <alignment vertical="center"/>
      <protection locked="0" hidden="1"/>
    </xf>
    <xf numFmtId="0" fontId="38" fillId="22" borderId="30" xfId="1" applyFont="1" applyFill="1" applyBorder="1" applyAlignment="1" applyProtection="1">
      <alignment vertical="center"/>
      <protection locked="0" hidden="1"/>
    </xf>
    <xf numFmtId="0" fontId="9" fillId="22" borderId="30" xfId="1" applyFont="1" applyFill="1" applyBorder="1" applyAlignment="1" applyProtection="1">
      <alignment horizontal="left" vertical="center"/>
      <protection locked="0" hidden="1"/>
    </xf>
    <xf numFmtId="0" fontId="9" fillId="30" borderId="30" xfId="1" applyFont="1" applyFill="1" applyBorder="1" applyAlignment="1" applyProtection="1">
      <alignment horizontal="center" vertical="center" wrapText="1"/>
      <protection locked="0" hidden="1"/>
    </xf>
    <xf numFmtId="0" fontId="9" fillId="30" borderId="25" xfId="1" applyFont="1" applyFill="1" applyBorder="1" applyAlignment="1" applyProtection="1">
      <alignment horizontal="center" vertical="center" wrapText="1"/>
      <protection locked="0" hidden="1"/>
    </xf>
    <xf numFmtId="0" fontId="38" fillId="30" borderId="26" xfId="1" applyFont="1" applyFill="1" applyBorder="1" applyAlignment="1" applyProtection="1">
      <alignment horizontal="center" vertical="center"/>
      <protection locked="0" hidden="1"/>
    </xf>
    <xf numFmtId="0" fontId="0" fillId="5" borderId="69" xfId="0" applyFill="1" applyBorder="1" applyAlignment="1" applyProtection="1">
      <alignment horizontal="center" vertical="center" wrapText="1"/>
      <protection hidden="1"/>
    </xf>
    <xf numFmtId="0" fontId="32" fillId="20" borderId="70" xfId="0" applyFont="1" applyFill="1" applyBorder="1" applyAlignment="1" applyProtection="1">
      <alignment horizontal="center" vertical="center" wrapText="1"/>
      <protection hidden="1"/>
    </xf>
    <xf numFmtId="0" fontId="0" fillId="5" borderId="23" xfId="0" applyFill="1" applyBorder="1" applyAlignment="1" applyProtection="1">
      <alignment horizontal="center" vertical="center" wrapText="1"/>
      <protection hidden="1"/>
    </xf>
    <xf numFmtId="0" fontId="31" fillId="20" borderId="70" xfId="0" applyFont="1" applyFill="1" applyBorder="1" applyAlignment="1" applyProtection="1">
      <alignment horizontal="center" vertical="center" wrapText="1"/>
      <protection hidden="1"/>
    </xf>
    <xf numFmtId="0" fontId="0" fillId="5" borderId="15" xfId="0" applyFill="1" applyBorder="1" applyAlignment="1" applyProtection="1">
      <alignment horizontal="center" vertical="center" wrapText="1"/>
      <protection hidden="1"/>
    </xf>
    <xf numFmtId="0" fontId="4" fillId="5" borderId="23" xfId="0" applyFont="1" applyFill="1" applyBorder="1" applyAlignment="1" applyProtection="1">
      <alignment wrapText="1"/>
      <protection hidden="1"/>
    </xf>
    <xf numFmtId="0" fontId="39" fillId="5" borderId="0" xfId="0" applyFont="1" applyFill="1"/>
    <xf numFmtId="0" fontId="40" fillId="5" borderId="0" xfId="0" applyFont="1" applyFill="1"/>
    <xf numFmtId="0" fontId="0" fillId="5" borderId="71" xfId="0" applyFill="1" applyBorder="1"/>
    <xf numFmtId="0" fontId="40" fillId="5" borderId="68" xfId="0" applyFont="1" applyFill="1" applyBorder="1"/>
    <xf numFmtId="0" fontId="40" fillId="5" borderId="0" xfId="0" applyFont="1" applyFill="1" applyAlignment="1">
      <alignment wrapText="1"/>
    </xf>
    <xf numFmtId="0" fontId="0" fillId="0" borderId="23" xfId="0" applyBorder="1" applyAlignment="1">
      <alignment vertical="center" wrapText="1"/>
    </xf>
    <xf numFmtId="0" fontId="42" fillId="32" borderId="0" xfId="0" applyFont="1" applyFill="1"/>
    <xf numFmtId="0" fontId="0" fillId="5" borderId="25" xfId="0" applyFill="1" applyBorder="1" applyAlignment="1" applyProtection="1">
      <alignment vertical="top" wrapText="1"/>
      <protection hidden="1"/>
    </xf>
    <xf numFmtId="0" fontId="0" fillId="5" borderId="23" xfId="0" applyFill="1" applyBorder="1" applyAlignment="1" applyProtection="1">
      <alignment horizontal="left" vertical="center" wrapText="1"/>
      <protection hidden="1"/>
    </xf>
    <xf numFmtId="0" fontId="0" fillId="5" borderId="0" xfId="0" applyFill="1" applyAlignment="1">
      <alignment horizontal="center"/>
    </xf>
    <xf numFmtId="0" fontId="5" fillId="5" borderId="0" xfId="1" applyNumberFormat="1" applyFill="1" applyBorder="1" applyAlignment="1" applyProtection="1">
      <alignment horizontal="center" vertical="center" wrapText="1"/>
      <protection locked="0" hidden="1"/>
    </xf>
    <xf numFmtId="2" fontId="0" fillId="5" borderId="23" xfId="0" applyNumberFormat="1" applyFill="1" applyBorder="1"/>
    <xf numFmtId="0" fontId="0" fillId="0" borderId="64" xfId="0" applyBorder="1" applyAlignment="1" applyProtection="1">
      <alignment horizontal="left" wrapText="1"/>
      <protection hidden="1"/>
    </xf>
    <xf numFmtId="0" fontId="0" fillId="0" borderId="64" xfId="0" applyBorder="1" applyProtection="1">
      <protection hidden="1"/>
    </xf>
    <xf numFmtId="0" fontId="0" fillId="5" borderId="6" xfId="0" applyFill="1" applyBorder="1" applyProtection="1">
      <protection hidden="1"/>
    </xf>
    <xf numFmtId="0" fontId="3" fillId="20" borderId="38" xfId="0" applyFont="1" applyFill="1" applyBorder="1" applyAlignment="1" applyProtection="1">
      <alignment vertical="top"/>
      <protection hidden="1"/>
    </xf>
    <xf numFmtId="0" fontId="18" fillId="37" borderId="23" xfId="0" applyFont="1" applyFill="1" applyBorder="1" applyAlignment="1">
      <alignment horizontal="center" vertical="center" wrapText="1"/>
    </xf>
    <xf numFmtId="0" fontId="9" fillId="0" borderId="12" xfId="0" applyFont="1" applyBorder="1" applyProtection="1">
      <protection locked="0" hidden="1"/>
    </xf>
    <xf numFmtId="0" fontId="0" fillId="5" borderId="68" xfId="0" applyFill="1" applyBorder="1" applyAlignment="1" applyProtection="1">
      <alignment horizontal="left" vertical="top" wrapText="1"/>
      <protection locked="0" hidden="1"/>
    </xf>
    <xf numFmtId="0" fontId="3" fillId="5" borderId="68" xfId="0" applyFont="1" applyFill="1" applyBorder="1" applyAlignment="1" applyProtection="1">
      <alignment horizontal="center" wrapText="1"/>
      <protection locked="0" hidden="1"/>
    </xf>
    <xf numFmtId="0" fontId="0" fillId="5" borderId="68" xfId="0" applyFill="1" applyBorder="1" applyAlignment="1">
      <alignment vertical="top" wrapText="1"/>
    </xf>
    <xf numFmtId="0" fontId="18" fillId="38" borderId="72" xfId="0" applyFont="1" applyFill="1" applyBorder="1" applyAlignment="1">
      <alignment horizontal="center" vertical="center" wrapText="1"/>
    </xf>
    <xf numFmtId="0" fontId="18" fillId="38" borderId="23" xfId="0" applyFont="1" applyFill="1" applyBorder="1" applyAlignment="1">
      <alignment horizontal="center" vertical="center" wrapText="1"/>
    </xf>
    <xf numFmtId="0" fontId="18" fillId="38" borderId="19" xfId="0" applyFont="1" applyFill="1" applyBorder="1" applyAlignment="1">
      <alignment horizontal="center" vertical="center" wrapText="1"/>
    </xf>
    <xf numFmtId="0" fontId="18" fillId="38" borderId="38" xfId="0" applyFont="1" applyFill="1" applyBorder="1" applyAlignment="1">
      <alignment horizontal="center" vertical="center" wrapText="1"/>
    </xf>
    <xf numFmtId="0" fontId="18" fillId="38" borderId="19" xfId="0" applyFont="1" applyFill="1" applyBorder="1" applyAlignment="1">
      <alignment horizontal="center" wrapText="1"/>
    </xf>
    <xf numFmtId="0" fontId="18" fillId="38" borderId="23" xfId="0" applyFont="1" applyFill="1" applyBorder="1" applyAlignment="1" applyProtection="1">
      <alignment horizontal="center" vertical="center" wrapText="1"/>
      <protection locked="0" hidden="1"/>
    </xf>
    <xf numFmtId="0" fontId="18" fillId="38" borderId="72" xfId="0" applyFont="1" applyFill="1" applyBorder="1" applyAlignment="1" applyProtection="1">
      <alignment horizontal="center" vertical="center" wrapText="1"/>
      <protection locked="0" hidden="1"/>
    </xf>
    <xf numFmtId="0" fontId="18" fillId="38" borderId="37" xfId="0" applyFont="1" applyFill="1" applyBorder="1" applyAlignment="1" applyProtection="1">
      <alignment horizontal="center" vertical="center" wrapText="1"/>
      <protection locked="0" hidden="1"/>
    </xf>
    <xf numFmtId="0" fontId="18" fillId="38" borderId="37" xfId="0" applyFont="1" applyFill="1" applyBorder="1" applyAlignment="1">
      <alignment horizontal="center" vertical="center" wrapText="1"/>
    </xf>
    <xf numFmtId="0" fontId="0" fillId="5" borderId="68" xfId="0" applyFill="1" applyBorder="1" applyAlignment="1">
      <alignment wrapText="1"/>
    </xf>
    <xf numFmtId="0" fontId="0" fillId="5" borderId="68" xfId="0" applyFill="1" applyBorder="1" applyAlignment="1" applyProtection="1">
      <alignment wrapText="1"/>
      <protection locked="0" hidden="1"/>
    </xf>
    <xf numFmtId="0" fontId="0" fillId="5" borderId="26" xfId="0" applyFill="1" applyBorder="1" applyAlignment="1">
      <alignment wrapText="1"/>
    </xf>
    <xf numFmtId="0" fontId="0" fillId="5" borderId="23" xfId="0" applyFill="1" applyBorder="1" applyAlignment="1" applyProtection="1">
      <alignment wrapText="1"/>
      <protection locked="0" hidden="1"/>
    </xf>
    <xf numFmtId="0" fontId="18" fillId="38" borderId="68" xfId="0" applyFont="1" applyFill="1" applyBorder="1" applyAlignment="1" applyProtection="1">
      <alignment horizontal="center" vertical="center" wrapText="1"/>
      <protection locked="0" hidden="1"/>
    </xf>
    <xf numFmtId="0" fontId="0" fillId="39" borderId="63" xfId="0" applyFill="1" applyBorder="1" applyProtection="1">
      <protection hidden="1"/>
    </xf>
    <xf numFmtId="0" fontId="0" fillId="5" borderId="75" xfId="0" applyFill="1" applyBorder="1"/>
    <xf numFmtId="0" fontId="0" fillId="5" borderId="78" xfId="0" applyFill="1" applyBorder="1"/>
    <xf numFmtId="0" fontId="3" fillId="5" borderId="23" xfId="0" applyFont="1" applyFill="1" applyBorder="1" applyAlignment="1">
      <alignment wrapText="1"/>
    </xf>
    <xf numFmtId="0" fontId="0" fillId="5" borderId="23" xfId="0" applyFill="1" applyBorder="1" applyAlignment="1">
      <alignment vertical="center" wrapText="1"/>
    </xf>
    <xf numFmtId="0" fontId="0" fillId="5" borderId="23" xfId="0" applyFill="1" applyBorder="1" applyAlignment="1">
      <alignment vertical="center"/>
    </xf>
    <xf numFmtId="0" fontId="19" fillId="5" borderId="19" xfId="0" applyFont="1" applyFill="1" applyBorder="1" applyAlignment="1" applyProtection="1">
      <alignment vertical="top" wrapText="1"/>
      <protection hidden="1"/>
    </xf>
    <xf numFmtId="0" fontId="0" fillId="5" borderId="0" xfId="0" applyFill="1" applyAlignment="1" applyProtection="1">
      <alignment horizontal="center" vertical="center" wrapText="1"/>
      <protection hidden="1"/>
    </xf>
    <xf numFmtId="0" fontId="0" fillId="5" borderId="19" xfId="0" applyFill="1" applyBorder="1" applyAlignment="1" applyProtection="1">
      <alignment horizontal="center" vertical="center" wrapText="1"/>
      <protection hidden="1"/>
    </xf>
    <xf numFmtId="0" fontId="0" fillId="5" borderId="0" xfId="0" applyFill="1" applyAlignment="1" applyProtection="1">
      <alignment horizontal="center" vertical="top" wrapText="1"/>
      <protection hidden="1"/>
    </xf>
    <xf numFmtId="0" fontId="4" fillId="5" borderId="0" xfId="0" applyFont="1" applyFill="1" applyAlignment="1" applyProtection="1">
      <alignment wrapText="1"/>
      <protection locked="0"/>
    </xf>
    <xf numFmtId="0" fontId="4" fillId="21" borderId="0" xfId="0" applyFont="1" applyFill="1" applyAlignment="1" applyProtection="1">
      <alignment wrapText="1"/>
      <protection locked="0"/>
    </xf>
    <xf numFmtId="0" fontId="51" fillId="5" borderId="14" xfId="0" applyFont="1" applyFill="1" applyBorder="1" applyAlignment="1" applyProtection="1">
      <alignment vertical="top" wrapText="1"/>
      <protection locked="0"/>
    </xf>
    <xf numFmtId="0" fontId="12" fillId="5" borderId="14" xfId="0" quotePrefix="1" applyFont="1" applyFill="1" applyBorder="1" applyAlignment="1" applyProtection="1">
      <alignment vertical="top" wrapText="1"/>
      <protection locked="0"/>
    </xf>
    <xf numFmtId="0" fontId="12" fillId="5" borderId="14" xfId="0" applyFont="1" applyFill="1" applyBorder="1" applyAlignment="1" applyProtection="1">
      <alignment vertical="top" wrapText="1"/>
      <protection locked="0"/>
    </xf>
    <xf numFmtId="0" fontId="5" fillId="5" borderId="0" xfId="1" applyFill="1" applyAlignment="1" applyProtection="1">
      <alignment horizontal="right" wrapText="1"/>
      <protection locked="0"/>
    </xf>
    <xf numFmtId="0" fontId="0" fillId="5" borderId="23" xfId="0" applyFill="1" applyBorder="1" applyAlignment="1" applyProtection="1">
      <alignment horizontal="center" vertical="center" wrapText="1"/>
      <protection locked="0"/>
    </xf>
    <xf numFmtId="0" fontId="29" fillId="6" borderId="23" xfId="0" applyFont="1" applyFill="1" applyBorder="1" applyAlignment="1" applyProtection="1">
      <alignment horizontal="left" vertical="center" wrapText="1"/>
      <protection locked="0"/>
    </xf>
    <xf numFmtId="0" fontId="9" fillId="5" borderId="23" xfId="0" applyFont="1" applyFill="1" applyBorder="1" applyAlignment="1" applyProtection="1">
      <alignment horizontal="center" vertical="center" wrapText="1"/>
      <protection locked="0"/>
    </xf>
    <xf numFmtId="0" fontId="50" fillId="5" borderId="0" xfId="0" applyFont="1" applyFill="1" applyAlignment="1" applyProtection="1">
      <alignment horizontal="left" vertical="top" wrapText="1"/>
      <protection locked="0"/>
    </xf>
    <xf numFmtId="0" fontId="3" fillId="5" borderId="0" xfId="0" applyFont="1" applyFill="1" applyAlignment="1" applyProtection="1">
      <alignment wrapText="1"/>
      <protection locked="0"/>
    </xf>
    <xf numFmtId="0" fontId="0" fillId="21" borderId="0" xfId="0" applyFill="1" applyAlignment="1" applyProtection="1">
      <alignment wrapText="1"/>
      <protection locked="0"/>
    </xf>
    <xf numFmtId="0" fontId="0" fillId="5" borderId="0" xfId="0" applyFill="1" applyAlignment="1" applyProtection="1">
      <alignment horizontal="center" vertical="center" wrapText="1"/>
      <protection locked="0"/>
    </xf>
    <xf numFmtId="0" fontId="9" fillId="5" borderId="0" xfId="0" applyFont="1" applyFill="1" applyAlignment="1" applyProtection="1">
      <alignment horizontal="center" vertical="center" wrapText="1"/>
      <protection locked="0"/>
    </xf>
    <xf numFmtId="0" fontId="20" fillId="5" borderId="0" xfId="1" applyFont="1" applyFill="1" applyBorder="1" applyAlignment="1" applyProtection="1">
      <alignment horizontal="center" vertical="center" wrapText="1"/>
      <protection locked="0"/>
    </xf>
    <xf numFmtId="0" fontId="0" fillId="5" borderId="6" xfId="0" applyFill="1" applyBorder="1" applyAlignment="1" applyProtection="1">
      <alignment wrapText="1"/>
      <protection locked="0"/>
    </xf>
    <xf numFmtId="0" fontId="0" fillId="5" borderId="6" xfId="0" applyFill="1" applyBorder="1" applyAlignment="1" applyProtection="1">
      <alignment horizontal="left" wrapText="1"/>
      <protection locked="0"/>
    </xf>
    <xf numFmtId="0" fontId="0" fillId="0" borderId="6" xfId="0" applyBorder="1" applyAlignment="1" applyProtection="1">
      <alignment vertical="top" wrapText="1"/>
      <protection locked="0"/>
    </xf>
    <xf numFmtId="0" fontId="0" fillId="0" borderId="39" xfId="0" applyBorder="1" applyAlignment="1" applyProtection="1">
      <alignment wrapText="1"/>
      <protection locked="0"/>
    </xf>
    <xf numFmtId="0" fontId="0" fillId="0" borderId="5" xfId="0" applyBorder="1" applyAlignment="1" applyProtection="1">
      <alignment wrapText="1"/>
      <protection locked="0"/>
    </xf>
    <xf numFmtId="0" fontId="0" fillId="0" borderId="1" xfId="0" applyBorder="1" applyAlignment="1" applyProtection="1">
      <alignment wrapText="1"/>
      <protection locked="0"/>
    </xf>
    <xf numFmtId="0" fontId="0" fillId="0" borderId="23" xfId="0" applyBorder="1" applyAlignment="1" applyProtection="1">
      <alignment horizontal="center" vertical="center" wrapText="1"/>
      <protection locked="0"/>
    </xf>
    <xf numFmtId="0" fontId="41" fillId="5" borderId="0" xfId="0" applyFont="1" applyFill="1" applyAlignment="1" applyProtection="1">
      <alignment horizontal="center" vertical="center" wrapText="1"/>
      <protection locked="0"/>
    </xf>
    <xf numFmtId="0" fontId="5" fillId="5" borderId="0" xfId="1" applyFill="1" applyBorder="1" applyAlignment="1" applyProtection="1">
      <alignment horizontal="center" vertical="center" wrapText="1"/>
      <protection locked="0"/>
    </xf>
    <xf numFmtId="0" fontId="3" fillId="5" borderId="34" xfId="0" applyFont="1" applyFill="1" applyBorder="1" applyAlignment="1" applyProtection="1">
      <alignment horizontal="left" vertical="top" wrapText="1"/>
      <protection locked="0"/>
    </xf>
    <xf numFmtId="0" fontId="0" fillId="5" borderId="0" xfId="0" applyFill="1" applyAlignment="1" applyProtection="1">
      <alignment horizontal="center" wrapText="1"/>
      <protection locked="0"/>
    </xf>
    <xf numFmtId="0" fontId="0" fillId="5" borderId="5" xfId="0" applyFill="1" applyBorder="1" applyAlignment="1" applyProtection="1">
      <alignment horizontal="center" wrapText="1"/>
      <protection locked="0"/>
    </xf>
    <xf numFmtId="0" fontId="0" fillId="5" borderId="39" xfId="0" applyFill="1" applyBorder="1" applyAlignment="1" applyProtection="1">
      <alignment horizontal="center" wrapText="1"/>
      <protection locked="0"/>
    </xf>
    <xf numFmtId="0" fontId="0" fillId="5" borderId="43" xfId="0" applyFill="1" applyBorder="1" applyAlignment="1" applyProtection="1">
      <alignment horizontal="center" vertical="center" wrapText="1"/>
      <protection locked="0"/>
    </xf>
    <xf numFmtId="0" fontId="0" fillId="5" borderId="26" xfId="0" applyFill="1" applyBorder="1" applyAlignment="1" applyProtection="1">
      <alignment horizontal="center" vertical="center" wrapText="1"/>
      <protection locked="0"/>
    </xf>
    <xf numFmtId="0" fontId="0" fillId="5" borderId="32" xfId="0" applyFill="1" applyBorder="1" applyAlignment="1" applyProtection="1">
      <alignment horizontal="center" vertical="center" wrapText="1"/>
      <protection locked="0"/>
    </xf>
    <xf numFmtId="0" fontId="0" fillId="21" borderId="0" xfId="0" applyFill="1" applyAlignment="1" applyProtection="1">
      <alignment vertical="center" wrapText="1"/>
      <protection locked="0"/>
    </xf>
    <xf numFmtId="0" fontId="0" fillId="5" borderId="0" xfId="0" applyFill="1" applyAlignment="1" applyProtection="1">
      <alignment vertical="center" wrapText="1"/>
      <protection locked="0"/>
    </xf>
    <xf numFmtId="0" fontId="0" fillId="5" borderId="33" xfId="0" applyFill="1" applyBorder="1" applyAlignment="1" applyProtection="1">
      <alignment horizontal="center" vertical="center" wrapText="1"/>
      <protection locked="0"/>
    </xf>
    <xf numFmtId="0" fontId="0" fillId="5" borderId="35" xfId="0" applyFill="1" applyBorder="1" applyAlignment="1" applyProtection="1">
      <alignment horizontal="center" wrapText="1"/>
      <protection locked="0"/>
    </xf>
    <xf numFmtId="0" fontId="0" fillId="5" borderId="32" xfId="0" applyFill="1" applyBorder="1" applyAlignment="1" applyProtection="1">
      <alignment horizontal="center" wrapText="1"/>
      <protection locked="0"/>
    </xf>
    <xf numFmtId="0" fontId="0" fillId="5" borderId="0" xfId="0" applyFill="1" applyAlignment="1" applyProtection="1">
      <alignment vertical="top" wrapText="1"/>
      <protection locked="0"/>
    </xf>
    <xf numFmtId="0" fontId="3" fillId="26" borderId="23" xfId="0" applyFont="1" applyFill="1" applyBorder="1" applyAlignment="1" applyProtection="1">
      <alignment vertical="top" wrapText="1"/>
      <protection hidden="1"/>
    </xf>
    <xf numFmtId="0" fontId="0" fillId="5" borderId="1" xfId="0" applyFill="1" applyBorder="1" applyAlignment="1" applyProtection="1">
      <alignment wrapText="1"/>
      <protection locked="0"/>
    </xf>
    <xf numFmtId="0" fontId="0" fillId="0" borderId="47" xfId="0" applyBorder="1" applyAlignment="1" applyProtection="1">
      <alignment wrapText="1"/>
      <protection locked="0"/>
    </xf>
    <xf numFmtId="0" fontId="8" fillId="21" borderId="0" xfId="0" applyFont="1" applyFill="1" applyAlignment="1" applyProtection="1">
      <alignment vertical="center" wrapText="1"/>
      <protection locked="0"/>
    </xf>
    <xf numFmtId="0" fontId="12" fillId="0" borderId="4" xfId="0" applyFont="1" applyBorder="1" applyAlignment="1" applyProtection="1">
      <alignment horizontal="left" vertical="center" wrapText="1"/>
      <protection locked="0"/>
    </xf>
    <xf numFmtId="0" fontId="5" fillId="0" borderId="1" xfId="1" applyFill="1" applyBorder="1" applyAlignment="1" applyProtection="1">
      <alignment wrapText="1"/>
      <protection locked="0"/>
    </xf>
    <xf numFmtId="0" fontId="0" fillId="0" borderId="12" xfId="0" applyBorder="1" applyAlignment="1" applyProtection="1">
      <alignment wrapText="1"/>
      <protection locked="0"/>
    </xf>
    <xf numFmtId="0" fontId="0" fillId="5" borderId="7" xfId="0" applyFill="1" applyBorder="1" applyAlignment="1" applyProtection="1">
      <alignment wrapText="1"/>
      <protection locked="0"/>
    </xf>
    <xf numFmtId="0" fontId="8" fillId="0" borderId="18" xfId="0" applyFont="1" applyBorder="1" applyAlignment="1" applyProtection="1">
      <alignment horizontal="center" vertical="center" wrapText="1"/>
      <protection locked="0"/>
    </xf>
    <xf numFmtId="0" fontId="0" fillId="0" borderId="18" xfId="0" applyBorder="1" applyAlignment="1" applyProtection="1">
      <alignment wrapText="1"/>
      <protection locked="0"/>
    </xf>
    <xf numFmtId="0" fontId="0" fillId="0" borderId="21" xfId="0" applyBorder="1" applyAlignment="1" applyProtection="1">
      <alignment wrapText="1"/>
      <protection locked="0"/>
    </xf>
    <xf numFmtId="0" fontId="0" fillId="5" borderId="21" xfId="0" applyFill="1" applyBorder="1" applyAlignment="1" applyProtection="1">
      <alignment wrapText="1"/>
      <protection locked="0"/>
    </xf>
    <xf numFmtId="0" fontId="0" fillId="5" borderId="49" xfId="0" applyFill="1" applyBorder="1" applyAlignment="1" applyProtection="1">
      <alignment wrapText="1"/>
      <protection locked="0"/>
    </xf>
    <xf numFmtId="0" fontId="0" fillId="5" borderId="9" xfId="0" applyFill="1" applyBorder="1" applyAlignment="1" applyProtection="1">
      <alignment wrapText="1"/>
      <protection locked="0"/>
    </xf>
    <xf numFmtId="0" fontId="5" fillId="5" borderId="48" xfId="1" applyFill="1" applyBorder="1" applyAlignment="1" applyProtection="1">
      <alignment horizontal="center" vertical="center" wrapText="1"/>
      <protection locked="0"/>
    </xf>
    <xf numFmtId="0" fontId="0" fillId="0" borderId="6" xfId="0" applyBorder="1" applyAlignment="1" applyProtection="1">
      <alignment wrapText="1"/>
      <protection locked="0"/>
    </xf>
    <xf numFmtId="0" fontId="0" fillId="0" borderId="50" xfId="0" applyBorder="1" applyAlignment="1" applyProtection="1">
      <alignment wrapText="1"/>
      <protection locked="0"/>
    </xf>
    <xf numFmtId="0" fontId="0" fillId="5" borderId="48" xfId="0" applyFill="1" applyBorder="1" applyAlignment="1" applyProtection="1">
      <alignment horizontal="center" vertical="center" wrapText="1"/>
      <protection locked="0"/>
    </xf>
    <xf numFmtId="0" fontId="0" fillId="0" borderId="6" xfId="0" applyBorder="1" applyAlignment="1" applyProtection="1">
      <alignment horizontal="center" wrapText="1"/>
      <protection locked="0"/>
    </xf>
    <xf numFmtId="0" fontId="0" fillId="0" borderId="6" xfId="0" applyBorder="1" applyAlignment="1" applyProtection="1">
      <alignment horizontal="left" vertical="top" wrapText="1"/>
      <protection locked="0"/>
    </xf>
    <xf numFmtId="0" fontId="3" fillId="0" borderId="39" xfId="0" applyFont="1" applyBorder="1" applyAlignment="1" applyProtection="1">
      <alignment horizontal="left" vertical="top" wrapText="1"/>
      <protection locked="0"/>
    </xf>
    <xf numFmtId="0" fontId="8" fillId="21" borderId="59" xfId="0" applyFont="1" applyFill="1" applyBorder="1" applyAlignment="1" applyProtection="1">
      <alignment vertical="center" wrapText="1"/>
      <protection locked="0"/>
    </xf>
    <xf numFmtId="0" fontId="0" fillId="0" borderId="6" xfId="0" applyBorder="1" applyAlignment="1" applyProtection="1">
      <alignment horizontal="left" vertical="top"/>
      <protection locked="0"/>
    </xf>
    <xf numFmtId="0" fontId="0" fillId="0" borderId="39" xfId="0" applyBorder="1" applyAlignment="1" applyProtection="1">
      <alignment horizontal="left" vertical="top"/>
      <protection locked="0"/>
    </xf>
    <xf numFmtId="0" fontId="0" fillId="0" borderId="39" xfId="0" applyBorder="1" applyProtection="1">
      <protection locked="0"/>
    </xf>
    <xf numFmtId="0" fontId="0" fillId="5" borderId="18" xfId="0" applyFill="1" applyBorder="1" applyAlignment="1" applyProtection="1">
      <alignment wrapText="1"/>
      <protection locked="0"/>
    </xf>
    <xf numFmtId="0" fontId="3" fillId="0" borderId="18" xfId="0" applyFont="1" applyBorder="1" applyAlignment="1" applyProtection="1">
      <alignment vertical="top" wrapText="1"/>
      <protection locked="0"/>
    </xf>
    <xf numFmtId="0" fontId="0" fillId="0" borderId="7" xfId="0" applyBorder="1" applyAlignment="1" applyProtection="1">
      <alignment wrapText="1"/>
      <protection locked="0"/>
    </xf>
    <xf numFmtId="0" fontId="0" fillId="5" borderId="51" xfId="0" applyFill="1" applyBorder="1" applyAlignment="1" applyProtection="1">
      <alignment horizontal="center" vertical="center" wrapText="1"/>
      <protection locked="0"/>
    </xf>
    <xf numFmtId="0" fontId="0" fillId="0" borderId="1" xfId="0" applyBorder="1" applyAlignment="1" applyProtection="1">
      <alignment horizontal="right" vertical="top" wrapText="1"/>
      <protection locked="0"/>
    </xf>
    <xf numFmtId="0" fontId="0" fillId="0" borderId="1" xfId="0" applyBorder="1" applyAlignment="1" applyProtection="1">
      <alignment vertical="top" wrapText="1"/>
      <protection locked="0"/>
    </xf>
    <xf numFmtId="0" fontId="0" fillId="0" borderId="21" xfId="0" applyBorder="1" applyAlignment="1" applyProtection="1">
      <alignment vertical="top" wrapText="1"/>
      <protection locked="0"/>
    </xf>
    <xf numFmtId="0" fontId="0" fillId="0" borderId="49" xfId="0" applyBorder="1" applyAlignment="1" applyProtection="1">
      <alignment wrapText="1"/>
      <protection locked="0"/>
    </xf>
    <xf numFmtId="0" fontId="8" fillId="21" borderId="52" xfId="0" applyFont="1" applyFill="1" applyBorder="1" applyAlignment="1" applyProtection="1">
      <alignment vertical="center" wrapText="1"/>
      <protection locked="0"/>
    </xf>
    <xf numFmtId="0" fontId="3" fillId="0" borderId="1" xfId="0" applyFont="1" applyBorder="1" applyAlignment="1" applyProtection="1">
      <alignment vertical="top" wrapText="1"/>
      <protection locked="0"/>
    </xf>
    <xf numFmtId="0" fontId="3" fillId="0" borderId="1" xfId="0" applyFont="1" applyBorder="1" applyAlignment="1" applyProtection="1">
      <alignment vertical="top" wrapText="1"/>
      <protection hidden="1"/>
    </xf>
    <xf numFmtId="0" fontId="8" fillId="5" borderId="0" xfId="0" applyFont="1" applyFill="1" applyAlignment="1" applyProtection="1">
      <alignment horizontal="center" vertical="center" wrapText="1"/>
      <protection locked="0"/>
    </xf>
    <xf numFmtId="0" fontId="0" fillId="5" borderId="0" xfId="0" applyFill="1" applyAlignment="1" applyProtection="1">
      <alignment horizontal="right" wrapText="1"/>
      <protection locked="0"/>
    </xf>
    <xf numFmtId="0" fontId="0" fillId="5" borderId="0" xfId="0" applyFill="1" applyAlignment="1" applyProtection="1">
      <alignment horizontal="right" vertical="top" wrapText="1"/>
      <protection locked="0"/>
    </xf>
    <xf numFmtId="0" fontId="3" fillId="5" borderId="0" xfId="0" applyFont="1" applyFill="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0" xfId="0" applyFill="1" applyAlignment="1" applyProtection="1">
      <alignment horizontal="left" wrapText="1"/>
      <protection locked="0"/>
    </xf>
    <xf numFmtId="0" fontId="0" fillId="5" borderId="0" xfId="0" applyFill="1" applyAlignment="1" applyProtection="1">
      <alignment vertical="center" wrapText="1"/>
      <protection hidden="1"/>
    </xf>
    <xf numFmtId="0" fontId="4" fillId="5" borderId="0" xfId="0" applyFont="1" applyFill="1" applyAlignment="1" applyProtection="1">
      <alignment horizontal="left" vertical="top" wrapText="1"/>
      <protection locked="0"/>
    </xf>
    <xf numFmtId="0" fontId="5" fillId="5" borderId="0" xfId="1" applyFill="1" applyAlignment="1" applyProtection="1">
      <alignment wrapText="1"/>
      <protection locked="0"/>
    </xf>
    <xf numFmtId="0" fontId="19" fillId="5" borderId="0" xfId="0" applyFont="1" applyFill="1" applyAlignment="1" applyProtection="1">
      <alignment vertical="center" wrapText="1"/>
      <protection hidden="1"/>
    </xf>
    <xf numFmtId="0" fontId="12" fillId="5" borderId="0" xfId="0" applyFont="1" applyFill="1" applyAlignment="1" applyProtection="1">
      <alignment horizontal="left" vertical="center" wrapText="1"/>
      <protection locked="0"/>
    </xf>
    <xf numFmtId="0" fontId="0" fillId="5" borderId="36" xfId="0" applyFill="1" applyBorder="1" applyAlignment="1" applyProtection="1">
      <alignment horizontal="center" wrapText="1"/>
      <protection locked="0"/>
    </xf>
    <xf numFmtId="0" fontId="3" fillId="5" borderId="0" xfId="0" applyFont="1" applyFill="1" applyAlignment="1" applyProtection="1">
      <alignment horizontal="left" wrapText="1"/>
      <protection locked="0"/>
    </xf>
    <xf numFmtId="0" fontId="3" fillId="5" borderId="0" xfId="0" applyFont="1" applyFill="1" applyAlignment="1" applyProtection="1">
      <alignment wrapText="1"/>
      <protection hidden="1"/>
    </xf>
    <xf numFmtId="0" fontId="16" fillId="5" borderId="0" xfId="0" applyFont="1" applyFill="1" applyAlignment="1" applyProtection="1">
      <alignment horizontal="center" vertical="center" wrapText="1"/>
      <protection locked="0"/>
    </xf>
    <xf numFmtId="0" fontId="0" fillId="5" borderId="0" xfId="0" applyFill="1" applyAlignment="1" applyProtection="1">
      <alignment horizontal="left" vertical="center" wrapText="1"/>
      <protection locked="0"/>
    </xf>
    <xf numFmtId="0" fontId="21" fillId="18" borderId="0" xfId="0" applyFont="1" applyFill="1" applyAlignment="1" applyProtection="1">
      <alignment horizontal="center" vertical="center" wrapText="1"/>
      <protection locked="0"/>
    </xf>
    <xf numFmtId="0" fontId="52" fillId="35" borderId="0" xfId="0" applyFont="1" applyFill="1" applyAlignment="1" applyProtection="1">
      <alignment horizontal="left" vertical="top" wrapText="1"/>
      <protection locked="0"/>
    </xf>
    <xf numFmtId="2" fontId="0" fillId="24" borderId="0" xfId="0" applyNumberFormat="1" applyFill="1" applyAlignment="1" applyProtection="1">
      <alignment wrapText="1"/>
      <protection locked="0"/>
    </xf>
    <xf numFmtId="2" fontId="0" fillId="5" borderId="0" xfId="0" applyNumberFormat="1" applyFill="1" applyAlignment="1" applyProtection="1">
      <alignment wrapText="1"/>
      <protection locked="0"/>
    </xf>
    <xf numFmtId="2" fontId="9" fillId="5" borderId="0" xfId="0" applyNumberFormat="1" applyFont="1" applyFill="1" applyAlignment="1" applyProtection="1">
      <alignment vertical="center" wrapText="1"/>
      <protection locked="0"/>
    </xf>
    <xf numFmtId="2" fontId="18" fillId="5" borderId="0" xfId="0" applyNumberFormat="1" applyFont="1" applyFill="1" applyAlignment="1" applyProtection="1">
      <alignment horizontal="left" vertical="center" wrapText="1"/>
      <protection locked="0"/>
    </xf>
    <xf numFmtId="2" fontId="0" fillId="5" borderId="0" xfId="0" applyNumberFormat="1" applyFill="1" applyAlignment="1" applyProtection="1">
      <alignment horizontal="center" vertical="center" wrapText="1"/>
      <protection locked="0"/>
    </xf>
    <xf numFmtId="2" fontId="0" fillId="5" borderId="23" xfId="0" applyNumberFormat="1" applyFill="1" applyBorder="1" applyAlignment="1" applyProtection="1">
      <alignment vertical="center" wrapText="1"/>
      <protection locked="0"/>
    </xf>
    <xf numFmtId="2" fontId="0" fillId="5" borderId="0" xfId="0" applyNumberFormat="1" applyFill="1" applyAlignment="1" applyProtection="1">
      <alignment vertical="center" wrapText="1"/>
      <protection locked="0"/>
    </xf>
    <xf numFmtId="2" fontId="15" fillId="5" borderId="0" xfId="0" applyNumberFormat="1" applyFont="1" applyFill="1" applyAlignment="1" applyProtection="1">
      <alignment wrapText="1"/>
      <protection locked="0"/>
    </xf>
    <xf numFmtId="2" fontId="11" fillId="26" borderId="23" xfId="0" applyNumberFormat="1" applyFont="1" applyFill="1" applyBorder="1" applyAlignment="1" applyProtection="1">
      <alignment horizontal="center" vertical="center" wrapText="1"/>
      <protection locked="0"/>
    </xf>
    <xf numFmtId="2" fontId="15" fillId="5" borderId="0" xfId="0" applyNumberFormat="1" applyFont="1" applyFill="1" applyAlignment="1" applyProtection="1">
      <alignment vertical="center" wrapText="1"/>
      <protection locked="0"/>
    </xf>
    <xf numFmtId="2" fontId="0" fillId="5" borderId="23" xfId="0" applyNumberFormat="1" applyFill="1" applyBorder="1" applyAlignment="1" applyProtection="1">
      <alignment wrapText="1"/>
      <protection locked="0"/>
    </xf>
    <xf numFmtId="2" fontId="0" fillId="5" borderId="0" xfId="0" applyNumberFormat="1" applyFill="1" applyAlignment="1" applyProtection="1">
      <alignment horizontal="left" vertical="center" wrapText="1"/>
      <protection locked="0"/>
    </xf>
    <xf numFmtId="2" fontId="0" fillId="0" borderId="0" xfId="0" applyNumberFormat="1" applyAlignment="1" applyProtection="1">
      <alignment horizontal="left" vertical="center" wrapText="1"/>
      <protection locked="0"/>
    </xf>
    <xf numFmtId="2" fontId="11" fillId="26" borderId="23" xfId="0" applyNumberFormat="1" applyFont="1" applyFill="1" applyBorder="1" applyAlignment="1" applyProtection="1">
      <alignment horizontal="center" vertical="center" wrapText="1"/>
      <protection hidden="1"/>
    </xf>
    <xf numFmtId="2" fontId="0" fillId="28" borderId="23" xfId="0" applyNumberFormat="1" applyFill="1" applyBorder="1" applyAlignment="1" applyProtection="1">
      <alignment horizontal="left" vertical="center" wrapText="1"/>
      <protection hidden="1"/>
    </xf>
    <xf numFmtId="2" fontId="0" fillId="30" borderId="0" xfId="0" applyNumberFormat="1" applyFill="1" applyAlignment="1" applyProtection="1">
      <alignment wrapText="1"/>
      <protection locked="0"/>
    </xf>
    <xf numFmtId="2" fontId="9" fillId="5" borderId="0" xfId="0" applyNumberFormat="1" applyFont="1" applyFill="1" applyAlignment="1" applyProtection="1">
      <alignment horizontal="left" vertical="top" wrapText="1"/>
      <protection locked="0"/>
    </xf>
    <xf numFmtId="2" fontId="0" fillId="28" borderId="23" xfId="0" applyNumberFormat="1" applyFill="1" applyBorder="1" applyAlignment="1" applyProtection="1">
      <alignment vertical="center" wrapText="1"/>
      <protection hidden="1"/>
    </xf>
    <xf numFmtId="2" fontId="24" fillId="30" borderId="0" xfId="0" applyNumberFormat="1" applyFont="1" applyFill="1" applyAlignment="1" applyProtection="1">
      <alignment horizontal="center" vertical="center" wrapText="1"/>
      <protection locked="0"/>
    </xf>
    <xf numFmtId="2" fontId="24" fillId="30" borderId="0" xfId="0" applyNumberFormat="1" applyFont="1" applyFill="1" applyAlignment="1" applyProtection="1">
      <alignment horizontal="center" wrapText="1"/>
      <protection locked="0"/>
    </xf>
    <xf numFmtId="2" fontId="24" fillId="30" borderId="0" xfId="0" applyNumberFormat="1" applyFont="1" applyFill="1" applyAlignment="1" applyProtection="1">
      <alignment vertical="center" wrapText="1"/>
      <protection locked="0"/>
    </xf>
    <xf numFmtId="2" fontId="9" fillId="5" borderId="14" xfId="0" applyNumberFormat="1" applyFont="1" applyFill="1" applyBorder="1" applyAlignment="1" applyProtection="1">
      <alignment horizontal="left" vertical="center" wrapText="1"/>
      <protection locked="0"/>
    </xf>
    <xf numFmtId="0" fontId="0" fillId="25" borderId="2" xfId="0" applyFill="1" applyBorder="1" applyProtection="1">
      <protection locked="0"/>
    </xf>
    <xf numFmtId="0" fontId="14" fillId="25" borderId="3" xfId="0" applyFont="1" applyFill="1" applyBorder="1" applyAlignment="1" applyProtection="1">
      <alignment vertical="center"/>
      <protection locked="0"/>
    </xf>
    <xf numFmtId="0" fontId="0" fillId="0" borderId="1" xfId="0" applyBorder="1" applyProtection="1">
      <protection locked="0"/>
    </xf>
    <xf numFmtId="0" fontId="7" fillId="0" borderId="1" xfId="0" applyFont="1" applyBorder="1" applyProtection="1">
      <protection locked="0"/>
    </xf>
    <xf numFmtId="0" fontId="5" fillId="0" borderId="1" xfId="1" applyBorder="1" applyAlignment="1" applyProtection="1">
      <alignment horizontal="right"/>
      <protection locked="0"/>
    </xf>
    <xf numFmtId="0" fontId="3" fillId="0" borderId="0" xfId="0" applyFont="1" applyProtection="1">
      <protection locked="0"/>
    </xf>
    <xf numFmtId="0" fontId="5" fillId="0" borderId="1" xfId="1" applyBorder="1" applyAlignment="1" applyProtection="1">
      <protection locked="0"/>
    </xf>
    <xf numFmtId="0" fontId="0" fillId="0" borderId="21" xfId="0" applyBorder="1" applyProtection="1">
      <protection locked="0"/>
    </xf>
    <xf numFmtId="0" fontId="0" fillId="0" borderId="10" xfId="0" applyBorder="1" applyProtection="1">
      <protection locked="0"/>
    </xf>
    <xf numFmtId="0" fontId="0" fillId="0" borderId="23" xfId="0" applyBorder="1" applyProtection="1">
      <protection locked="0"/>
    </xf>
    <xf numFmtId="0" fontId="0" fillId="0" borderId="12" xfId="0" applyBorder="1" applyProtection="1">
      <protection locked="0"/>
    </xf>
    <xf numFmtId="0" fontId="4" fillId="0" borderId="1" xfId="0" applyFont="1" applyBorder="1" applyProtection="1">
      <protection locked="0"/>
    </xf>
    <xf numFmtId="0" fontId="0" fillId="0" borderId="4" xfId="0" applyBorder="1" applyProtection="1">
      <protection locked="0"/>
    </xf>
    <xf numFmtId="0" fontId="5" fillId="0" borderId="21" xfId="1" applyBorder="1" applyAlignment="1" applyProtection="1">
      <protection locked="0"/>
    </xf>
    <xf numFmtId="0" fontId="3" fillId="0" borderId="58" xfId="0" applyFont="1" applyBorder="1" applyAlignment="1" applyProtection="1">
      <alignment horizontal="center"/>
      <protection locked="0"/>
    </xf>
    <xf numFmtId="0" fontId="0" fillId="5" borderId="10" xfId="0" applyFill="1" applyBorder="1" applyProtection="1">
      <protection locked="0"/>
    </xf>
    <xf numFmtId="0" fontId="0" fillId="5" borderId="0" xfId="0" applyFill="1" applyProtection="1">
      <protection locked="0"/>
    </xf>
    <xf numFmtId="0" fontId="15" fillId="0" borderId="9" xfId="0" applyFont="1" applyBorder="1" applyProtection="1">
      <protection locked="0"/>
    </xf>
    <xf numFmtId="0" fontId="0" fillId="5" borderId="23" xfId="0" applyFill="1" applyBorder="1" applyProtection="1">
      <protection locked="0"/>
    </xf>
    <xf numFmtId="0" fontId="0" fillId="5" borderId="9" xfId="0" applyFill="1" applyBorder="1" applyProtection="1">
      <protection locked="0"/>
    </xf>
    <xf numFmtId="0" fontId="4" fillId="0" borderId="1" xfId="0" applyFont="1" applyBorder="1" applyAlignment="1" applyProtection="1">
      <alignment vertical="top"/>
      <protection locked="0"/>
    </xf>
    <xf numFmtId="0" fontId="0" fillId="0" borderId="1" xfId="0" applyBorder="1" applyAlignment="1" applyProtection="1">
      <alignment vertical="top"/>
      <protection locked="0"/>
    </xf>
    <xf numFmtId="0" fontId="0" fillId="5" borderId="2" xfId="0" applyFill="1" applyBorder="1" applyAlignment="1" applyProtection="1">
      <alignment horizontal="left" vertical="top"/>
      <protection locked="0"/>
    </xf>
    <xf numFmtId="0" fontId="5" fillId="5" borderId="0" xfId="1" applyFill="1" applyBorder="1" applyAlignment="1" applyProtection="1">
      <alignment horizontal="left" vertical="top"/>
      <protection locked="0"/>
    </xf>
    <xf numFmtId="0" fontId="0" fillId="0" borderId="12" xfId="0" applyBorder="1" applyAlignment="1" applyProtection="1">
      <alignment horizontal="left" vertical="top"/>
      <protection locked="0"/>
    </xf>
    <xf numFmtId="0" fontId="15" fillId="0" borderId="1" xfId="0" applyFont="1" applyBorder="1" applyProtection="1">
      <protection locked="0"/>
    </xf>
    <xf numFmtId="0" fontId="0" fillId="5" borderId="21" xfId="0" applyFill="1" applyBorder="1" applyProtection="1">
      <protection locked="0"/>
    </xf>
    <xf numFmtId="0" fontId="0" fillId="5" borderId="2" xfId="0" applyFill="1" applyBorder="1" applyProtection="1">
      <protection locked="0"/>
    </xf>
    <xf numFmtId="0" fontId="0" fillId="5" borderId="0" xfId="0" applyFill="1" applyAlignment="1" applyProtection="1">
      <alignment horizontal="center"/>
      <protection locked="0"/>
    </xf>
    <xf numFmtId="0" fontId="3" fillId="0" borderId="61" xfId="0" applyFont="1" applyBorder="1" applyAlignment="1" applyProtection="1">
      <alignment horizontal="left"/>
      <protection locked="0"/>
    </xf>
    <xf numFmtId="0" fontId="0" fillId="0" borderId="22" xfId="0" applyBorder="1" applyAlignment="1" applyProtection="1">
      <alignment horizontal="left"/>
      <protection locked="0"/>
    </xf>
    <xf numFmtId="0" fontId="0" fillId="0" borderId="61" xfId="0" applyBorder="1" applyAlignment="1" applyProtection="1">
      <alignment horizontal="right"/>
      <protection locked="0"/>
    </xf>
    <xf numFmtId="0" fontId="0" fillId="0" borderId="22" xfId="0" applyBorder="1" applyProtection="1">
      <protection locked="0"/>
    </xf>
    <xf numFmtId="0" fontId="4" fillId="5" borderId="0" xfId="0" applyFont="1" applyFill="1" applyProtection="1">
      <protection locked="0"/>
    </xf>
    <xf numFmtId="0" fontId="0" fillId="0" borderId="62" xfId="0" applyBorder="1" applyAlignment="1" applyProtection="1">
      <alignment horizontal="right"/>
      <protection locked="0"/>
    </xf>
    <xf numFmtId="0" fontId="0" fillId="0" borderId="18" xfId="0" applyBorder="1" applyProtection="1">
      <protection locked="0"/>
    </xf>
    <xf numFmtId="0" fontId="0" fillId="5" borderId="18" xfId="0" applyFill="1" applyBorder="1" applyProtection="1">
      <protection locked="0"/>
    </xf>
    <xf numFmtId="0" fontId="0" fillId="5" borderId="0" xfId="0" applyFill="1" applyAlignment="1" applyProtection="1">
      <alignment horizontal="right"/>
      <protection locked="0"/>
    </xf>
    <xf numFmtId="0" fontId="14" fillId="25" borderId="6" xfId="0" applyFont="1" applyFill="1" applyBorder="1" applyAlignment="1" applyProtection="1">
      <alignment horizontal="center" vertical="center"/>
      <protection locked="0"/>
    </xf>
    <xf numFmtId="0" fontId="0" fillId="5" borderId="10" xfId="0" applyFill="1" applyBorder="1" applyAlignment="1" applyProtection="1">
      <alignment horizontal="left"/>
      <protection locked="0"/>
    </xf>
    <xf numFmtId="0" fontId="0" fillId="0" borderId="1" xfId="0" applyBorder="1" applyAlignment="1" applyProtection="1">
      <alignment horizontal="left"/>
      <protection locked="0"/>
    </xf>
    <xf numFmtId="0" fontId="4" fillId="0" borderId="1" xfId="0" applyFont="1" applyBorder="1" applyAlignment="1" applyProtection="1">
      <alignment horizontal="left"/>
      <protection locked="0"/>
    </xf>
    <xf numFmtId="0" fontId="0" fillId="0" borderId="12" xfId="0" applyBorder="1" applyAlignment="1" applyProtection="1">
      <alignment horizontal="left"/>
      <protection locked="0"/>
    </xf>
    <xf numFmtId="0" fontId="9" fillId="5" borderId="0" xfId="0" applyFont="1" applyFill="1" applyAlignment="1" applyProtection="1">
      <alignment wrapText="1"/>
      <protection locked="0"/>
    </xf>
    <xf numFmtId="0" fontId="5" fillId="5" borderId="0" xfId="1" applyFill="1" applyBorder="1" applyAlignment="1" applyProtection="1">
      <alignment wrapText="1"/>
      <protection locked="0"/>
    </xf>
    <xf numFmtId="0" fontId="0" fillId="5" borderId="68" xfId="0" applyFill="1" applyBorder="1" applyProtection="1">
      <protection locked="0"/>
    </xf>
    <xf numFmtId="0" fontId="3" fillId="0" borderId="23" xfId="0" applyFont="1" applyBorder="1" applyAlignment="1" applyProtection="1">
      <alignment horizontal="center" vertical="center" wrapText="1"/>
      <protection locked="0"/>
    </xf>
    <xf numFmtId="0" fontId="3" fillId="5" borderId="23" xfId="0" applyFont="1" applyFill="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0" fillId="0" borderId="23" xfId="0" applyBorder="1" applyAlignment="1" applyProtection="1">
      <alignment horizontal="right"/>
      <protection locked="0"/>
    </xf>
    <xf numFmtId="0" fontId="0" fillId="0" borderId="0" xfId="0" applyAlignment="1" applyProtection="1">
      <alignment horizontal="right"/>
      <protection locked="0"/>
    </xf>
    <xf numFmtId="0" fontId="3" fillId="5" borderId="23" xfId="0" applyFont="1" applyFill="1" applyBorder="1" applyAlignment="1" applyProtection="1">
      <alignment horizontal="center" vertical="center" wrapText="1"/>
      <protection locked="0"/>
    </xf>
    <xf numFmtId="0" fontId="0" fillId="5" borderId="1" xfId="0" applyFill="1" applyBorder="1" applyProtection="1">
      <protection locked="0"/>
    </xf>
    <xf numFmtId="0" fontId="0" fillId="0" borderId="9" xfId="0" applyBorder="1" applyAlignment="1" applyProtection="1">
      <alignment wrapText="1"/>
      <protection locked="0"/>
    </xf>
    <xf numFmtId="0" fontId="0" fillId="5" borderId="9" xfId="0" applyFill="1" applyBorder="1" applyAlignment="1" applyProtection="1">
      <alignment horizontal="center"/>
      <protection locked="0"/>
    </xf>
    <xf numFmtId="0" fontId="0" fillId="39" borderId="68" xfId="0" applyFill="1" applyBorder="1" applyProtection="1">
      <protection hidden="1"/>
    </xf>
    <xf numFmtId="0" fontId="0" fillId="41" borderId="23" xfId="0" applyFill="1" applyBorder="1" applyProtection="1">
      <protection hidden="1"/>
    </xf>
    <xf numFmtId="0" fontId="8" fillId="23" borderId="3" xfId="0" applyFont="1" applyFill="1" applyBorder="1" applyAlignment="1" applyProtection="1">
      <alignment vertical="center"/>
      <protection locked="0"/>
    </xf>
    <xf numFmtId="0" fontId="8" fillId="5" borderId="0" xfId="0" applyFont="1" applyFill="1" applyAlignment="1" applyProtection="1">
      <alignment vertical="center" wrapText="1"/>
      <protection locked="0"/>
    </xf>
    <xf numFmtId="0" fontId="8" fillId="5" borderId="0" xfId="0" applyFont="1" applyFill="1" applyAlignment="1" applyProtection="1">
      <alignment horizontal="left" vertical="center" wrapText="1"/>
      <protection locked="0"/>
    </xf>
    <xf numFmtId="0" fontId="25" fillId="5" borderId="0" xfId="0" applyFont="1" applyFill="1" applyAlignment="1" applyProtection="1">
      <alignment vertical="center" wrapText="1"/>
      <protection locked="0"/>
    </xf>
    <xf numFmtId="0" fontId="18" fillId="5" borderId="0" xfId="0" applyFont="1" applyFill="1" applyAlignment="1" applyProtection="1">
      <alignment wrapText="1"/>
      <protection locked="0"/>
    </xf>
    <xf numFmtId="0" fontId="11" fillId="4" borderId="23" xfId="0" applyFont="1" applyFill="1" applyBorder="1" applyAlignment="1" applyProtection="1">
      <alignment horizontal="center" vertical="center" wrapText="1"/>
      <protection locked="0"/>
    </xf>
    <xf numFmtId="0" fontId="11" fillId="4" borderId="1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0" fillId="5" borderId="23" xfId="0" applyFill="1" applyBorder="1" applyAlignment="1" applyProtection="1">
      <alignment vertical="center" wrapText="1"/>
      <protection locked="0"/>
    </xf>
    <xf numFmtId="0" fontId="0" fillId="5" borderId="15" xfId="0" applyFill="1" applyBorder="1" applyAlignment="1" applyProtection="1">
      <alignment vertical="center" wrapText="1"/>
      <protection locked="0"/>
    </xf>
    <xf numFmtId="0" fontId="11" fillId="5" borderId="15" xfId="0" applyFont="1" applyFill="1" applyBorder="1" applyAlignment="1" applyProtection="1">
      <alignment horizontal="center" vertical="center" wrapText="1"/>
      <protection locked="0"/>
    </xf>
    <xf numFmtId="0" fontId="0" fillId="5" borderId="5" xfId="0" applyFill="1" applyBorder="1" applyAlignment="1" applyProtection="1">
      <alignment horizontal="center" vertical="center" wrapText="1"/>
      <protection locked="0"/>
    </xf>
    <xf numFmtId="0" fontId="3" fillId="5" borderId="30" xfId="0" applyFont="1" applyFill="1" applyBorder="1" applyAlignment="1" applyProtection="1">
      <alignment horizontal="center" vertical="center" wrapText="1"/>
      <protection locked="0"/>
    </xf>
    <xf numFmtId="0" fontId="9" fillId="5" borderId="30" xfId="0" applyFont="1" applyFill="1" applyBorder="1" applyAlignment="1" applyProtection="1">
      <alignment horizontal="center" vertical="center" wrapText="1"/>
      <protection locked="0"/>
    </xf>
    <xf numFmtId="0" fontId="0" fillId="5" borderId="13" xfId="0" applyFill="1" applyBorder="1" applyAlignment="1" applyProtection="1">
      <alignment vertical="center" wrapText="1"/>
      <protection locked="0"/>
    </xf>
    <xf numFmtId="0" fontId="3" fillId="5" borderId="0" xfId="0" applyFont="1" applyFill="1" applyAlignment="1" applyProtection="1">
      <alignment horizontal="center" vertical="center" wrapText="1"/>
      <protection locked="0"/>
    </xf>
    <xf numFmtId="0" fontId="11" fillId="5" borderId="23"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9" fillId="5" borderId="26" xfId="0" applyFont="1" applyFill="1" applyBorder="1" applyAlignment="1" applyProtection="1">
      <alignment horizontal="center" vertical="center" wrapText="1"/>
      <protection locked="0"/>
    </xf>
    <xf numFmtId="0" fontId="0" fillId="5" borderId="31" xfId="0" applyFill="1" applyBorder="1" applyAlignment="1" applyProtection="1">
      <alignment vertical="center" wrapText="1"/>
      <protection locked="0"/>
    </xf>
    <xf numFmtId="0" fontId="3" fillId="5" borderId="76" xfId="0" applyFont="1" applyFill="1" applyBorder="1" applyAlignment="1" applyProtection="1">
      <alignment horizontal="center" vertical="center" wrapText="1"/>
      <protection locked="0"/>
    </xf>
    <xf numFmtId="0" fontId="9" fillId="5" borderId="77" xfId="0" applyFont="1" applyFill="1" applyBorder="1" applyAlignment="1" applyProtection="1">
      <alignment horizontal="center" vertical="center" wrapText="1"/>
      <protection locked="0"/>
    </xf>
    <xf numFmtId="0" fontId="0" fillId="5" borderId="71" xfId="0" applyFill="1" applyBorder="1" applyAlignment="1" applyProtection="1">
      <alignment vertical="center" wrapText="1"/>
      <protection locked="0"/>
    </xf>
    <xf numFmtId="0" fontId="3" fillId="5" borderId="73" xfId="0" applyFont="1" applyFill="1" applyBorder="1" applyAlignment="1" applyProtection="1">
      <alignment horizontal="center" vertical="center" wrapText="1"/>
      <protection locked="0"/>
    </xf>
    <xf numFmtId="0" fontId="9" fillId="5" borderId="74" xfId="0" applyFont="1" applyFill="1" applyBorder="1" applyAlignment="1" applyProtection="1">
      <alignment horizontal="center" vertical="center" wrapText="1"/>
      <protection locked="0"/>
    </xf>
    <xf numFmtId="0" fontId="0" fillId="5" borderId="75" xfId="0" applyFill="1" applyBorder="1" applyAlignment="1" applyProtection="1">
      <alignment vertical="center" wrapText="1"/>
      <protection locked="0"/>
    </xf>
    <xf numFmtId="0" fontId="3" fillId="5" borderId="25"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0" fillId="5" borderId="16" xfId="0" applyFill="1" applyBorder="1" applyAlignment="1" applyProtection="1">
      <alignment horizontal="center" vertical="center" wrapText="1"/>
      <protection locked="0"/>
    </xf>
    <xf numFmtId="0" fontId="11"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wrapText="1"/>
      <protection locked="0"/>
    </xf>
    <xf numFmtId="0" fontId="3" fillId="5" borderId="15" xfId="0" applyFont="1" applyFill="1" applyBorder="1" applyAlignment="1" applyProtection="1">
      <alignment horizontal="center" vertical="center" wrapText="1"/>
      <protection locked="0"/>
    </xf>
    <xf numFmtId="0" fontId="3" fillId="5" borderId="16" xfId="0" applyFont="1" applyFill="1" applyBorder="1" applyAlignment="1" applyProtection="1">
      <alignment horizontal="center" vertical="center" wrapText="1"/>
      <protection locked="0"/>
    </xf>
    <xf numFmtId="0" fontId="0" fillId="5" borderId="68"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11" fillId="5" borderId="31"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wrapText="1"/>
      <protection locked="0"/>
    </xf>
    <xf numFmtId="0" fontId="11" fillId="5" borderId="13" xfId="0" applyFont="1" applyFill="1" applyBorder="1" applyAlignment="1" applyProtection="1">
      <alignment horizontal="center" vertical="center" wrapText="1"/>
      <protection locked="0"/>
    </xf>
    <xf numFmtId="0" fontId="8" fillId="23" borderId="0" xfId="0" applyFont="1" applyFill="1" applyAlignment="1" applyProtection="1">
      <alignment horizontal="center" wrapText="1"/>
      <protection locked="0"/>
    </xf>
    <xf numFmtId="0" fontId="0" fillId="23" borderId="0" xfId="0" applyFill="1" applyAlignment="1" applyProtection="1">
      <alignment wrapText="1"/>
      <protection locked="0"/>
    </xf>
    <xf numFmtId="0" fontId="0" fillId="5" borderId="30" xfId="0" applyFill="1" applyBorder="1" applyAlignment="1" applyProtection="1">
      <alignment vertical="center" wrapText="1"/>
      <protection hidden="1"/>
    </xf>
    <xf numFmtId="0" fontId="0" fillId="5" borderId="72" xfId="0" applyFill="1" applyBorder="1" applyAlignment="1" applyProtection="1">
      <alignment horizontal="left" vertical="center" wrapText="1"/>
      <protection hidden="1"/>
    </xf>
    <xf numFmtId="0" fontId="0" fillId="5" borderId="24" xfId="0" applyFill="1" applyBorder="1" applyAlignment="1" applyProtection="1">
      <alignment vertical="center" wrapText="1"/>
      <protection hidden="1"/>
    </xf>
    <xf numFmtId="0" fontId="33" fillId="5" borderId="26" xfId="0" applyFont="1" applyFill="1" applyBorder="1" applyAlignment="1" applyProtection="1">
      <alignment vertical="center" wrapText="1"/>
      <protection hidden="1"/>
    </xf>
    <xf numFmtId="0" fontId="0" fillId="5" borderId="30" xfId="0" applyFill="1" applyBorder="1" applyAlignment="1" applyProtection="1">
      <alignment horizontal="right" vertical="center" wrapText="1"/>
      <protection hidden="1"/>
    </xf>
    <xf numFmtId="0" fontId="0" fillId="5" borderId="25" xfId="0" applyFill="1" applyBorder="1" applyAlignment="1" applyProtection="1">
      <alignment horizontal="right" vertical="center" wrapText="1"/>
      <protection hidden="1"/>
    </xf>
    <xf numFmtId="0" fontId="0" fillId="5" borderId="26" xfId="0" applyFill="1" applyBorder="1" applyAlignment="1" applyProtection="1">
      <alignment horizontal="left" vertical="center" wrapText="1"/>
      <protection hidden="1"/>
    </xf>
    <xf numFmtId="0" fontId="0" fillId="5" borderId="68" xfId="0" applyFill="1" applyBorder="1" applyAlignment="1" applyProtection="1">
      <alignment horizontal="left" vertical="center" wrapText="1"/>
      <protection hidden="1"/>
    </xf>
    <xf numFmtId="0" fontId="0" fillId="5" borderId="25" xfId="0" applyFill="1" applyBorder="1" applyAlignment="1" applyProtection="1">
      <alignment horizontal="left" vertical="center" wrapText="1"/>
      <protection hidden="1"/>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8" fillId="25" borderId="3" xfId="0" applyFont="1" applyFill="1" applyBorder="1" applyAlignment="1" applyProtection="1">
      <alignment horizontal="center" vertical="center"/>
      <protection locked="0"/>
    </xf>
    <xf numFmtId="0" fontId="0" fillId="0" borderId="4" xfId="0" applyBorder="1" applyAlignment="1" applyProtection="1">
      <alignment horizontal="left" vertical="center" wrapText="1"/>
      <protection locked="0"/>
    </xf>
    <xf numFmtId="2" fontId="9" fillId="5" borderId="0" xfId="0" applyNumberFormat="1" applyFont="1" applyFill="1" applyAlignment="1" applyProtection="1">
      <alignment horizontal="left" vertical="center" wrapText="1"/>
      <protection locked="0"/>
    </xf>
    <xf numFmtId="2" fontId="11" fillId="9" borderId="23" xfId="0" applyNumberFormat="1" applyFont="1" applyFill="1" applyBorder="1" applyAlignment="1" applyProtection="1">
      <alignment horizontal="center" vertical="center" wrapText="1"/>
      <protection locked="0"/>
    </xf>
    <xf numFmtId="2" fontId="0" fillId="5" borderId="23" xfId="0" applyNumberFormat="1" applyFill="1" applyBorder="1" applyAlignment="1" applyProtection="1">
      <alignment horizontal="left" vertical="center" wrapText="1"/>
      <protection hidden="1"/>
    </xf>
    <xf numFmtId="2" fontId="45" fillId="5" borderId="0" xfId="0" applyNumberFormat="1" applyFont="1" applyFill="1" applyAlignment="1" applyProtection="1">
      <alignment vertical="center" wrapText="1"/>
      <protection locked="0"/>
    </xf>
    <xf numFmtId="0" fontId="9" fillId="5" borderId="12" xfId="0" applyFont="1" applyFill="1" applyBorder="1" applyAlignment="1" applyProtection="1">
      <alignment horizontal="left" wrapText="1"/>
      <protection locked="0"/>
    </xf>
    <xf numFmtId="0" fontId="3" fillId="5" borderId="0" xfId="0" applyFont="1" applyFill="1" applyProtection="1">
      <protection locked="0"/>
    </xf>
    <xf numFmtId="0" fontId="5" fillId="5" borderId="1" xfId="1" applyFill="1" applyBorder="1" applyAlignment="1" applyProtection="1">
      <protection locked="0"/>
    </xf>
    <xf numFmtId="0" fontId="0" fillId="0" borderId="0" xfId="0" applyProtection="1">
      <protection hidden="1"/>
    </xf>
    <xf numFmtId="0" fontId="3" fillId="5" borderId="0" xfId="0" applyFont="1" applyFill="1" applyAlignment="1" applyProtection="1">
      <alignment horizontal="center"/>
      <protection locked="0"/>
    </xf>
    <xf numFmtId="0" fontId="0" fillId="5" borderId="0" xfId="0" applyFill="1" applyAlignment="1" applyProtection="1">
      <alignment horizontal="left" vertical="top"/>
      <protection locked="0"/>
    </xf>
    <xf numFmtId="0" fontId="0" fillId="0" borderId="0" xfId="0" applyAlignment="1" applyProtection="1">
      <alignment horizontal="left"/>
      <protection hidden="1"/>
    </xf>
    <xf numFmtId="0" fontId="3" fillId="0" borderId="23" xfId="0" applyFont="1" applyBorder="1" applyAlignment="1" applyProtection="1">
      <alignment horizontal="center"/>
      <protection locked="0"/>
    </xf>
    <xf numFmtId="0" fontId="3" fillId="0" borderId="23" xfId="0" applyFont="1" applyBorder="1" applyProtection="1">
      <protection locked="0"/>
    </xf>
    <xf numFmtId="0" fontId="3" fillId="0" borderId="23" xfId="0" applyFont="1" applyBorder="1" applyProtection="1">
      <protection hidden="1"/>
    </xf>
    <xf numFmtId="0" fontId="0" fillId="0" borderId="19" xfId="0" applyBorder="1" applyProtection="1">
      <protection locked="0"/>
    </xf>
    <xf numFmtId="0" fontId="3" fillId="0" borderId="26" xfId="0" applyFont="1" applyBorder="1" applyAlignment="1" applyProtection="1">
      <alignment horizontal="center"/>
      <protection locked="0"/>
    </xf>
    <xf numFmtId="0" fontId="0" fillId="0" borderId="30" xfId="0" applyBorder="1" applyProtection="1">
      <protection locked="0"/>
    </xf>
    <xf numFmtId="0" fontId="0" fillId="0" borderId="25" xfId="0" applyBorder="1" applyProtection="1">
      <protection locked="0"/>
    </xf>
    <xf numFmtId="0" fontId="0" fillId="0" borderId="30" xfId="0" applyBorder="1" applyProtection="1">
      <protection hidden="1"/>
    </xf>
    <xf numFmtId="0" fontId="0" fillId="0" borderId="25" xfId="0" applyBorder="1" applyProtection="1">
      <protection hidden="1"/>
    </xf>
    <xf numFmtId="0" fontId="0" fillId="0" borderId="26" xfId="0" applyBorder="1" applyProtection="1">
      <protection locked="0"/>
    </xf>
    <xf numFmtId="0" fontId="0" fillId="0" borderId="26" xfId="0" applyBorder="1" applyProtection="1">
      <protection hidden="1"/>
    </xf>
    <xf numFmtId="0" fontId="4" fillId="5" borderId="1" xfId="0" applyFont="1" applyFill="1" applyBorder="1" applyProtection="1">
      <protection locked="0"/>
    </xf>
    <xf numFmtId="0" fontId="15" fillId="5" borderId="6" xfId="0" applyFont="1" applyFill="1" applyBorder="1" applyProtection="1">
      <protection locked="0"/>
    </xf>
    <xf numFmtId="0" fontId="3" fillId="5" borderId="6" xfId="0" applyFont="1" applyFill="1" applyBorder="1" applyAlignment="1" applyProtection="1">
      <alignment horizontal="center"/>
      <protection locked="0"/>
    </xf>
    <xf numFmtId="0" fontId="5" fillId="5" borderId="21" xfId="1" applyFill="1" applyBorder="1" applyAlignment="1" applyProtection="1">
      <protection locked="0"/>
    </xf>
    <xf numFmtId="0" fontId="15" fillId="5" borderId="9" xfId="0" applyFont="1" applyFill="1" applyBorder="1" applyProtection="1">
      <protection locked="0"/>
    </xf>
    <xf numFmtId="0" fontId="9" fillId="5" borderId="6" xfId="0" applyFont="1" applyFill="1" applyBorder="1" applyAlignment="1" applyProtection="1">
      <alignment horizontal="left" vertical="center" wrapText="1"/>
      <protection locked="0"/>
    </xf>
    <xf numFmtId="0" fontId="0" fillId="0" borderId="6" xfId="0" applyBorder="1" applyProtection="1">
      <protection locked="0"/>
    </xf>
    <xf numFmtId="0" fontId="0" fillId="0" borderId="57" xfId="0" applyBorder="1" applyAlignment="1" applyProtection="1">
      <alignment horizontal="center" vertical="center"/>
      <protection locked="0"/>
    </xf>
    <xf numFmtId="0" fontId="4" fillId="5" borderId="6" xfId="0" applyFont="1" applyFill="1" applyBorder="1" applyProtection="1">
      <protection locked="0"/>
    </xf>
    <xf numFmtId="0" fontId="0" fillId="5" borderId="6" xfId="0" applyFill="1" applyBorder="1" applyProtection="1">
      <protection locked="0"/>
    </xf>
    <xf numFmtId="0" fontId="0" fillId="5" borderId="6" xfId="0"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0" fillId="5" borderId="9" xfId="0" applyFill="1" applyBorder="1" applyAlignment="1" applyProtection="1">
      <alignment vertical="center" wrapText="1"/>
      <protection locked="0"/>
    </xf>
    <xf numFmtId="0" fontId="4" fillId="5" borderId="3" xfId="0" applyFont="1" applyFill="1" applyBorder="1" applyProtection="1">
      <protection locked="0"/>
    </xf>
    <xf numFmtId="0" fontId="4" fillId="5" borderId="4" xfId="0" applyFont="1" applyFill="1" applyBorder="1" applyProtection="1">
      <protection locked="0"/>
    </xf>
    <xf numFmtId="0" fontId="0" fillId="39" borderId="81" xfId="0" applyFill="1" applyBorder="1" applyProtection="1">
      <protection hidden="1"/>
    </xf>
    <xf numFmtId="0" fontId="0" fillId="5" borderId="30" xfId="0" applyFill="1" applyBorder="1" applyAlignment="1" applyProtection="1">
      <alignment vertical="center" wrapText="1"/>
      <protection locked="0"/>
    </xf>
    <xf numFmtId="0" fontId="4" fillId="5" borderId="82" xfId="0" applyFont="1" applyFill="1" applyBorder="1" applyProtection="1">
      <protection locked="0"/>
    </xf>
    <xf numFmtId="0" fontId="4" fillId="5" borderId="30" xfId="0" applyFont="1" applyFill="1" applyBorder="1" applyProtection="1">
      <protection locked="0"/>
    </xf>
    <xf numFmtId="0" fontId="0" fillId="5" borderId="30" xfId="0" applyFill="1" applyBorder="1" applyProtection="1">
      <protection locked="0"/>
    </xf>
    <xf numFmtId="0" fontId="0" fillId="5" borderId="25" xfId="0" applyFill="1" applyBorder="1" applyProtection="1">
      <protection locked="0"/>
    </xf>
    <xf numFmtId="0" fontId="0" fillId="5" borderId="23" xfId="0" applyFill="1" applyBorder="1" applyAlignment="1" applyProtection="1">
      <alignment horizontal="center"/>
      <protection locked="0"/>
    </xf>
    <xf numFmtId="0" fontId="0" fillId="0" borderId="83" xfId="0" applyBorder="1" applyProtection="1">
      <protection locked="0"/>
    </xf>
    <xf numFmtId="0" fontId="3" fillId="0" borderId="60" xfId="0" applyFont="1" applyBorder="1" applyAlignment="1" applyProtection="1">
      <alignment horizontal="left"/>
      <protection locked="0"/>
    </xf>
    <xf numFmtId="0" fontId="0" fillId="0" borderId="84" xfId="0" applyBorder="1" applyAlignment="1" applyProtection="1">
      <alignment horizontal="left"/>
      <protection locked="0"/>
    </xf>
    <xf numFmtId="0" fontId="0" fillId="0" borderId="85" xfId="0" applyBorder="1" applyAlignment="1" applyProtection="1">
      <alignment horizontal="left"/>
      <protection hidden="1"/>
    </xf>
    <xf numFmtId="0" fontId="0" fillId="0" borderId="17" xfId="0" applyBorder="1" applyAlignment="1" applyProtection="1">
      <alignment horizontal="left"/>
      <protection hidden="1"/>
    </xf>
    <xf numFmtId="0" fontId="0" fillId="5" borderId="26" xfId="0" applyFill="1" applyBorder="1" applyAlignment="1" applyProtection="1">
      <alignment vertical="center" wrapText="1"/>
      <protection locked="0"/>
    </xf>
    <xf numFmtId="0" fontId="0" fillId="39" borderId="63" xfId="0" applyFill="1" applyBorder="1" applyAlignment="1" applyProtection="1">
      <alignment horizontal="right"/>
      <protection hidden="1"/>
    </xf>
    <xf numFmtId="0" fontId="0" fillId="39" borderId="81" xfId="0" applyFill="1" applyBorder="1" applyAlignment="1" applyProtection="1">
      <alignment horizontal="right"/>
      <protection hidden="1"/>
    </xf>
    <xf numFmtId="0" fontId="0" fillId="5" borderId="25" xfId="0" applyFill="1" applyBorder="1" applyAlignment="1" applyProtection="1">
      <alignment vertical="center" wrapText="1"/>
      <protection locked="0"/>
    </xf>
    <xf numFmtId="0" fontId="0" fillId="0" borderId="80" xfId="0" applyBorder="1" applyAlignment="1" applyProtection="1">
      <alignment horizontal="right"/>
      <protection locked="0"/>
    </xf>
    <xf numFmtId="0" fontId="3" fillId="0" borderId="60" xfId="0" applyFont="1" applyBorder="1" applyProtection="1">
      <protection locked="0"/>
    </xf>
    <xf numFmtId="0" fontId="0" fillId="0" borderId="84" xfId="0" applyBorder="1" applyProtection="1">
      <protection locked="0"/>
    </xf>
    <xf numFmtId="0" fontId="0" fillId="5" borderId="86" xfId="0" applyFill="1" applyBorder="1" applyAlignment="1" applyProtection="1">
      <alignment vertical="center" wrapText="1"/>
      <protection locked="0"/>
    </xf>
    <xf numFmtId="0" fontId="0" fillId="0" borderId="87" xfId="0" applyBorder="1" applyAlignment="1" applyProtection="1">
      <alignment horizontal="right"/>
      <protection locked="0"/>
    </xf>
    <xf numFmtId="0" fontId="0" fillId="0" borderId="88" xfId="0" applyBorder="1" applyProtection="1">
      <protection locked="0"/>
    </xf>
    <xf numFmtId="0" fontId="0" fillId="0" borderId="89" xfId="0" applyBorder="1" applyAlignment="1" applyProtection="1">
      <alignment horizontal="left"/>
      <protection hidden="1"/>
    </xf>
    <xf numFmtId="0" fontId="4" fillId="5" borderId="26" xfId="0" applyFont="1" applyFill="1" applyBorder="1" applyProtection="1">
      <protection locked="0"/>
    </xf>
    <xf numFmtId="0" fontId="4" fillId="5" borderId="25" xfId="0" applyFont="1" applyFill="1" applyBorder="1" applyProtection="1">
      <protection locked="0"/>
    </xf>
    <xf numFmtId="0" fontId="0" fillId="5" borderId="87" xfId="0" applyFill="1" applyBorder="1" applyAlignment="1" applyProtection="1">
      <alignment horizontal="right"/>
      <protection locked="0"/>
    </xf>
    <xf numFmtId="0" fontId="0" fillId="5" borderId="88" xfId="0" applyFill="1" applyBorder="1" applyAlignment="1" applyProtection="1">
      <alignment horizontal="right"/>
      <protection hidden="1"/>
    </xf>
    <xf numFmtId="0" fontId="0" fillId="5" borderId="90" xfId="0" applyFill="1" applyBorder="1" applyAlignment="1" applyProtection="1">
      <alignment horizontal="right"/>
      <protection hidden="1"/>
    </xf>
    <xf numFmtId="0" fontId="0" fillId="5" borderId="0" xfId="0" applyFill="1" applyAlignment="1" applyProtection="1">
      <alignment horizontal="right"/>
      <protection hidden="1"/>
    </xf>
    <xf numFmtId="0" fontId="18" fillId="5" borderId="12" xfId="0" applyFont="1" applyFill="1" applyBorder="1" applyAlignment="1" applyProtection="1">
      <alignment horizontal="center" vertical="center"/>
      <protection locked="0"/>
    </xf>
    <xf numFmtId="0" fontId="18" fillId="5" borderId="4" xfId="0" applyFont="1" applyFill="1" applyBorder="1" applyAlignment="1" applyProtection="1">
      <alignment horizontal="center" vertical="center"/>
      <protection locked="0"/>
    </xf>
    <xf numFmtId="0" fontId="3" fillId="5" borderId="0" xfId="0" applyFont="1" applyFill="1" applyAlignment="1" applyProtection="1">
      <alignment horizontal="center" vertical="center"/>
      <protection locked="0"/>
    </xf>
    <xf numFmtId="0" fontId="3" fillId="5" borderId="6" xfId="0" applyFont="1" applyFill="1" applyBorder="1" applyProtection="1">
      <protection locked="0"/>
    </xf>
    <xf numFmtId="0" fontId="0" fillId="0" borderId="14" xfId="0" applyBorder="1" applyProtection="1">
      <protection hidden="1"/>
    </xf>
    <xf numFmtId="0" fontId="0" fillId="0" borderId="17" xfId="0" applyBorder="1" applyProtection="1">
      <protection hidden="1"/>
    </xf>
    <xf numFmtId="0" fontId="18" fillId="5" borderId="0" xfId="0" applyFont="1" applyFill="1" applyAlignment="1" applyProtection="1">
      <alignment horizontal="center" vertical="center"/>
      <protection locked="0"/>
    </xf>
    <xf numFmtId="0" fontId="18" fillId="5" borderId="11" xfId="0" applyFont="1" applyFill="1" applyBorder="1" applyAlignment="1" applyProtection="1">
      <alignment horizontal="center" vertical="center"/>
      <protection locked="0"/>
    </xf>
    <xf numFmtId="0" fontId="9" fillId="0" borderId="23" xfId="0" applyFont="1" applyBorder="1" applyAlignment="1" applyProtection="1">
      <alignment horizontal="center"/>
      <protection locked="0"/>
    </xf>
    <xf numFmtId="0" fontId="3" fillId="0" borderId="23" xfId="0" applyFont="1" applyBorder="1" applyAlignment="1" applyProtection="1">
      <alignment horizontal="center" vertical="center" wrapText="1"/>
      <protection hidden="1"/>
    </xf>
    <xf numFmtId="0" fontId="3" fillId="0" borderId="23" xfId="0" applyFont="1" applyBorder="1" applyAlignment="1" applyProtection="1">
      <alignment horizontal="center" vertical="center"/>
      <protection hidden="1"/>
    </xf>
    <xf numFmtId="0" fontId="3" fillId="0" borderId="19" xfId="0" applyFont="1" applyBorder="1" applyAlignment="1" applyProtection="1">
      <alignment horizontal="center" vertical="center"/>
      <protection hidden="1"/>
    </xf>
    <xf numFmtId="0" fontId="3" fillId="0" borderId="23" xfId="0" applyFont="1" applyBorder="1" applyAlignment="1" applyProtection="1">
      <alignment horizontal="left"/>
      <protection locked="0"/>
    </xf>
    <xf numFmtId="0" fontId="3" fillId="0" borderId="10" xfId="0" applyFont="1" applyBorder="1" applyAlignment="1" applyProtection="1">
      <alignment horizontal="left"/>
      <protection locked="0"/>
    </xf>
    <xf numFmtId="0" fontId="3" fillId="0" borderId="23" xfId="0" applyFont="1" applyBorder="1" applyAlignment="1" applyProtection="1">
      <alignment horizontal="left"/>
      <protection hidden="1"/>
    </xf>
    <xf numFmtId="0" fontId="3" fillId="5" borderId="23" xfId="0" applyFont="1" applyFill="1" applyBorder="1" applyAlignment="1" applyProtection="1">
      <alignment horizontal="left" vertical="center" wrapText="1"/>
      <protection locked="0"/>
    </xf>
    <xf numFmtId="0" fontId="3" fillId="5" borderId="6" xfId="0" applyFont="1" applyFill="1" applyBorder="1" applyAlignment="1" applyProtection="1">
      <alignment horizontal="left" vertical="center" wrapText="1"/>
      <protection locked="0"/>
    </xf>
    <xf numFmtId="0" fontId="3" fillId="0" borderId="1" xfId="0" applyFont="1" applyBorder="1" applyAlignment="1" applyProtection="1">
      <alignment horizontal="left"/>
      <protection locked="0"/>
    </xf>
    <xf numFmtId="0" fontId="10" fillId="0" borderId="1" xfId="0" applyFont="1" applyBorder="1" applyAlignment="1" applyProtection="1">
      <alignment horizontal="left"/>
      <protection locked="0"/>
    </xf>
    <xf numFmtId="0" fontId="3" fillId="5" borderId="9" xfId="0" applyFont="1" applyFill="1" applyBorder="1" applyAlignment="1" applyProtection="1">
      <alignment horizontal="left" vertical="center" wrapText="1"/>
      <protection locked="0"/>
    </xf>
    <xf numFmtId="0" fontId="13" fillId="5" borderId="4" xfId="0" applyFont="1" applyFill="1" applyBorder="1" applyAlignment="1" applyProtection="1">
      <alignment horizontal="left"/>
      <protection locked="0"/>
    </xf>
    <xf numFmtId="0" fontId="13" fillId="5" borderId="6" xfId="0" applyFont="1" applyFill="1" applyBorder="1" applyAlignment="1" applyProtection="1">
      <alignment horizontal="left"/>
      <protection locked="0"/>
    </xf>
    <xf numFmtId="0" fontId="3" fillId="5" borderId="6" xfId="0" applyFont="1" applyFill="1" applyBorder="1" applyAlignment="1" applyProtection="1">
      <alignment horizontal="left"/>
      <protection locked="0"/>
    </xf>
    <xf numFmtId="0" fontId="3" fillId="0" borderId="12" xfId="0" applyFont="1" applyBorder="1" applyAlignment="1" applyProtection="1">
      <alignment horizontal="left"/>
      <protection locked="0"/>
    </xf>
    <xf numFmtId="0" fontId="3" fillId="5" borderId="23" xfId="0" applyFont="1" applyFill="1" applyBorder="1" applyAlignment="1" applyProtection="1">
      <alignment horizontal="left"/>
      <protection hidden="1"/>
    </xf>
    <xf numFmtId="0" fontId="13" fillId="5" borderId="23" xfId="0" applyFont="1" applyFill="1" applyBorder="1" applyAlignment="1" applyProtection="1">
      <alignment horizontal="left"/>
      <protection locked="0"/>
    </xf>
    <xf numFmtId="0" fontId="3" fillId="5" borderId="23" xfId="0" applyFont="1" applyFill="1" applyBorder="1" applyAlignment="1" applyProtection="1">
      <alignment horizontal="left"/>
      <protection locked="0"/>
    </xf>
    <xf numFmtId="0" fontId="3" fillId="0" borderId="1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9" fontId="0" fillId="0" borderId="26" xfId="2" applyFont="1" applyBorder="1" applyProtection="1">
      <protection locked="0"/>
    </xf>
    <xf numFmtId="9" fontId="0" fillId="0" borderId="1" xfId="0" applyNumberFormat="1" applyBorder="1" applyProtection="1">
      <protection locked="0"/>
    </xf>
    <xf numFmtId="9" fontId="0" fillId="5" borderId="0" xfId="0" applyNumberFormat="1" applyFill="1"/>
    <xf numFmtId="0" fontId="15" fillId="5" borderId="0" xfId="0" applyFont="1" applyFill="1" applyProtection="1">
      <protection locked="0"/>
    </xf>
    <xf numFmtId="0" fontId="0" fillId="5" borderId="12" xfId="0" applyFill="1" applyBorder="1" applyProtection="1">
      <protection locked="0"/>
    </xf>
    <xf numFmtId="0" fontId="9" fillId="5" borderId="0" xfId="0" applyFont="1" applyFill="1" applyProtection="1">
      <protection locked="0"/>
    </xf>
    <xf numFmtId="0" fontId="11" fillId="5" borderId="0" xfId="0" applyFont="1" applyFill="1" applyProtection="1">
      <protection locked="0"/>
    </xf>
    <xf numFmtId="0" fontId="54" fillId="0" borderId="23" xfId="0" applyFont="1" applyBorder="1" applyAlignment="1" applyProtection="1">
      <alignment horizontal="center"/>
      <protection hidden="1"/>
    </xf>
    <xf numFmtId="0" fontId="55" fillId="0" borderId="23" xfId="0" applyFont="1" applyBorder="1" applyAlignment="1" applyProtection="1">
      <alignment horizontal="center"/>
      <protection locked="0"/>
    </xf>
    <xf numFmtId="9" fontId="0" fillId="0" borderId="23" xfId="2" applyFont="1" applyBorder="1" applyAlignment="1" applyProtection="1">
      <alignment horizontal="center" vertical="center"/>
      <protection locked="0"/>
    </xf>
    <xf numFmtId="9" fontId="0" fillId="0" borderId="23" xfId="2" applyFont="1" applyBorder="1" applyAlignment="1" applyProtection="1">
      <alignment horizontal="center" vertical="center"/>
      <protection hidden="1"/>
    </xf>
    <xf numFmtId="9" fontId="0" fillId="39" borderId="23" xfId="2" applyFont="1" applyFill="1" applyBorder="1" applyAlignment="1" applyProtection="1">
      <alignment horizontal="center" vertical="center"/>
      <protection locked="0"/>
    </xf>
    <xf numFmtId="0" fontId="0" fillId="0" borderId="23" xfId="0" applyBorder="1" applyAlignment="1" applyProtection="1">
      <alignment vertical="center"/>
      <protection locked="0"/>
    </xf>
    <xf numFmtId="0" fontId="56" fillId="0" borderId="23" xfId="0" applyFont="1" applyBorder="1" applyAlignment="1" applyProtection="1">
      <alignment vertical="center" wrapText="1"/>
      <protection hidden="1"/>
    </xf>
    <xf numFmtId="9" fontId="0" fillId="5" borderId="0" xfId="2" applyFont="1" applyFill="1"/>
    <xf numFmtId="0" fontId="3" fillId="26" borderId="23" xfId="0" applyFont="1" applyFill="1" applyBorder="1" applyAlignment="1" applyProtection="1">
      <alignment horizontal="center" wrapText="1"/>
      <protection locked="0"/>
    </xf>
    <xf numFmtId="0" fontId="57" fillId="47" borderId="37" xfId="1" applyFont="1" applyFill="1" applyBorder="1" applyAlignment="1" applyProtection="1">
      <alignment horizontal="center"/>
      <protection locked="0" hidden="1"/>
    </xf>
    <xf numFmtId="0" fontId="6" fillId="47" borderId="16" xfId="1" applyFont="1" applyFill="1" applyBorder="1" applyAlignment="1" applyProtection="1">
      <alignment horizontal="center"/>
      <protection locked="0" hidden="1"/>
    </xf>
    <xf numFmtId="0" fontId="42" fillId="48" borderId="0" xfId="0" applyFont="1" applyFill="1"/>
    <xf numFmtId="0" fontId="0" fillId="0" borderId="23" xfId="0" applyBorder="1" applyProtection="1">
      <protection hidden="1"/>
    </xf>
    <xf numFmtId="0" fontId="0" fillId="0" borderId="95" xfId="0" applyBorder="1" applyProtection="1">
      <protection hidden="1"/>
    </xf>
    <xf numFmtId="0" fontId="0" fillId="49" borderId="23" xfId="0" applyFill="1" applyBorder="1" applyProtection="1">
      <protection hidden="1"/>
    </xf>
    <xf numFmtId="1" fontId="0" fillId="49" borderId="23" xfId="0" applyNumberFormat="1" applyFill="1" applyBorder="1" applyProtection="1">
      <protection hidden="1"/>
    </xf>
    <xf numFmtId="0" fontId="0" fillId="5" borderId="0" xfId="0" applyFill="1" applyAlignment="1">
      <alignment vertical="top"/>
    </xf>
    <xf numFmtId="0" fontId="9" fillId="46" borderId="30" xfId="1" applyFont="1" applyFill="1" applyBorder="1" applyAlignment="1" applyProtection="1">
      <alignment horizontal="left" vertical="center" wrapText="1" indent="6"/>
      <protection locked="0" hidden="1"/>
    </xf>
    <xf numFmtId="0" fontId="58" fillId="0" borderId="26" xfId="0" applyFont="1" applyBorder="1" applyProtection="1">
      <protection locked="0"/>
    </xf>
    <xf numFmtId="9" fontId="0" fillId="0" borderId="23" xfId="2" applyFont="1" applyBorder="1" applyProtection="1">
      <protection locked="0"/>
    </xf>
    <xf numFmtId="0" fontId="19" fillId="0" borderId="6" xfId="0" applyFont="1" applyBorder="1" applyAlignment="1" applyProtection="1">
      <alignment vertical="top" wrapText="1"/>
      <protection hidden="1"/>
    </xf>
    <xf numFmtId="0" fontId="0" fillId="0" borderId="0" xfId="0" applyAlignment="1" applyProtection="1">
      <alignment horizontal="center" vertical="center" wrapText="1"/>
      <protection locked="0"/>
    </xf>
    <xf numFmtId="0" fontId="19" fillId="0" borderId="23" xfId="0" applyFont="1" applyBorder="1" applyAlignment="1" applyProtection="1">
      <alignment vertical="top" wrapText="1"/>
      <protection hidden="1"/>
    </xf>
    <xf numFmtId="0" fontId="9" fillId="0" borderId="10" xfId="0" applyFont="1" applyBorder="1" applyProtection="1">
      <protection hidden="1"/>
    </xf>
    <xf numFmtId="0" fontId="9" fillId="46" borderId="30" xfId="1" applyFont="1" applyFill="1" applyBorder="1" applyAlignment="1" applyProtection="1">
      <alignment horizontal="center" vertical="center" wrapText="1"/>
      <protection locked="0" hidden="1"/>
    </xf>
    <xf numFmtId="0" fontId="19" fillId="5" borderId="0" xfId="0" applyFont="1" applyFill="1" applyAlignment="1" applyProtection="1">
      <alignment horizontal="left" vertical="top"/>
      <protection locked="0"/>
    </xf>
    <xf numFmtId="0" fontId="0" fillId="5" borderId="23" xfId="0" applyFill="1" applyBorder="1" applyAlignment="1" applyProtection="1">
      <alignment horizontal="left" vertical="center" wrapText="1"/>
      <protection locked="0"/>
    </xf>
    <xf numFmtId="0" fontId="8" fillId="23" borderId="0" xfId="0" applyFont="1" applyFill="1" applyAlignment="1" applyProtection="1">
      <alignment horizontal="left"/>
      <protection locked="0"/>
    </xf>
    <xf numFmtId="0" fontId="9" fillId="5" borderId="0" xfId="0" applyFont="1" applyFill="1" applyAlignment="1" applyProtection="1">
      <alignment horizontal="left"/>
      <protection locked="0"/>
    </xf>
    <xf numFmtId="0" fontId="0" fillId="5" borderId="68" xfId="0" applyFill="1" applyBorder="1" applyAlignment="1" applyProtection="1">
      <alignment wrapText="1"/>
      <protection locked="0"/>
    </xf>
    <xf numFmtId="0" fontId="0" fillId="5" borderId="41" xfId="0" applyFill="1" applyBorder="1" applyAlignment="1" applyProtection="1">
      <alignment vertical="top" wrapText="1"/>
      <protection hidden="1"/>
    </xf>
    <xf numFmtId="0" fontId="66" fillId="0" borderId="0" xfId="0" applyFont="1" applyAlignment="1">
      <alignment horizontal="left" vertical="center" indent="6"/>
    </xf>
    <xf numFmtId="0" fontId="0" fillId="0" borderId="2" xfId="0" applyBorder="1" applyAlignment="1" applyProtection="1">
      <alignment horizontal="left" vertical="top" wrapText="1"/>
      <protection locked="0" hidden="1"/>
    </xf>
    <xf numFmtId="0" fontId="0" fillId="0" borderId="3" xfId="0" applyBorder="1" applyAlignment="1" applyProtection="1">
      <alignment horizontal="left" vertical="top" wrapText="1"/>
      <protection locked="0" hidden="1"/>
    </xf>
    <xf numFmtId="0" fontId="0" fillId="0" borderId="4" xfId="0" applyBorder="1" applyAlignment="1" applyProtection="1">
      <alignment horizontal="left" vertical="top" wrapText="1"/>
      <protection locked="0" hidden="1"/>
    </xf>
    <xf numFmtId="0" fontId="0" fillId="0" borderId="5" xfId="0" applyBorder="1" applyAlignment="1" applyProtection="1">
      <alignment horizontal="left" vertical="top" wrapText="1"/>
      <protection locked="0" hidden="1"/>
    </xf>
    <xf numFmtId="0" fontId="0" fillId="0" borderId="0" xfId="0" applyAlignment="1" applyProtection="1">
      <alignment horizontal="left" vertical="top" wrapText="1"/>
      <protection locked="0" hidden="1"/>
    </xf>
    <xf numFmtId="0" fontId="0" fillId="0" borderId="6" xfId="0" applyBorder="1" applyAlignment="1" applyProtection="1">
      <alignment horizontal="left" vertical="top" wrapText="1"/>
      <protection locked="0" hidden="1"/>
    </xf>
    <xf numFmtId="0" fontId="59" fillId="3" borderId="2" xfId="0" applyFont="1" applyFill="1" applyBorder="1" applyAlignment="1" applyProtection="1">
      <alignment horizontal="left" vertical="center"/>
      <protection locked="0" hidden="1"/>
    </xf>
    <xf numFmtId="0" fontId="59" fillId="3" borderId="3" xfId="0" applyFont="1" applyFill="1" applyBorder="1" applyAlignment="1" applyProtection="1">
      <alignment horizontal="left" vertical="center"/>
      <protection locked="0" hidden="1"/>
    </xf>
    <xf numFmtId="0" fontId="59" fillId="3" borderId="4" xfId="0" applyFont="1" applyFill="1" applyBorder="1" applyAlignment="1" applyProtection="1">
      <alignment horizontal="left" vertical="center"/>
      <protection locked="0" hidden="1"/>
    </xf>
    <xf numFmtId="0" fontId="59" fillId="3" borderId="5" xfId="0" applyFont="1" applyFill="1" applyBorder="1" applyAlignment="1" applyProtection="1">
      <alignment horizontal="left" vertical="center"/>
      <protection locked="0" hidden="1"/>
    </xf>
    <xf numFmtId="0" fontId="59" fillId="3" borderId="0" xfId="0" applyFont="1" applyFill="1" applyAlignment="1" applyProtection="1">
      <alignment horizontal="left" vertical="center"/>
      <protection locked="0" hidden="1"/>
    </xf>
    <xf numFmtId="0" fontId="59" fillId="3" borderId="6" xfId="0" applyFont="1" applyFill="1" applyBorder="1" applyAlignment="1" applyProtection="1">
      <alignment horizontal="left" vertical="center"/>
      <protection locked="0" hidden="1"/>
    </xf>
    <xf numFmtId="0" fontId="59" fillId="3" borderId="7" xfId="0" applyFont="1" applyFill="1" applyBorder="1" applyAlignment="1" applyProtection="1">
      <alignment horizontal="left" vertical="center"/>
      <protection locked="0" hidden="1"/>
    </xf>
    <xf numFmtId="0" fontId="59" fillId="3" borderId="8" xfId="0" applyFont="1" applyFill="1" applyBorder="1" applyAlignment="1" applyProtection="1">
      <alignment horizontal="left" vertical="center"/>
      <protection locked="0" hidden="1"/>
    </xf>
    <xf numFmtId="0" fontId="59" fillId="3" borderId="9" xfId="0" applyFont="1" applyFill="1" applyBorder="1" applyAlignment="1" applyProtection="1">
      <alignment horizontal="left" vertical="center"/>
      <protection locked="0" hidden="1"/>
    </xf>
    <xf numFmtId="0" fontId="0" fillId="5" borderId="5" xfId="0" applyFill="1" applyBorder="1" applyAlignment="1">
      <alignment horizontal="center" vertical="center" wrapText="1"/>
    </xf>
    <xf numFmtId="0" fontId="0" fillId="5" borderId="0" xfId="0" applyFill="1" applyAlignment="1">
      <alignment horizontal="center" vertical="center" wrapText="1"/>
    </xf>
    <xf numFmtId="0" fontId="0" fillId="5" borderId="6" xfId="0" applyFill="1" applyBorder="1" applyAlignment="1">
      <alignment horizontal="center" vertical="center" wrapText="1"/>
    </xf>
    <xf numFmtId="0" fontId="8" fillId="36" borderId="11" xfId="0" applyFont="1" applyFill="1" applyBorder="1" applyAlignment="1">
      <alignment horizontal="center"/>
    </xf>
    <xf numFmtId="0" fontId="23" fillId="5" borderId="20" xfId="0" applyFont="1" applyFill="1" applyBorder="1" applyAlignment="1" applyProtection="1">
      <alignment horizontal="center" vertical="center" wrapText="1"/>
      <protection locked="0"/>
    </xf>
    <xf numFmtId="0" fontId="8" fillId="23" borderId="3" xfId="0" applyFont="1" applyFill="1" applyBorder="1" applyAlignment="1" applyProtection="1">
      <alignment horizontal="center" vertical="center"/>
      <protection locked="0"/>
    </xf>
    <xf numFmtId="0" fontId="8" fillId="23" borderId="3" xfId="0" applyFont="1" applyFill="1" applyBorder="1" applyAlignment="1" applyProtection="1">
      <alignment horizontal="center" vertical="center" wrapText="1"/>
      <protection locked="0"/>
    </xf>
    <xf numFmtId="0" fontId="8" fillId="23" borderId="0" xfId="0" applyFont="1" applyFill="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center" vertical="center" wrapText="1"/>
      <protection locked="0"/>
    </xf>
    <xf numFmtId="0" fontId="9" fillId="5" borderId="26"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0" fillId="5" borderId="26" xfId="0" applyFill="1" applyBorder="1" applyAlignment="1" applyProtection="1">
      <alignment horizontal="center" vertical="center" wrapText="1"/>
      <protection locked="0"/>
    </xf>
    <xf numFmtId="0" fontId="0" fillId="5" borderId="25" xfId="0"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11" fillId="5" borderId="25" xfId="0" applyFont="1" applyFill="1" applyBorder="1" applyAlignment="1" applyProtection="1">
      <alignment horizontal="center" vertical="center" wrapText="1"/>
      <protection locked="0"/>
    </xf>
    <xf numFmtId="0" fontId="25" fillId="5" borderId="0" xfId="0" applyFont="1" applyFill="1" applyAlignment="1" applyProtection="1">
      <alignment horizontal="left" vertical="center" wrapText="1"/>
      <protection locked="0"/>
    </xf>
    <xf numFmtId="0" fontId="8" fillId="48" borderId="0" xfId="0" applyFont="1" applyFill="1" applyAlignment="1" applyProtection="1">
      <alignment horizontal="center" wrapText="1"/>
      <protection locked="0" hidden="1"/>
    </xf>
    <xf numFmtId="0" fontId="6" fillId="47" borderId="24" xfId="1" applyFont="1" applyFill="1" applyBorder="1" applyAlignment="1" applyProtection="1">
      <alignment horizontal="center"/>
      <protection locked="0" hidden="1"/>
    </xf>
    <xf numFmtId="0" fontId="6" fillId="47" borderId="13" xfId="1" applyFont="1" applyFill="1" applyBorder="1" applyAlignment="1" applyProtection="1">
      <alignment horizontal="center"/>
      <protection locked="0" hidden="1"/>
    </xf>
    <xf numFmtId="0" fontId="8" fillId="48" borderId="0" xfId="0" applyFont="1" applyFill="1" applyAlignment="1" applyProtection="1">
      <alignment horizontal="center" vertical="center" wrapText="1"/>
      <protection locked="0" hidden="1"/>
    </xf>
    <xf numFmtId="0" fontId="60" fillId="48" borderId="23" xfId="0" applyFont="1" applyFill="1" applyBorder="1" applyAlignment="1">
      <alignment horizontal="left" wrapText="1"/>
    </xf>
    <xf numFmtId="0" fontId="61" fillId="48" borderId="23" xfId="0" applyFont="1" applyFill="1" applyBorder="1" applyAlignment="1">
      <alignment horizontal="left" wrapText="1"/>
    </xf>
    <xf numFmtId="0" fontId="27" fillId="47" borderId="38" xfId="1" applyFont="1" applyFill="1" applyBorder="1" applyAlignment="1" applyProtection="1">
      <alignment horizontal="center"/>
      <protection locked="0" hidden="1"/>
    </xf>
    <xf numFmtId="0" fontId="26" fillId="47" borderId="31" xfId="1" applyFont="1" applyFill="1" applyBorder="1" applyAlignment="1" applyProtection="1">
      <alignment horizontal="center"/>
      <protection locked="0" hidden="1"/>
    </xf>
    <xf numFmtId="0" fontId="27" fillId="47" borderId="24" xfId="1" applyFont="1" applyFill="1" applyBorder="1" applyAlignment="1" applyProtection="1">
      <alignment horizontal="center"/>
      <protection locked="0" hidden="1"/>
    </xf>
    <xf numFmtId="0" fontId="26" fillId="47" borderId="13" xfId="1" applyFont="1" applyFill="1" applyBorder="1" applyAlignment="1" applyProtection="1">
      <alignment horizontal="center"/>
      <protection locked="0" hidden="1"/>
    </xf>
    <xf numFmtId="0" fontId="8" fillId="25" borderId="3" xfId="0" applyFont="1" applyFill="1" applyBorder="1" applyAlignment="1" applyProtection="1">
      <alignment horizontal="center" vertical="center"/>
      <protection locked="0"/>
    </xf>
    <xf numFmtId="0" fontId="14" fillId="25" borderId="4" xfId="0" applyFont="1" applyFill="1" applyBorder="1" applyAlignment="1" applyProtection="1">
      <alignment horizontal="center" vertical="center"/>
      <protection locked="0"/>
    </xf>
    <xf numFmtId="0" fontId="14" fillId="25" borderId="6" xfId="0" applyFont="1" applyFill="1" applyBorder="1" applyAlignment="1" applyProtection="1">
      <alignment horizontal="center" vertical="center"/>
      <protection locked="0"/>
    </xf>
    <xf numFmtId="0" fontId="41" fillId="0" borderId="1"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10" xfId="0" applyFont="1" applyBorder="1" applyAlignment="1" applyProtection="1">
      <alignment horizontal="left" wrapText="1"/>
      <protection locked="0"/>
    </xf>
    <xf numFmtId="0" fontId="9" fillId="0" borderId="11" xfId="0" applyFont="1" applyBorder="1" applyAlignment="1" applyProtection="1">
      <alignment horizontal="left" wrapText="1"/>
      <protection locked="0"/>
    </xf>
    <xf numFmtId="0" fontId="9" fillId="0" borderId="12" xfId="0" applyFont="1" applyBorder="1" applyAlignment="1" applyProtection="1">
      <alignment horizontal="left" wrapText="1"/>
      <protection locked="0"/>
    </xf>
    <xf numFmtId="0" fontId="9" fillId="0" borderId="2" xfId="0" applyFont="1" applyBorder="1" applyAlignment="1" applyProtection="1">
      <alignment horizontal="left" vertical="top" wrapText="1"/>
      <protection locked="0"/>
    </xf>
    <xf numFmtId="0" fontId="9" fillId="0" borderId="3"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18" fillId="4" borderId="10" xfId="0" applyFont="1" applyFill="1" applyBorder="1" applyAlignment="1" applyProtection="1">
      <alignment horizontal="center" vertical="center"/>
      <protection locked="0"/>
    </xf>
    <xf numFmtId="0" fontId="18" fillId="4" borderId="11" xfId="0" applyFont="1" applyFill="1" applyBorder="1" applyAlignment="1" applyProtection="1">
      <alignment horizontal="center" vertical="center"/>
      <protection locked="0"/>
    </xf>
    <xf numFmtId="0" fontId="18" fillId="4" borderId="12" xfId="0" applyFont="1" applyFill="1" applyBorder="1" applyAlignment="1" applyProtection="1">
      <alignment horizontal="center" vertical="center"/>
      <protection locked="0"/>
    </xf>
    <xf numFmtId="0" fontId="8" fillId="25" borderId="11" xfId="0" applyFont="1" applyFill="1" applyBorder="1" applyAlignment="1" applyProtection="1">
      <alignment horizontal="center" vertical="center"/>
      <protection locked="0"/>
    </xf>
    <xf numFmtId="0" fontId="8" fillId="25" borderId="7" xfId="0" applyFont="1" applyFill="1" applyBorder="1" applyAlignment="1" applyProtection="1">
      <alignment horizontal="center"/>
      <protection locked="0"/>
    </xf>
    <xf numFmtId="0" fontId="8" fillId="25" borderId="8" xfId="0" applyFont="1" applyFill="1" applyBorder="1" applyAlignment="1" applyProtection="1">
      <alignment horizontal="center"/>
      <protection locked="0"/>
    </xf>
    <xf numFmtId="0" fontId="8" fillId="25" borderId="9" xfId="0" applyFont="1" applyFill="1" applyBorder="1" applyAlignment="1" applyProtection="1">
      <alignment horizontal="center"/>
      <protection locked="0"/>
    </xf>
    <xf numFmtId="0" fontId="3" fillId="0" borderId="23" xfId="0" applyFont="1" applyBorder="1" applyAlignment="1" applyProtection="1">
      <alignment horizontal="center"/>
      <protection locked="0"/>
    </xf>
    <xf numFmtId="0" fontId="9" fillId="18" borderId="43" xfId="0" applyFont="1" applyFill="1" applyBorder="1" applyAlignment="1" applyProtection="1">
      <alignment horizontal="left" vertical="center" wrapText="1"/>
      <protection locked="0"/>
    </xf>
    <xf numFmtId="0" fontId="9" fillId="18" borderId="14" xfId="0" applyFont="1" applyFill="1" applyBorder="1" applyAlignment="1" applyProtection="1">
      <alignment horizontal="left" vertical="center" wrapText="1"/>
      <protection locked="0"/>
    </xf>
    <xf numFmtId="0" fontId="9" fillId="18" borderId="79" xfId="0" applyFont="1" applyFill="1" applyBorder="1" applyAlignment="1" applyProtection="1">
      <alignment horizontal="left" vertical="center" wrapText="1"/>
      <protection locked="0"/>
    </xf>
    <xf numFmtId="0" fontId="3" fillId="0" borderId="20" xfId="0" applyFont="1" applyBorder="1" applyAlignment="1" applyProtection="1">
      <alignment horizontal="center" vertical="center" wrapText="1"/>
      <protection locked="0"/>
    </xf>
    <xf numFmtId="0" fontId="9" fillId="18" borderId="65" xfId="0" applyFont="1" applyFill="1" applyBorder="1" applyAlignment="1" applyProtection="1">
      <alignment horizontal="left" vertical="center" wrapText="1"/>
      <protection locked="0"/>
    </xf>
    <xf numFmtId="0" fontId="9" fillId="18" borderId="66" xfId="0" applyFont="1" applyFill="1" applyBorder="1" applyAlignment="1" applyProtection="1">
      <alignment horizontal="left" vertical="center" wrapText="1"/>
      <protection locked="0"/>
    </xf>
    <xf numFmtId="0" fontId="9" fillId="18" borderId="67" xfId="0" applyFont="1" applyFill="1"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18" fillId="4" borderId="7" xfId="0" applyFont="1" applyFill="1" applyBorder="1" applyAlignment="1" applyProtection="1">
      <alignment horizontal="center" vertical="center"/>
      <protection locked="0"/>
    </xf>
    <xf numFmtId="0" fontId="18" fillId="4" borderId="8" xfId="0" applyFont="1" applyFill="1" applyBorder="1" applyAlignment="1" applyProtection="1">
      <alignment horizontal="center" vertical="center"/>
      <protection locked="0"/>
    </xf>
    <xf numFmtId="0" fontId="18" fillId="4" borderId="9"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protection locked="0"/>
    </xf>
    <xf numFmtId="0" fontId="6" fillId="29" borderId="0" xfId="0" applyFont="1" applyFill="1" applyAlignment="1">
      <alignment horizontal="center"/>
    </xf>
    <xf numFmtId="0" fontId="6" fillId="6" borderId="0" xfId="0" applyFont="1" applyFill="1" applyAlignment="1">
      <alignment horizontal="center"/>
    </xf>
    <xf numFmtId="0" fontId="2" fillId="5" borderId="2" xfId="0" applyFont="1" applyFill="1" applyBorder="1" applyAlignment="1" applyProtection="1">
      <alignment horizontal="left" vertical="center" wrapText="1"/>
      <protection locked="0"/>
    </xf>
    <xf numFmtId="0" fontId="2" fillId="5" borderId="3" xfId="0" applyFont="1" applyFill="1" applyBorder="1" applyAlignment="1" applyProtection="1">
      <alignment horizontal="left" vertical="center" wrapText="1"/>
      <protection locked="0"/>
    </xf>
    <xf numFmtId="0" fontId="8" fillId="21" borderId="0" xfId="0" applyFont="1" applyFill="1" applyAlignment="1" applyProtection="1">
      <alignment horizontal="center" vertical="center" wrapText="1"/>
      <protection locked="0" hidden="1"/>
    </xf>
    <xf numFmtId="0" fontId="8" fillId="21" borderId="0" xfId="0" applyFont="1" applyFill="1" applyAlignment="1" applyProtection="1">
      <alignment horizontal="center" wrapText="1"/>
      <protection locked="0" hidden="1"/>
    </xf>
    <xf numFmtId="0" fontId="2" fillId="22" borderId="37" xfId="1" applyFont="1" applyFill="1" applyBorder="1" applyAlignment="1" applyProtection="1">
      <alignment horizontal="center"/>
      <protection locked="0" hidden="1"/>
    </xf>
    <xf numFmtId="0" fontId="2" fillId="22" borderId="16" xfId="1" applyFont="1" applyFill="1" applyBorder="1" applyAlignment="1" applyProtection="1">
      <alignment horizontal="center"/>
      <protection locked="0" hidden="1"/>
    </xf>
    <xf numFmtId="0" fontId="43" fillId="21" borderId="38" xfId="0" applyFont="1" applyFill="1" applyBorder="1" applyAlignment="1">
      <alignment horizontal="left" vertical="top" wrapText="1"/>
    </xf>
    <xf numFmtId="0" fontId="43" fillId="21" borderId="31" xfId="0" applyFont="1" applyFill="1" applyBorder="1" applyAlignment="1">
      <alignment horizontal="left" vertical="top" wrapText="1"/>
    </xf>
    <xf numFmtId="0" fontId="43" fillId="21" borderId="24" xfId="0" applyFont="1" applyFill="1" applyBorder="1" applyAlignment="1">
      <alignment horizontal="left" vertical="top" wrapText="1"/>
    </xf>
    <xf numFmtId="0" fontId="43" fillId="21" borderId="13" xfId="0" applyFont="1" applyFill="1" applyBorder="1" applyAlignment="1">
      <alignment horizontal="left" vertical="top" wrapText="1"/>
    </xf>
    <xf numFmtId="0" fontId="27" fillId="22" borderId="24" xfId="1" applyFont="1" applyFill="1" applyBorder="1" applyAlignment="1" applyProtection="1">
      <alignment horizontal="center"/>
      <protection locked="0" hidden="1"/>
    </xf>
    <xf numFmtId="0" fontId="27" fillId="22" borderId="13" xfId="1" applyFont="1" applyFill="1" applyBorder="1" applyAlignment="1" applyProtection="1">
      <alignment horizontal="center"/>
      <protection locked="0" hidden="1"/>
    </xf>
    <xf numFmtId="0" fontId="26" fillId="22" borderId="24" xfId="1" applyFont="1" applyFill="1" applyBorder="1" applyAlignment="1" applyProtection="1">
      <alignment horizontal="center"/>
      <protection locked="0" hidden="1"/>
    </xf>
    <xf numFmtId="0" fontId="26" fillId="22" borderId="13" xfId="1" applyFont="1" applyFill="1" applyBorder="1" applyAlignment="1" applyProtection="1">
      <alignment horizontal="center"/>
      <protection locked="0" hidden="1"/>
    </xf>
    <xf numFmtId="0" fontId="2" fillId="22" borderId="24" xfId="1" applyFont="1" applyFill="1" applyBorder="1" applyAlignment="1" applyProtection="1">
      <alignment horizontal="center"/>
      <protection locked="0" hidden="1"/>
    </xf>
    <xf numFmtId="0" fontId="2" fillId="22" borderId="13" xfId="1" applyFont="1" applyFill="1" applyBorder="1" applyAlignment="1" applyProtection="1">
      <alignment horizontal="center"/>
      <protection locked="0" hidden="1"/>
    </xf>
    <xf numFmtId="0" fontId="8" fillId="21" borderId="0" xfId="0" applyFont="1" applyFill="1" applyAlignment="1" applyProtection="1">
      <alignment horizontal="center" wrapText="1"/>
      <protection locked="0"/>
    </xf>
    <xf numFmtId="0" fontId="21" fillId="21" borderId="0" xfId="0" applyFont="1" applyFill="1" applyAlignment="1" applyProtection="1">
      <alignment horizontal="center" vertical="center" wrapText="1"/>
      <protection locked="0"/>
    </xf>
    <xf numFmtId="0" fontId="9" fillId="5" borderId="0" xfId="0" applyFont="1" applyFill="1" applyAlignment="1" applyProtection="1">
      <alignment horizontal="left" vertical="top" wrapText="1"/>
      <protection locked="0"/>
    </xf>
    <xf numFmtId="0" fontId="10" fillId="21" borderId="26" xfId="0" applyFont="1" applyFill="1" applyBorder="1" applyAlignment="1" applyProtection="1">
      <alignment horizontal="center" vertical="center" wrapText="1"/>
      <protection hidden="1"/>
    </xf>
    <xf numFmtId="0" fontId="10" fillId="21" borderId="25" xfId="0" applyFont="1" applyFill="1" applyBorder="1" applyAlignment="1" applyProtection="1">
      <alignment horizontal="center" vertical="center" wrapText="1"/>
      <protection hidden="1"/>
    </xf>
    <xf numFmtId="0" fontId="0" fillId="21" borderId="0" xfId="0" applyFill="1" applyAlignment="1" applyProtection="1">
      <alignment horizontal="center" wrapText="1"/>
      <protection locked="0"/>
    </xf>
    <xf numFmtId="0" fontId="8" fillId="21" borderId="52" xfId="0" applyFont="1" applyFill="1" applyBorder="1" applyAlignment="1" applyProtection="1">
      <alignment horizontal="center" wrapText="1"/>
      <protection locked="0"/>
    </xf>
    <xf numFmtId="0" fontId="14" fillId="21" borderId="53" xfId="0" applyFont="1" applyFill="1" applyBorder="1" applyAlignment="1" applyProtection="1">
      <alignment horizontal="center" wrapText="1"/>
      <protection locked="0"/>
    </xf>
    <xf numFmtId="0" fontId="14" fillId="21" borderId="54" xfId="0" applyFont="1" applyFill="1" applyBorder="1" applyAlignment="1" applyProtection="1">
      <alignment horizontal="center" wrapText="1"/>
      <protection locked="0"/>
    </xf>
    <xf numFmtId="0" fontId="12" fillId="5" borderId="14" xfId="0" applyFont="1" applyFill="1" applyBorder="1" applyAlignment="1" applyProtection="1">
      <alignment horizontal="left" vertical="center" wrapText="1"/>
      <protection locked="0"/>
    </xf>
    <xf numFmtId="0" fontId="0" fillId="0" borderId="45" xfId="0" applyBorder="1" applyAlignment="1" applyProtection="1">
      <alignment horizontal="left" wrapText="1"/>
      <protection locked="0"/>
    </xf>
    <xf numFmtId="0" fontId="0" fillId="0" borderId="46" xfId="0" applyBorder="1" applyAlignment="1" applyProtection="1">
      <alignment horizontal="left" wrapText="1"/>
      <protection locked="0"/>
    </xf>
    <xf numFmtId="0" fontId="21" fillId="21" borderId="5"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left" vertical="center" wrapText="1"/>
      <protection locked="0"/>
    </xf>
    <xf numFmtId="0" fontId="3" fillId="5" borderId="0" xfId="0" applyFont="1" applyFill="1" applyAlignment="1" applyProtection="1">
      <alignment horizontal="left" wrapText="1"/>
      <protection locked="0"/>
    </xf>
    <xf numFmtId="0" fontId="0" fillId="5" borderId="0" xfId="0" applyFill="1" applyAlignment="1" applyProtection="1">
      <alignment horizontal="left" wrapText="1"/>
      <protection locked="0"/>
    </xf>
    <xf numFmtId="0" fontId="3" fillId="5" borderId="0" xfId="0" applyFont="1" applyFill="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17" xfId="0" applyFill="1" applyBorder="1" applyAlignment="1" applyProtection="1">
      <alignment horizontal="left" wrapText="1"/>
      <protection locked="0"/>
    </xf>
    <xf numFmtId="0" fontId="8" fillId="21" borderId="0" xfId="0" applyFont="1" applyFill="1" applyAlignment="1" applyProtection="1">
      <alignment horizontal="center" vertical="center" wrapText="1"/>
      <protection locked="0"/>
    </xf>
    <xf numFmtId="0" fontId="16" fillId="5" borderId="14" xfId="0" applyFont="1" applyFill="1" applyBorder="1" applyAlignment="1" applyProtection="1">
      <alignment horizontal="left" vertical="center" wrapText="1"/>
      <protection locked="0"/>
    </xf>
    <xf numFmtId="0" fontId="0" fillId="5" borderId="17" xfId="0" applyFill="1" applyBorder="1" applyAlignment="1" applyProtection="1">
      <alignment horizontal="left" vertical="top" wrapText="1"/>
      <protection locked="0"/>
    </xf>
    <xf numFmtId="0" fontId="34" fillId="18" borderId="0" xfId="0" applyFont="1" applyFill="1" applyAlignment="1" applyProtection="1">
      <alignment horizontal="center" vertical="center" wrapText="1"/>
      <protection locked="0"/>
    </xf>
    <xf numFmtId="0" fontId="21" fillId="18" borderId="0" xfId="0" applyFont="1" applyFill="1" applyAlignment="1" applyProtection="1">
      <alignment horizontal="center" vertical="center" wrapText="1"/>
      <protection locked="0"/>
    </xf>
    <xf numFmtId="0" fontId="8" fillId="40" borderId="0" xfId="0" applyFont="1" applyFill="1" applyAlignment="1" applyProtection="1">
      <alignment horizontal="center" wrapText="1"/>
      <protection locked="0"/>
    </xf>
    <xf numFmtId="0" fontId="24" fillId="5" borderId="17" xfId="0" applyFont="1" applyFill="1" applyBorder="1" applyAlignment="1" applyProtection="1">
      <alignment horizontal="right" wrapText="1"/>
      <protection locked="0"/>
    </xf>
    <xf numFmtId="0" fontId="24" fillId="5" borderId="0" xfId="0" applyFont="1" applyFill="1" applyAlignment="1" applyProtection="1">
      <alignment horizontal="right" wrapText="1"/>
      <protection locked="0"/>
    </xf>
    <xf numFmtId="2" fontId="24" fillId="24" borderId="0" xfId="0" applyNumberFormat="1" applyFont="1" applyFill="1" applyAlignment="1" applyProtection="1">
      <alignment horizontal="center" vertical="center" wrapText="1"/>
      <protection locked="0"/>
    </xf>
    <xf numFmtId="2" fontId="9" fillId="5" borderId="14" xfId="0" applyNumberFormat="1" applyFont="1" applyFill="1" applyBorder="1" applyAlignment="1" applyProtection="1">
      <alignment horizontal="left" vertical="center" wrapText="1"/>
      <protection locked="0"/>
    </xf>
    <xf numFmtId="2" fontId="24" fillId="24" borderId="0" xfId="0" applyNumberFormat="1" applyFont="1" applyFill="1" applyAlignment="1" applyProtection="1">
      <alignment horizontal="center" wrapText="1"/>
      <protection locked="0"/>
    </xf>
    <xf numFmtId="2" fontId="0" fillId="31" borderId="19" xfId="0" applyNumberFormat="1" applyFill="1" applyBorder="1" applyAlignment="1" applyProtection="1">
      <alignment horizontal="center" vertical="center" wrapText="1"/>
      <protection locked="0"/>
    </xf>
    <xf numFmtId="2" fontId="0" fillId="31" borderId="20" xfId="0" applyNumberFormat="1" applyFill="1" applyBorder="1" applyAlignment="1" applyProtection="1">
      <alignment horizontal="center" vertical="center" wrapText="1"/>
      <protection locked="0"/>
    </xf>
    <xf numFmtId="2" fontId="0" fillId="31" borderId="15" xfId="0" applyNumberFormat="1" applyFill="1" applyBorder="1" applyAlignment="1" applyProtection="1">
      <alignment horizontal="center" vertical="center" wrapText="1"/>
      <protection locked="0"/>
    </xf>
    <xf numFmtId="0" fontId="24" fillId="45" borderId="0" xfId="0" applyFont="1" applyFill="1" applyAlignment="1">
      <alignment horizontal="center"/>
    </xf>
    <xf numFmtId="0" fontId="0" fillId="45" borderId="0" xfId="0" applyFill="1" applyAlignment="1">
      <alignment horizontal="center"/>
    </xf>
    <xf numFmtId="0" fontId="24" fillId="45" borderId="0" xfId="0" applyFont="1" applyFill="1" applyAlignment="1">
      <alignment horizontal="center" vertical="center"/>
    </xf>
    <xf numFmtId="0" fontId="36" fillId="5" borderId="0" xfId="0" applyFont="1" applyFill="1" applyAlignment="1">
      <alignment horizontal="center" vertical="top"/>
    </xf>
    <xf numFmtId="0" fontId="9" fillId="5" borderId="0" xfId="0" applyFont="1" applyFill="1" applyAlignment="1">
      <alignment horizontal="center" vertical="top"/>
    </xf>
    <xf numFmtId="0" fontId="18" fillId="45" borderId="38" xfId="0" applyFont="1" applyFill="1" applyBorder="1" applyAlignment="1">
      <alignment horizontal="left" vertical="center" wrapText="1"/>
    </xf>
    <xf numFmtId="0" fontId="18" fillId="45" borderId="31" xfId="0" applyFont="1" applyFill="1" applyBorder="1" applyAlignment="1">
      <alignment horizontal="left" vertical="center" wrapText="1"/>
    </xf>
    <xf numFmtId="0" fontId="18" fillId="45" borderId="24" xfId="0" applyFont="1" applyFill="1" applyBorder="1" applyAlignment="1">
      <alignment horizontal="left" vertical="center" wrapText="1"/>
    </xf>
    <xf numFmtId="0" fontId="18" fillId="45" borderId="13" xfId="0" applyFont="1" applyFill="1" applyBorder="1" applyAlignment="1">
      <alignment horizontal="left" vertical="center" wrapText="1"/>
    </xf>
    <xf numFmtId="0" fontId="26" fillId="31" borderId="24" xfId="1" applyFont="1" applyFill="1" applyBorder="1" applyAlignment="1" applyProtection="1">
      <alignment horizontal="center"/>
      <protection locked="0" hidden="1"/>
    </xf>
    <xf numFmtId="0" fontId="26" fillId="31" borderId="13" xfId="1" applyFont="1" applyFill="1" applyBorder="1" applyAlignment="1" applyProtection="1">
      <alignment horizontal="center"/>
      <protection locked="0" hidden="1"/>
    </xf>
    <xf numFmtId="0" fontId="2" fillId="31" borderId="19" xfId="0" applyFont="1" applyFill="1" applyBorder="1" applyAlignment="1">
      <alignment vertical="center" wrapText="1"/>
    </xf>
    <xf numFmtId="0" fontId="2" fillId="31" borderId="15" xfId="0" applyFont="1" applyFill="1" applyBorder="1" applyAlignment="1">
      <alignment vertical="center" wrapText="1"/>
    </xf>
    <xf numFmtId="0" fontId="27" fillId="31" borderId="38" xfId="1" applyFont="1" applyFill="1" applyBorder="1" applyAlignment="1" applyProtection="1">
      <alignment horizontal="center" vertical="center"/>
      <protection locked="0" hidden="1"/>
    </xf>
    <xf numFmtId="0" fontId="27" fillId="31" borderId="31" xfId="1" applyFont="1" applyFill="1" applyBorder="1" applyAlignment="1" applyProtection="1">
      <alignment horizontal="center" vertical="center"/>
      <protection locked="0" hidden="1"/>
    </xf>
    <xf numFmtId="0" fontId="27" fillId="31" borderId="37" xfId="1" applyFont="1" applyFill="1" applyBorder="1" applyAlignment="1" applyProtection="1">
      <alignment horizontal="center" vertical="center"/>
      <protection locked="0" hidden="1"/>
    </xf>
    <xf numFmtId="0" fontId="27" fillId="31" borderId="16" xfId="1" applyFont="1" applyFill="1" applyBorder="1" applyAlignment="1" applyProtection="1">
      <alignment horizontal="center" vertical="center"/>
      <protection locked="0" hidden="1"/>
    </xf>
    <xf numFmtId="0" fontId="3" fillId="5" borderId="0" xfId="0" applyFont="1" applyFill="1" applyAlignment="1">
      <alignment horizontal="center"/>
    </xf>
    <xf numFmtId="2" fontId="24" fillId="30" borderId="0" xfId="0" applyNumberFormat="1" applyFont="1" applyFill="1" applyAlignment="1" applyProtection="1">
      <alignment horizontal="center" vertical="center" wrapText="1"/>
      <protection locked="0"/>
    </xf>
    <xf numFmtId="2" fontId="9" fillId="5" borderId="14" xfId="0" applyNumberFormat="1" applyFont="1" applyFill="1" applyBorder="1" applyAlignment="1" applyProtection="1">
      <alignment horizontal="left" vertical="top" wrapText="1"/>
      <protection locked="0"/>
    </xf>
    <xf numFmtId="2" fontId="24" fillId="30" borderId="0" xfId="0" applyNumberFormat="1" applyFont="1" applyFill="1" applyAlignment="1" applyProtection="1">
      <alignment horizontal="center" wrapText="1"/>
      <protection locked="0"/>
    </xf>
    <xf numFmtId="2" fontId="45" fillId="5" borderId="0" xfId="0" applyNumberFormat="1" applyFont="1" applyFill="1" applyAlignment="1" applyProtection="1">
      <alignment horizontal="left" vertical="center" wrapText="1"/>
      <protection locked="0"/>
    </xf>
    <xf numFmtId="2" fontId="9" fillId="5" borderId="0" xfId="0" applyNumberFormat="1" applyFont="1" applyFill="1" applyAlignment="1" applyProtection="1">
      <alignment horizontal="left" vertical="center" wrapText="1"/>
      <protection locked="0"/>
    </xf>
    <xf numFmtId="2" fontId="44" fillId="9" borderId="19" xfId="0" applyNumberFormat="1" applyFont="1" applyFill="1" applyBorder="1" applyAlignment="1" applyProtection="1">
      <alignment horizontal="center" vertical="center" wrapText="1"/>
      <protection locked="0"/>
    </xf>
    <xf numFmtId="2" fontId="11" fillId="9" borderId="20" xfId="0" applyNumberFormat="1" applyFont="1" applyFill="1" applyBorder="1" applyAlignment="1" applyProtection="1">
      <alignment horizontal="center" vertical="center" wrapText="1"/>
      <protection locked="0"/>
    </xf>
    <xf numFmtId="2" fontId="11" fillId="9" borderId="15" xfId="0" applyNumberFormat="1" applyFont="1" applyFill="1" applyBorder="1" applyAlignment="1" applyProtection="1">
      <alignment horizontal="center" vertical="center" wrapText="1"/>
      <protection locked="0"/>
    </xf>
    <xf numFmtId="2" fontId="46" fillId="33" borderId="19" xfId="0" applyNumberFormat="1" applyFont="1" applyFill="1" applyBorder="1" applyAlignment="1" applyProtection="1">
      <alignment horizontal="center" vertical="center" wrapText="1"/>
      <protection locked="0"/>
    </xf>
    <xf numFmtId="2" fontId="47" fillId="33" borderId="20" xfId="0" applyNumberFormat="1" applyFont="1" applyFill="1" applyBorder="1" applyAlignment="1" applyProtection="1">
      <alignment horizontal="center" vertical="center" wrapText="1"/>
      <protection locked="0"/>
    </xf>
    <xf numFmtId="2" fontId="47" fillId="33" borderId="15" xfId="0" applyNumberFormat="1" applyFont="1" applyFill="1" applyBorder="1" applyAlignment="1" applyProtection="1">
      <alignment horizontal="center" vertical="center" wrapText="1"/>
      <protection locked="0"/>
    </xf>
    <xf numFmtId="2" fontId="48" fillId="7" borderId="23" xfId="0" applyNumberFormat="1" applyFont="1" applyFill="1" applyBorder="1" applyAlignment="1" applyProtection="1">
      <alignment horizontal="center" vertical="center" wrapText="1"/>
      <protection locked="0"/>
    </xf>
    <xf numFmtId="2" fontId="49" fillId="7" borderId="23" xfId="0" applyNumberFormat="1" applyFont="1" applyFill="1" applyBorder="1" applyAlignment="1" applyProtection="1">
      <alignment horizontal="center" vertical="center" wrapText="1"/>
      <protection locked="0"/>
    </xf>
    <xf numFmtId="2" fontId="46" fillId="33" borderId="20" xfId="0" applyNumberFormat="1" applyFont="1" applyFill="1" applyBorder="1" applyAlignment="1" applyProtection="1">
      <alignment horizontal="center" vertical="center" wrapText="1"/>
      <protection locked="0"/>
    </xf>
    <xf numFmtId="0" fontId="62" fillId="3" borderId="0" xfId="0" applyFont="1" applyFill="1" applyAlignment="1">
      <alignment horizontal="center" wrapText="1"/>
    </xf>
    <xf numFmtId="0" fontId="14" fillId="5" borderId="3" xfId="0" applyFont="1" applyFill="1" applyBorder="1" applyAlignment="1" applyProtection="1">
      <alignment horizontal="left"/>
      <protection locked="0" hidden="1"/>
    </xf>
    <xf numFmtId="0" fontId="35" fillId="5" borderId="3" xfId="1" applyFont="1" applyFill="1" applyBorder="1" applyAlignment="1" applyProtection="1">
      <alignment horizontal="center"/>
      <protection locked="0" hidden="1"/>
    </xf>
    <xf numFmtId="0" fontId="35" fillId="5" borderId="0" xfId="1" applyFont="1" applyFill="1" applyBorder="1" applyAlignment="1" applyProtection="1">
      <alignment horizontal="center"/>
      <protection locked="0" hidden="1"/>
    </xf>
    <xf numFmtId="0" fontId="14" fillId="5" borderId="0" xfId="0" applyFont="1" applyFill="1" applyAlignment="1" applyProtection="1">
      <alignment horizontal="left"/>
      <protection locked="0" hidden="1"/>
    </xf>
    <xf numFmtId="0" fontId="3" fillId="19" borderId="23" xfId="0" applyFont="1" applyFill="1" applyBorder="1" applyAlignment="1" applyProtection="1">
      <alignment horizontal="left" vertical="center" wrapText="1"/>
      <protection hidden="1"/>
    </xf>
    <xf numFmtId="0" fontId="0" fillId="19" borderId="23" xfId="0" applyFill="1" applyBorder="1" applyAlignment="1" applyProtection="1">
      <alignment horizontal="center" vertical="center" wrapText="1"/>
      <protection hidden="1"/>
    </xf>
    <xf numFmtId="0" fontId="0" fillId="5" borderId="23" xfId="0" applyFill="1" applyBorder="1" applyAlignment="1" applyProtection="1">
      <alignment horizontal="center" vertical="top" wrapText="1"/>
      <protection hidden="1"/>
    </xf>
    <xf numFmtId="0" fontId="3" fillId="5" borderId="19" xfId="0" applyFont="1" applyFill="1" applyBorder="1" applyAlignment="1" applyProtection="1">
      <alignment horizontal="left" vertical="top" wrapText="1"/>
      <protection hidden="1"/>
    </xf>
    <xf numFmtId="0" fontId="3" fillId="5" borderId="20" xfId="0" applyFont="1" applyFill="1" applyBorder="1" applyAlignment="1" applyProtection="1">
      <alignment horizontal="left" vertical="top" wrapText="1"/>
      <protection hidden="1"/>
    </xf>
    <xf numFmtId="0" fontId="3" fillId="5" borderId="15" xfId="0" applyFont="1" applyFill="1" applyBorder="1" applyAlignment="1" applyProtection="1">
      <alignment horizontal="left" vertical="top" wrapText="1"/>
      <protection hidden="1"/>
    </xf>
    <xf numFmtId="0" fontId="3" fillId="5" borderId="23" xfId="0" applyFont="1" applyFill="1" applyBorder="1" applyAlignment="1" applyProtection="1">
      <alignment horizontal="left" vertical="center" wrapText="1"/>
      <protection hidden="1"/>
    </xf>
    <xf numFmtId="0" fontId="0" fillId="5" borderId="23" xfId="0" applyFill="1" applyBorder="1" applyAlignment="1" applyProtection="1">
      <alignment horizontal="left" vertical="center" wrapText="1"/>
      <protection hidden="1"/>
    </xf>
    <xf numFmtId="0" fontId="0" fillId="5" borderId="19" xfId="0" applyFill="1" applyBorder="1" applyAlignment="1" applyProtection="1">
      <alignment horizontal="center" vertical="center" wrapText="1"/>
      <protection hidden="1"/>
    </xf>
    <xf numFmtId="0" fontId="0" fillId="5" borderId="20" xfId="0" applyFill="1" applyBorder="1" applyAlignment="1" applyProtection="1">
      <alignment horizontal="center" vertical="center" wrapText="1"/>
      <protection hidden="1"/>
    </xf>
    <xf numFmtId="0" fontId="0" fillId="5" borderId="15" xfId="0" applyFill="1" applyBorder="1" applyAlignment="1" applyProtection="1">
      <alignment horizontal="center" vertical="center" wrapText="1"/>
      <protection hidden="1"/>
    </xf>
    <xf numFmtId="0" fontId="3" fillId="43" borderId="23" xfId="0" applyFont="1" applyFill="1" applyBorder="1" applyAlignment="1" applyProtection="1">
      <alignment horizontal="left" vertical="center" wrapText="1"/>
      <protection hidden="1"/>
    </xf>
    <xf numFmtId="0" fontId="0" fillId="43" borderId="23" xfId="0" applyFill="1" applyBorder="1" applyAlignment="1" applyProtection="1">
      <alignment horizontal="center" vertical="center" wrapText="1"/>
      <protection hidden="1"/>
    </xf>
    <xf numFmtId="0" fontId="0" fillId="5" borderId="23" xfId="0" applyFill="1" applyBorder="1" applyAlignment="1" applyProtection="1">
      <alignment horizontal="center" vertical="center" wrapText="1"/>
      <protection hidden="1"/>
    </xf>
    <xf numFmtId="0" fontId="3" fillId="44" borderId="19" xfId="0" applyFont="1" applyFill="1" applyBorder="1" applyAlignment="1" applyProtection="1">
      <alignment horizontal="left" vertical="center" wrapText="1"/>
      <protection hidden="1"/>
    </xf>
    <xf numFmtId="0" fontId="3" fillId="44" borderId="20" xfId="0" applyFont="1" applyFill="1" applyBorder="1" applyAlignment="1" applyProtection="1">
      <alignment horizontal="left" vertical="center" wrapText="1"/>
      <protection hidden="1"/>
    </xf>
    <xf numFmtId="0" fontId="3" fillId="44" borderId="15" xfId="0" applyFont="1" applyFill="1" applyBorder="1" applyAlignment="1" applyProtection="1">
      <alignment horizontal="left" vertical="center" wrapText="1"/>
      <protection hidden="1"/>
    </xf>
    <xf numFmtId="0" fontId="3" fillId="5" borderId="19" xfId="0" applyFont="1" applyFill="1" applyBorder="1" applyAlignment="1" applyProtection="1">
      <alignment horizontal="left" vertical="center" wrapText="1"/>
      <protection hidden="1"/>
    </xf>
    <xf numFmtId="0" fontId="3" fillId="5" borderId="20" xfId="0" applyFont="1" applyFill="1" applyBorder="1" applyAlignment="1" applyProtection="1">
      <alignment horizontal="left" vertical="center" wrapText="1"/>
      <protection hidden="1"/>
    </xf>
    <xf numFmtId="0" fontId="3" fillId="5" borderId="15" xfId="0" applyFont="1" applyFill="1" applyBorder="1" applyAlignment="1" applyProtection="1">
      <alignment horizontal="left" vertical="center" wrapText="1"/>
      <protection hidden="1"/>
    </xf>
    <xf numFmtId="0" fontId="0" fillId="5" borderId="24" xfId="0" applyFill="1" applyBorder="1" applyAlignment="1" applyProtection="1">
      <alignment horizontal="center" vertical="center" wrapText="1"/>
      <protection hidden="1"/>
    </xf>
    <xf numFmtId="0" fontId="0" fillId="5" borderId="0" xfId="0" applyFill="1" applyAlignment="1" applyProtection="1">
      <alignment horizontal="center" vertical="center" wrapText="1"/>
      <protection hidden="1"/>
    </xf>
    <xf numFmtId="0" fontId="0" fillId="5" borderId="13" xfId="0" applyFill="1" applyBorder="1" applyAlignment="1" applyProtection="1">
      <alignment horizontal="center" vertical="center" wrapText="1"/>
      <protection hidden="1"/>
    </xf>
    <xf numFmtId="0" fontId="0" fillId="44" borderId="19" xfId="0" applyFill="1" applyBorder="1" applyAlignment="1" applyProtection="1">
      <alignment horizontal="center" vertical="center" wrapText="1"/>
      <protection hidden="1"/>
    </xf>
    <xf numFmtId="0" fontId="0" fillId="44" borderId="20" xfId="0" applyFill="1" applyBorder="1" applyAlignment="1" applyProtection="1">
      <alignment horizontal="center" vertical="center" wrapText="1"/>
      <protection hidden="1"/>
    </xf>
    <xf numFmtId="0" fontId="0" fillId="44" borderId="15" xfId="0" applyFill="1" applyBorder="1" applyAlignment="1" applyProtection="1">
      <alignment horizontal="center" vertical="center" wrapText="1"/>
      <protection hidden="1"/>
    </xf>
    <xf numFmtId="0" fontId="3" fillId="34" borderId="23" xfId="0" applyFont="1" applyFill="1" applyBorder="1" applyAlignment="1" applyProtection="1">
      <alignment horizontal="left" vertical="center" wrapText="1"/>
      <protection hidden="1"/>
    </xf>
    <xf numFmtId="0" fontId="0" fillId="34" borderId="37" xfId="0" applyFill="1" applyBorder="1" applyAlignment="1" applyProtection="1">
      <alignment horizontal="center" vertical="center" wrapText="1"/>
      <protection hidden="1"/>
    </xf>
    <xf numFmtId="0" fontId="0" fillId="34" borderId="14" xfId="0" applyFill="1" applyBorder="1" applyAlignment="1" applyProtection="1">
      <alignment horizontal="center" vertical="center" wrapText="1"/>
      <protection hidden="1"/>
    </xf>
    <xf numFmtId="0" fontId="0" fillId="34" borderId="16" xfId="0" applyFill="1" applyBorder="1" applyAlignment="1" applyProtection="1">
      <alignment horizontal="center" vertical="center" wrapText="1"/>
      <protection hidden="1"/>
    </xf>
    <xf numFmtId="0" fontId="21" fillId="10" borderId="0" xfId="0" applyFont="1" applyFill="1" applyAlignment="1" applyProtection="1">
      <alignment horizontal="center" vertical="center" wrapText="1"/>
      <protection hidden="1"/>
    </xf>
    <xf numFmtId="0" fontId="3" fillId="18" borderId="23" xfId="0" applyFont="1" applyFill="1" applyBorder="1" applyAlignment="1" applyProtection="1">
      <alignment horizontal="left" vertical="center" wrapText="1"/>
      <protection hidden="1"/>
    </xf>
    <xf numFmtId="0" fontId="21" fillId="9" borderId="0" xfId="0" applyFont="1" applyFill="1" applyAlignment="1" applyProtection="1">
      <alignment horizontal="center" vertical="center"/>
      <protection hidden="1"/>
    </xf>
    <xf numFmtId="0" fontId="3" fillId="44" borderId="23" xfId="0" applyFont="1" applyFill="1" applyBorder="1" applyAlignment="1" applyProtection="1">
      <alignment horizontal="left" vertical="center" wrapText="1"/>
      <protection hidden="1"/>
    </xf>
    <xf numFmtId="0" fontId="0" fillId="44" borderId="37" xfId="0" applyFill="1" applyBorder="1" applyAlignment="1" applyProtection="1">
      <alignment horizontal="center" vertical="center" wrapText="1"/>
      <protection hidden="1"/>
    </xf>
    <xf numFmtId="0" fontId="0" fillId="44" borderId="14" xfId="0" applyFill="1" applyBorder="1" applyAlignment="1" applyProtection="1">
      <alignment horizontal="center" vertical="center" wrapText="1"/>
      <protection hidden="1"/>
    </xf>
    <xf numFmtId="0" fontId="0" fillId="44" borderId="16" xfId="0" applyFill="1" applyBorder="1" applyAlignment="1" applyProtection="1">
      <alignment horizontal="center" vertical="center" wrapText="1"/>
      <protection hidden="1"/>
    </xf>
    <xf numFmtId="0" fontId="0" fillId="18" borderId="20" xfId="0" applyFill="1" applyBorder="1" applyAlignment="1" applyProtection="1">
      <alignment horizontal="center" vertical="center" wrapText="1"/>
      <protection hidden="1"/>
    </xf>
    <xf numFmtId="0" fontId="0" fillId="18" borderId="15" xfId="0" applyFill="1" applyBorder="1" applyAlignment="1" applyProtection="1">
      <alignment horizontal="center" vertical="center" wrapText="1"/>
      <protection hidden="1"/>
    </xf>
    <xf numFmtId="0" fontId="0" fillId="18" borderId="19" xfId="0" applyFill="1" applyBorder="1" applyAlignment="1" applyProtection="1">
      <alignment horizontal="center" vertical="center" wrapText="1"/>
      <protection hidden="1"/>
    </xf>
    <xf numFmtId="0" fontId="3" fillId="16" borderId="19" xfId="0" applyFont="1" applyFill="1" applyBorder="1" applyAlignment="1" applyProtection="1">
      <alignment horizontal="left" vertical="center" wrapText="1"/>
      <protection hidden="1"/>
    </xf>
    <xf numFmtId="0" fontId="3" fillId="16" borderId="20" xfId="0" applyFont="1" applyFill="1" applyBorder="1" applyAlignment="1" applyProtection="1">
      <alignment horizontal="left" vertical="center" wrapText="1"/>
      <protection hidden="1"/>
    </xf>
    <xf numFmtId="0" fontId="3" fillId="16" borderId="15" xfId="0" applyFont="1" applyFill="1" applyBorder="1" applyAlignment="1" applyProtection="1">
      <alignment horizontal="left" vertical="center" wrapText="1"/>
      <protection hidden="1"/>
    </xf>
    <xf numFmtId="0" fontId="0" fillId="16" borderId="19" xfId="0" applyFill="1" applyBorder="1" applyAlignment="1" applyProtection="1">
      <alignment horizontal="center" vertical="center" wrapText="1"/>
      <protection hidden="1"/>
    </xf>
    <xf numFmtId="0" fontId="0" fillId="16" borderId="20" xfId="0" applyFill="1" applyBorder="1" applyAlignment="1" applyProtection="1">
      <alignment horizontal="center" vertical="center" wrapText="1"/>
      <protection hidden="1"/>
    </xf>
    <xf numFmtId="0" fontId="0" fillId="16" borderId="15" xfId="0" applyFill="1" applyBorder="1" applyAlignment="1" applyProtection="1">
      <alignment horizontal="center" vertical="center" wrapText="1"/>
      <protection hidden="1"/>
    </xf>
    <xf numFmtId="0" fontId="3" fillId="42" borderId="23" xfId="0" applyFont="1" applyFill="1" applyBorder="1" applyAlignment="1" applyProtection="1">
      <alignment horizontal="left" vertical="center" wrapText="1"/>
      <protection hidden="1"/>
    </xf>
    <xf numFmtId="0" fontId="0" fillId="42" borderId="23" xfId="0" applyFill="1" applyBorder="1" applyAlignment="1" applyProtection="1">
      <alignment horizontal="left" vertical="center" wrapText="1"/>
      <protection hidden="1"/>
    </xf>
    <xf numFmtId="0" fontId="0" fillId="42" borderId="23" xfId="0" applyFill="1" applyBorder="1" applyAlignment="1" applyProtection="1">
      <alignment horizontal="center" vertical="center" wrapText="1"/>
      <protection hidden="1"/>
    </xf>
    <xf numFmtId="0" fontId="0" fillId="17" borderId="38" xfId="0" applyFill="1" applyBorder="1" applyAlignment="1" applyProtection="1">
      <alignment horizontal="center" vertical="center" wrapText="1"/>
      <protection hidden="1"/>
    </xf>
    <xf numFmtId="0" fontId="0" fillId="17" borderId="17" xfId="0" applyFill="1" applyBorder="1" applyAlignment="1" applyProtection="1">
      <alignment horizontal="center" vertical="center" wrapText="1"/>
      <protection hidden="1"/>
    </xf>
    <xf numFmtId="0" fontId="0" fillId="17" borderId="31" xfId="0" applyFill="1" applyBorder="1" applyAlignment="1" applyProtection="1">
      <alignment horizontal="center" vertical="center" wrapText="1"/>
      <protection hidden="1"/>
    </xf>
    <xf numFmtId="0" fontId="21" fillId="11" borderId="14" xfId="0" applyFont="1" applyFill="1" applyBorder="1" applyAlignment="1" applyProtection="1">
      <alignment horizontal="center" vertical="center"/>
      <protection hidden="1"/>
    </xf>
    <xf numFmtId="0" fontId="3" fillId="17" borderId="23" xfId="0" applyFont="1" applyFill="1" applyBorder="1" applyAlignment="1" applyProtection="1">
      <alignment horizontal="left" vertical="center" wrapText="1"/>
      <protection hidden="1"/>
    </xf>
    <xf numFmtId="0" fontId="21" fillId="12" borderId="0" xfId="0" applyFont="1" applyFill="1" applyAlignment="1" applyProtection="1">
      <alignment horizontal="center" vertical="center" wrapText="1"/>
      <protection hidden="1"/>
    </xf>
    <xf numFmtId="0" fontId="3" fillId="16" borderId="23" xfId="0" applyFont="1" applyFill="1" applyBorder="1" applyAlignment="1" applyProtection="1">
      <alignment horizontal="left" vertical="center" wrapText="1"/>
      <protection hidden="1"/>
    </xf>
    <xf numFmtId="0" fontId="0" fillId="16" borderId="24" xfId="0" applyFill="1" applyBorder="1" applyAlignment="1" applyProtection="1">
      <alignment horizontal="center" vertical="center" wrapText="1"/>
      <protection hidden="1"/>
    </xf>
    <xf numFmtId="0" fontId="0" fillId="16" borderId="0" xfId="0" applyFill="1" applyAlignment="1" applyProtection="1">
      <alignment horizontal="center" vertical="center" wrapText="1"/>
      <protection hidden="1"/>
    </xf>
    <xf numFmtId="0" fontId="0" fillId="16" borderId="13" xfId="0" applyFill="1" applyBorder="1" applyAlignment="1" applyProtection="1">
      <alignment horizontal="center" vertical="center" wrapText="1"/>
      <protection hidden="1"/>
    </xf>
    <xf numFmtId="0" fontId="0" fillId="5" borderId="37" xfId="0" applyFill="1" applyBorder="1" applyAlignment="1" applyProtection="1">
      <alignment horizontal="center" vertical="center" wrapText="1"/>
      <protection hidden="1"/>
    </xf>
    <xf numFmtId="0" fontId="0" fillId="5" borderId="14" xfId="0" applyFill="1" applyBorder="1" applyAlignment="1" applyProtection="1">
      <alignment horizontal="center" vertical="center" wrapText="1"/>
      <protection hidden="1"/>
    </xf>
    <xf numFmtId="0" fontId="0" fillId="5" borderId="16" xfId="0" applyFill="1" applyBorder="1" applyAlignment="1" applyProtection="1">
      <alignment horizontal="center" vertical="center" wrapText="1"/>
      <protection hidden="1"/>
    </xf>
    <xf numFmtId="0" fontId="21" fillId="8" borderId="14" xfId="0" applyFont="1" applyFill="1" applyBorder="1" applyAlignment="1" applyProtection="1">
      <alignment horizontal="center" vertical="center"/>
      <protection hidden="1"/>
    </xf>
    <xf numFmtId="0" fontId="3" fillId="7" borderId="19" xfId="0" applyFont="1" applyFill="1" applyBorder="1" applyAlignment="1" applyProtection="1">
      <alignment horizontal="left" vertical="center" wrapText="1"/>
      <protection hidden="1"/>
    </xf>
    <xf numFmtId="0" fontId="3" fillId="7" borderId="20" xfId="0" applyFont="1" applyFill="1" applyBorder="1" applyAlignment="1" applyProtection="1">
      <alignment horizontal="left" vertical="center" wrapText="1"/>
      <protection hidden="1"/>
    </xf>
    <xf numFmtId="0" fontId="3" fillId="7" borderId="15" xfId="0" applyFont="1" applyFill="1" applyBorder="1" applyAlignment="1" applyProtection="1">
      <alignment horizontal="left" vertical="center" wrapText="1"/>
      <protection hidden="1"/>
    </xf>
    <xf numFmtId="0" fontId="0" fillId="7" borderId="19" xfId="0" applyFill="1" applyBorder="1" applyAlignment="1" applyProtection="1">
      <alignment horizontal="center" vertical="center" wrapText="1"/>
      <protection hidden="1"/>
    </xf>
    <xf numFmtId="0" fontId="0" fillId="7" borderId="20" xfId="0" applyFill="1" applyBorder="1" applyAlignment="1" applyProtection="1">
      <alignment horizontal="center" vertical="center" wrapText="1"/>
      <protection hidden="1"/>
    </xf>
    <xf numFmtId="0" fontId="0" fillId="7" borderId="15" xfId="0" applyFill="1" applyBorder="1" applyAlignment="1" applyProtection="1">
      <alignment horizontal="center" vertical="center" wrapText="1"/>
      <protection hidden="1"/>
    </xf>
    <xf numFmtId="0" fontId="3" fillId="7" borderId="23" xfId="0" applyFont="1" applyFill="1" applyBorder="1" applyAlignment="1" applyProtection="1">
      <alignment horizontal="left" vertical="center" wrapText="1"/>
      <protection hidden="1"/>
    </xf>
    <xf numFmtId="0" fontId="0" fillId="7" borderId="23" xfId="0" applyFill="1" applyBorder="1" applyAlignment="1" applyProtection="1">
      <alignment horizontal="center" wrapText="1"/>
      <protection hidden="1"/>
    </xf>
    <xf numFmtId="0" fontId="0" fillId="5" borderId="38" xfId="0" applyFill="1" applyBorder="1" applyAlignment="1" applyProtection="1">
      <alignment horizontal="center" vertical="center" wrapText="1"/>
      <protection hidden="1"/>
    </xf>
    <xf numFmtId="0" fontId="0" fillId="5" borderId="17" xfId="0" applyFill="1" applyBorder="1" applyAlignment="1" applyProtection="1">
      <alignment horizontal="center" vertical="center" wrapText="1"/>
      <protection hidden="1"/>
    </xf>
    <xf numFmtId="0" fontId="0" fillId="5" borderId="31" xfId="0" applyFill="1" applyBorder="1" applyAlignment="1" applyProtection="1">
      <alignment horizontal="center" vertical="center" wrapText="1"/>
      <protection hidden="1"/>
    </xf>
    <xf numFmtId="0" fontId="3" fillId="18" borderId="19" xfId="0" applyFont="1" applyFill="1" applyBorder="1" applyAlignment="1" applyProtection="1">
      <alignment horizontal="left" vertical="center" wrapText="1"/>
      <protection hidden="1"/>
    </xf>
    <xf numFmtId="0" fontId="3" fillId="18" borderId="20" xfId="0" applyFont="1" applyFill="1" applyBorder="1" applyAlignment="1" applyProtection="1">
      <alignment horizontal="left" vertical="center" wrapText="1"/>
      <protection hidden="1"/>
    </xf>
    <xf numFmtId="0" fontId="3" fillId="18" borderId="15" xfId="0" applyFont="1" applyFill="1" applyBorder="1" applyAlignment="1" applyProtection="1">
      <alignment horizontal="left" vertical="center" wrapText="1"/>
      <protection hidden="1"/>
    </xf>
    <xf numFmtId="0" fontId="0" fillId="15" borderId="19" xfId="0" applyFill="1" applyBorder="1" applyAlignment="1" applyProtection="1">
      <alignment horizontal="center" vertical="center" wrapText="1"/>
      <protection hidden="1"/>
    </xf>
    <xf numFmtId="0" fontId="0" fillId="15" borderId="20" xfId="0" applyFill="1" applyBorder="1" applyAlignment="1" applyProtection="1">
      <alignment horizontal="center" vertical="center" wrapText="1"/>
      <protection hidden="1"/>
    </xf>
    <xf numFmtId="0" fontId="0" fillId="15" borderId="15" xfId="0" applyFill="1" applyBorder="1" applyAlignment="1" applyProtection="1">
      <alignment horizontal="center" vertical="center" wrapText="1"/>
      <protection hidden="1"/>
    </xf>
    <xf numFmtId="0" fontId="23" fillId="14" borderId="0" xfId="0" applyFont="1" applyFill="1" applyAlignment="1" applyProtection="1">
      <alignment horizontal="center" vertical="center"/>
      <protection hidden="1"/>
    </xf>
    <xf numFmtId="0" fontId="0" fillId="42" borderId="19" xfId="0" applyFill="1" applyBorder="1" applyAlignment="1" applyProtection="1">
      <alignment horizontal="center" vertical="center" wrapText="1"/>
      <protection hidden="1"/>
    </xf>
    <xf numFmtId="0" fontId="0" fillId="42" borderId="20" xfId="0" applyFill="1" applyBorder="1" applyAlignment="1" applyProtection="1">
      <alignment horizontal="center" vertical="center" wrapText="1"/>
      <protection hidden="1"/>
    </xf>
    <xf numFmtId="0" fontId="0" fillId="42" borderId="15" xfId="0" applyFill="1" applyBorder="1" applyAlignment="1" applyProtection="1">
      <alignment horizontal="center" vertical="center" wrapText="1"/>
      <protection hidden="1"/>
    </xf>
    <xf numFmtId="0" fontId="3" fillId="15" borderId="23" xfId="0" applyFont="1" applyFill="1" applyBorder="1" applyAlignment="1" applyProtection="1">
      <alignment horizontal="left" vertical="center"/>
      <protection hidden="1"/>
    </xf>
    <xf numFmtId="0" fontId="3" fillId="42" borderId="19" xfId="0" applyFont="1" applyFill="1" applyBorder="1" applyAlignment="1" applyProtection="1">
      <alignment horizontal="left" vertical="center" wrapText="1"/>
      <protection hidden="1"/>
    </xf>
    <xf numFmtId="0" fontId="3" fillId="42" borderId="20" xfId="0" applyFont="1" applyFill="1" applyBorder="1" applyAlignment="1" applyProtection="1">
      <alignment horizontal="left" vertical="center" wrapText="1"/>
      <protection hidden="1"/>
    </xf>
    <xf numFmtId="0" fontId="3" fillId="42" borderId="15" xfId="0" applyFont="1" applyFill="1" applyBorder="1" applyAlignment="1" applyProtection="1">
      <alignment horizontal="left" vertical="center" wrapText="1"/>
      <protection hidden="1"/>
    </xf>
    <xf numFmtId="0" fontId="3" fillId="13" borderId="19" xfId="0" applyFont="1" applyFill="1" applyBorder="1" applyAlignment="1" applyProtection="1">
      <alignment horizontal="left" vertical="top" wrapText="1"/>
      <protection hidden="1"/>
    </xf>
    <xf numFmtId="0" fontId="3" fillId="13" borderId="20" xfId="0" applyFont="1" applyFill="1" applyBorder="1" applyAlignment="1" applyProtection="1">
      <alignment horizontal="left" vertical="top" wrapText="1"/>
      <protection hidden="1"/>
    </xf>
    <xf numFmtId="0" fontId="3" fillId="13" borderId="15" xfId="0" applyFont="1" applyFill="1" applyBorder="1" applyAlignment="1" applyProtection="1">
      <alignment horizontal="left" vertical="top" wrapText="1"/>
      <protection hidden="1"/>
    </xf>
    <xf numFmtId="0" fontId="3" fillId="13" borderId="19" xfId="0" applyFont="1" applyFill="1" applyBorder="1" applyAlignment="1" applyProtection="1">
      <alignment horizontal="left" vertical="center" wrapText="1"/>
      <protection hidden="1"/>
    </xf>
    <xf numFmtId="0" fontId="3" fillId="13" borderId="20" xfId="0" applyFont="1" applyFill="1" applyBorder="1" applyAlignment="1" applyProtection="1">
      <alignment horizontal="left" vertical="center" wrapText="1"/>
      <protection hidden="1"/>
    </xf>
    <xf numFmtId="0" fontId="3" fillId="13" borderId="15" xfId="0" applyFont="1" applyFill="1" applyBorder="1" applyAlignment="1" applyProtection="1">
      <alignment horizontal="left" vertical="center" wrapText="1"/>
      <protection hidden="1"/>
    </xf>
    <xf numFmtId="0" fontId="0" fillId="5" borderId="20" xfId="0" applyFill="1" applyBorder="1" applyAlignment="1" applyProtection="1">
      <alignment horizontal="center" vertical="top" wrapText="1"/>
      <protection hidden="1"/>
    </xf>
    <xf numFmtId="0" fontId="0" fillId="5" borderId="15" xfId="0" applyFill="1" applyBorder="1" applyAlignment="1" applyProtection="1">
      <alignment horizontal="center" vertical="top" wrapText="1"/>
      <protection hidden="1"/>
    </xf>
    <xf numFmtId="0" fontId="0" fillId="13" borderId="20" xfId="0" applyFill="1" applyBorder="1" applyAlignment="1" applyProtection="1">
      <alignment horizontal="center" vertical="top" wrapText="1"/>
      <protection hidden="1"/>
    </xf>
    <xf numFmtId="0" fontId="0" fillId="13" borderId="15" xfId="0" applyFill="1" applyBorder="1" applyAlignment="1" applyProtection="1">
      <alignment horizontal="center" vertical="top" wrapText="1"/>
      <protection hidden="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5" borderId="15" xfId="0" applyFill="1" applyBorder="1" applyAlignment="1">
      <alignment horizontal="center" vertical="center" wrapText="1"/>
    </xf>
    <xf numFmtId="0" fontId="0" fillId="13" borderId="19" xfId="0" applyFill="1" applyBorder="1" applyAlignment="1">
      <alignment horizontal="center" vertical="center" wrapText="1"/>
    </xf>
    <xf numFmtId="0" fontId="0" fillId="13" borderId="20" xfId="0" applyFill="1" applyBorder="1" applyAlignment="1">
      <alignment horizontal="center" vertical="center" wrapText="1"/>
    </xf>
    <xf numFmtId="0" fontId="0" fillId="13" borderId="15" xfId="0" applyFill="1" applyBorder="1" applyAlignment="1">
      <alignment horizontal="center" vertical="center" wrapText="1"/>
    </xf>
    <xf numFmtId="0" fontId="0" fillId="44" borderId="23" xfId="0" applyFill="1" applyBorder="1" applyAlignment="1" applyProtection="1">
      <alignment horizontal="center" vertical="center" wrapText="1"/>
      <protection hidden="1"/>
    </xf>
    <xf numFmtId="0" fontId="21" fillId="2" borderId="14" xfId="0" applyFont="1" applyFill="1" applyBorder="1" applyAlignment="1" applyProtection="1">
      <alignment horizontal="center" vertical="center"/>
      <protection hidden="1"/>
    </xf>
    <xf numFmtId="0" fontId="22" fillId="5" borderId="19" xfId="0" applyFont="1" applyFill="1" applyBorder="1" applyAlignment="1" applyProtection="1">
      <alignment horizontal="left" vertical="center"/>
      <protection hidden="1"/>
    </xf>
    <xf numFmtId="0" fontId="22" fillId="5" borderId="20" xfId="0" applyFont="1" applyFill="1" applyBorder="1" applyAlignment="1" applyProtection="1">
      <alignment horizontal="left" vertical="center"/>
      <protection hidden="1"/>
    </xf>
    <xf numFmtId="0" fontId="22" fillId="5" borderId="15" xfId="0" applyFont="1" applyFill="1" applyBorder="1" applyAlignment="1" applyProtection="1">
      <alignment horizontal="left" vertical="center"/>
      <protection hidden="1"/>
    </xf>
    <xf numFmtId="0" fontId="22" fillId="5" borderId="19" xfId="0" applyFont="1" applyFill="1" applyBorder="1" applyAlignment="1" applyProtection="1">
      <alignment horizontal="center" vertical="center"/>
      <protection hidden="1"/>
    </xf>
    <xf numFmtId="0" fontId="22" fillId="5" borderId="20" xfId="0" applyFont="1" applyFill="1" applyBorder="1" applyAlignment="1" applyProtection="1">
      <alignment horizontal="center" vertical="center"/>
      <protection hidden="1"/>
    </xf>
    <xf numFmtId="0" fontId="22" fillId="5" borderId="15" xfId="0" applyFont="1" applyFill="1" applyBorder="1" applyAlignment="1" applyProtection="1">
      <alignment horizontal="center" vertical="center"/>
      <protection hidden="1"/>
    </xf>
    <xf numFmtId="0" fontId="18" fillId="5" borderId="14" xfId="0" applyFont="1" applyFill="1" applyBorder="1" applyAlignment="1" applyProtection="1">
      <alignment horizontal="center" vertical="center" wrapText="1"/>
      <protection locked="0" hidden="1"/>
    </xf>
    <xf numFmtId="0" fontId="23" fillId="5" borderId="20" xfId="0" applyFont="1" applyFill="1" applyBorder="1" applyAlignment="1" applyProtection="1">
      <alignment horizontal="center" vertical="center" wrapText="1"/>
      <protection locked="0" hidden="1"/>
    </xf>
    <xf numFmtId="0" fontId="0" fillId="5" borderId="0" xfId="0" applyFill="1" applyAlignment="1" applyProtection="1">
      <alignment horizontal="center" wrapText="1"/>
      <protection locked="0" hidden="1"/>
    </xf>
    <xf numFmtId="0" fontId="8" fillId="21" borderId="3" xfId="0" applyFont="1" applyFill="1" applyBorder="1" applyAlignment="1" applyProtection="1">
      <alignment horizontal="center" vertical="center"/>
      <protection hidden="1"/>
    </xf>
    <xf numFmtId="0" fontId="8" fillId="21" borderId="4" xfId="0" applyFont="1" applyFill="1" applyBorder="1" applyAlignment="1" applyProtection="1">
      <alignment horizontal="center" vertical="center"/>
      <protection hidden="1"/>
    </xf>
    <xf numFmtId="0" fontId="8" fillId="21" borderId="6" xfId="0" applyFont="1" applyFill="1" applyBorder="1" applyAlignment="1" applyProtection="1">
      <alignment horizontal="center" vertical="center"/>
      <protection hidden="1"/>
    </xf>
    <xf numFmtId="0" fontId="8" fillId="21" borderId="9" xfId="0" applyFont="1" applyFill="1" applyBorder="1" applyAlignment="1" applyProtection="1">
      <alignment horizontal="center" vertical="center"/>
      <protection hidden="1"/>
    </xf>
    <xf numFmtId="0" fontId="30" fillId="21" borderId="10" xfId="0" applyFont="1" applyFill="1" applyBorder="1" applyAlignment="1" applyProtection="1">
      <alignment horizontal="center"/>
      <protection hidden="1"/>
    </xf>
    <xf numFmtId="0" fontId="30" fillId="21" borderId="11" xfId="0" applyFont="1" applyFill="1" applyBorder="1" applyAlignment="1" applyProtection="1">
      <alignment horizontal="center"/>
      <protection hidden="1"/>
    </xf>
    <xf numFmtId="0" fontId="3" fillId="4" borderId="10" xfId="0" applyFont="1" applyFill="1" applyBorder="1" applyAlignment="1" applyProtection="1">
      <alignment horizontal="center"/>
      <protection hidden="1"/>
    </xf>
    <xf numFmtId="0" fontId="3" fillId="4" borderId="11" xfId="0" applyFont="1" applyFill="1" applyBorder="1" applyAlignment="1" applyProtection="1">
      <alignment horizontal="center"/>
      <protection hidden="1"/>
    </xf>
    <xf numFmtId="0" fontId="3" fillId="4" borderId="12" xfId="0" applyFont="1" applyFill="1" applyBorder="1" applyAlignment="1" applyProtection="1">
      <alignment horizontal="center"/>
      <protection hidden="1"/>
    </xf>
    <xf numFmtId="0" fontId="0" fillId="0" borderId="2" xfId="0" applyBorder="1" applyAlignment="1" applyProtection="1">
      <alignment horizontal="left" vertical="top" wrapText="1"/>
      <protection hidden="1"/>
    </xf>
    <xf numFmtId="0" fontId="0" fillId="0" borderId="3" xfId="0" applyBorder="1" applyAlignment="1" applyProtection="1">
      <alignment horizontal="left" vertical="top" wrapText="1"/>
      <protection hidden="1"/>
    </xf>
    <xf numFmtId="0" fontId="0" fillId="0" borderId="4" xfId="0" applyBorder="1" applyAlignment="1" applyProtection="1">
      <alignment horizontal="left" vertical="top" wrapText="1"/>
      <protection hidden="1"/>
    </xf>
    <xf numFmtId="0" fontId="0" fillId="0" borderId="5" xfId="0" applyBorder="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6" xfId="0" applyBorder="1" applyAlignment="1" applyProtection="1">
      <alignment horizontal="left" vertical="top" wrapText="1"/>
      <protection hidden="1"/>
    </xf>
    <xf numFmtId="0" fontId="0" fillId="0" borderId="7" xfId="0" applyBorder="1" applyAlignment="1" applyProtection="1">
      <alignment horizontal="left" vertical="top" wrapText="1"/>
      <protection hidden="1"/>
    </xf>
    <xf numFmtId="0" fontId="0" fillId="0" borderId="8" xfId="0" applyBorder="1" applyAlignment="1" applyProtection="1">
      <alignment horizontal="left" vertical="top" wrapText="1"/>
      <protection hidden="1"/>
    </xf>
    <xf numFmtId="0" fontId="0" fillId="0" borderId="9" xfId="0" applyBorder="1" applyAlignment="1" applyProtection="1">
      <alignment horizontal="left" vertical="top" wrapText="1"/>
      <protection hidden="1"/>
    </xf>
    <xf numFmtId="0" fontId="0" fillId="6" borderId="10" xfId="0" applyFill="1" applyBorder="1" applyAlignment="1" applyProtection="1">
      <alignment horizontal="left" vertical="top" wrapText="1"/>
      <protection hidden="1"/>
    </xf>
    <xf numFmtId="0" fontId="0" fillId="6" borderId="11" xfId="0" applyFill="1" applyBorder="1" applyAlignment="1" applyProtection="1">
      <alignment horizontal="left" vertical="top" wrapText="1"/>
      <protection hidden="1"/>
    </xf>
    <xf numFmtId="0" fontId="0" fillId="6" borderId="12" xfId="0" applyFill="1" applyBorder="1" applyAlignment="1" applyProtection="1">
      <alignment horizontal="left" vertical="top" wrapText="1"/>
      <protection hidden="1"/>
    </xf>
    <xf numFmtId="0" fontId="0" fillId="5" borderId="2" xfId="0" applyFill="1" applyBorder="1" applyAlignment="1" applyProtection="1">
      <alignment horizontal="left" vertical="top" wrapText="1"/>
      <protection hidden="1"/>
    </xf>
    <xf numFmtId="0" fontId="0" fillId="5" borderId="3" xfId="0" applyFill="1" applyBorder="1" applyAlignment="1" applyProtection="1">
      <alignment horizontal="left" vertical="top" wrapText="1"/>
      <protection hidden="1"/>
    </xf>
    <xf numFmtId="0" fontId="0" fillId="5" borderId="4" xfId="0" applyFill="1" applyBorder="1" applyAlignment="1" applyProtection="1">
      <alignment horizontal="left" vertical="top" wrapText="1"/>
      <protection hidden="1"/>
    </xf>
    <xf numFmtId="0" fontId="0" fillId="5" borderId="5" xfId="0" applyFill="1" applyBorder="1" applyAlignment="1" applyProtection="1">
      <alignment horizontal="left" vertical="top" wrapText="1"/>
      <protection hidden="1"/>
    </xf>
    <xf numFmtId="0" fontId="0" fillId="5" borderId="0" xfId="0" applyFill="1" applyAlignment="1" applyProtection="1">
      <alignment horizontal="left" vertical="top" wrapText="1"/>
      <protection hidden="1"/>
    </xf>
    <xf numFmtId="0" fontId="0" fillId="5" borderId="6" xfId="0" applyFill="1" applyBorder="1" applyAlignment="1" applyProtection="1">
      <alignment horizontal="left" vertical="top" wrapText="1"/>
      <protection hidden="1"/>
    </xf>
    <xf numFmtId="0" fontId="14" fillId="21" borderId="3" xfId="0" applyFont="1" applyFill="1" applyBorder="1" applyAlignment="1" applyProtection="1">
      <alignment horizontal="center" vertical="center"/>
      <protection hidden="1"/>
    </xf>
    <xf numFmtId="0" fontId="14" fillId="21" borderId="0" xfId="0" applyFont="1" applyFill="1" applyAlignment="1" applyProtection="1">
      <alignment horizontal="center" vertical="center"/>
      <protection hidden="1"/>
    </xf>
    <xf numFmtId="0" fontId="21" fillId="21" borderId="0" xfId="0" applyFont="1" applyFill="1" applyAlignment="1" applyProtection="1">
      <alignment horizontal="center"/>
      <protection hidden="1"/>
    </xf>
    <xf numFmtId="0" fontId="18" fillId="4" borderId="10" xfId="0" applyFont="1" applyFill="1" applyBorder="1" applyAlignment="1" applyProtection="1">
      <alignment horizontal="left" vertical="top" wrapText="1"/>
      <protection hidden="1"/>
    </xf>
    <xf numFmtId="0" fontId="18" fillId="4" borderId="11" xfId="0" applyFont="1" applyFill="1" applyBorder="1" applyAlignment="1" applyProtection="1">
      <alignment horizontal="left" vertical="top" wrapText="1"/>
      <protection hidden="1"/>
    </xf>
    <xf numFmtId="0" fontId="18" fillId="4" borderId="12" xfId="0" applyFont="1" applyFill="1" applyBorder="1" applyAlignment="1" applyProtection="1">
      <alignment horizontal="left" vertical="top" wrapText="1"/>
      <protection hidden="1"/>
    </xf>
    <xf numFmtId="0" fontId="3" fillId="6" borderId="10" xfId="0" applyFont="1" applyFill="1" applyBorder="1" applyAlignment="1" applyProtection="1">
      <alignment horizontal="center" vertical="top" wrapText="1"/>
      <protection hidden="1"/>
    </xf>
    <xf numFmtId="0" fontId="3" fillId="6" borderId="12" xfId="0" applyFont="1" applyFill="1" applyBorder="1" applyAlignment="1" applyProtection="1">
      <alignment horizontal="center" vertical="top" wrapText="1"/>
      <protection hidden="1"/>
    </xf>
    <xf numFmtId="0" fontId="0" fillId="0" borderId="1" xfId="0" applyBorder="1" applyAlignment="1" applyProtection="1">
      <alignment horizontal="left" vertical="top" wrapText="1"/>
      <protection hidden="1"/>
    </xf>
    <xf numFmtId="0" fontId="8" fillId="21" borderId="11" xfId="0" applyFont="1" applyFill="1" applyBorder="1" applyAlignment="1" applyProtection="1">
      <alignment horizontal="center" vertical="center"/>
      <protection hidden="1"/>
    </xf>
    <xf numFmtId="0" fontId="9" fillId="0" borderId="18" xfId="0" applyFont="1" applyBorder="1" applyProtection="1">
      <protection locked="0" hidden="1"/>
    </xf>
    <xf numFmtId="0" fontId="3" fillId="0" borderId="12" xfId="0" applyFont="1" applyBorder="1" applyProtection="1">
      <protection locked="0" hidden="1"/>
    </xf>
    <xf numFmtId="0" fontId="3" fillId="27" borderId="25" xfId="1" applyFont="1" applyFill="1" applyBorder="1" applyAlignment="1" applyProtection="1">
      <alignment vertical="center" wrapText="1"/>
      <protection locked="0" hidden="1"/>
    </xf>
    <xf numFmtId="0" fontId="10" fillId="0" borderId="12" xfId="0" applyFont="1" applyBorder="1" applyProtection="1">
      <protection locked="0" hidden="1"/>
    </xf>
    <xf numFmtId="0" fontId="10" fillId="21" borderId="30" xfId="1" applyFont="1" applyFill="1" applyBorder="1" applyAlignment="1" applyProtection="1">
      <alignment horizontal="left" vertical="center" wrapText="1"/>
      <protection locked="0" hidden="1"/>
    </xf>
    <xf numFmtId="0" fontId="10" fillId="25" borderId="30" xfId="1" applyFont="1" applyFill="1" applyBorder="1" applyAlignment="1" applyProtection="1">
      <alignment horizontal="left" vertical="center" wrapText="1"/>
      <protection locked="0" hidden="1"/>
    </xf>
    <xf numFmtId="0" fontId="10" fillId="23" borderId="26" xfId="1" applyFont="1" applyFill="1" applyBorder="1" applyAlignment="1" applyProtection="1">
      <alignment horizontal="left" vertical="center" wrapText="1"/>
      <protection locked="0" hidden="1"/>
    </xf>
  </cellXfs>
  <cellStyles count="3">
    <cellStyle name="Hyperlink" xfId="1" builtinId="8"/>
    <cellStyle name="Normal" xfId="0" builtinId="0"/>
    <cellStyle name="Per cent" xfId="2" builtinId="5"/>
  </cellStyles>
  <dxfs count="214">
    <dxf>
      <font>
        <color rgb="FF9C0006"/>
      </font>
      <fill>
        <patternFill>
          <bgColor rgb="FFFFC7CE"/>
        </patternFill>
      </fill>
    </dxf>
    <dxf>
      <font>
        <color theme="0"/>
      </font>
      <fill>
        <patternFill>
          <bgColor rgb="FF990000"/>
        </patternFill>
      </fill>
    </dxf>
    <dxf>
      <font>
        <color rgb="FF9C5700"/>
      </font>
      <fill>
        <patternFill>
          <bgColor rgb="FFFFEB9C"/>
        </patternFill>
      </fill>
    </dxf>
    <dxf>
      <font>
        <color theme="0"/>
      </font>
      <fill>
        <patternFill>
          <bgColor rgb="FF990000"/>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theme="0"/>
      </font>
      <fill>
        <patternFill>
          <bgColor rgb="FF990000"/>
        </patternFill>
      </fill>
    </dxf>
    <dxf>
      <font>
        <color rgb="FF9C5700"/>
      </font>
      <fill>
        <patternFill>
          <bgColor rgb="FFFFEB9C"/>
        </patternFill>
      </fill>
    </dxf>
    <dxf>
      <font>
        <color rgb="FF9C0006"/>
      </font>
      <fill>
        <patternFill>
          <bgColor rgb="FFFFC7CE"/>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theme="0"/>
      </font>
      <fill>
        <patternFill>
          <bgColor rgb="FFC00000"/>
        </patternFill>
      </fill>
    </dxf>
    <dxf>
      <font>
        <color rgb="FF9C0006"/>
      </font>
      <fill>
        <patternFill>
          <bgColor rgb="FFFFC7CE"/>
        </patternFill>
      </fill>
    </dxf>
    <dxf>
      <font>
        <color theme="0"/>
      </font>
      <fill>
        <patternFill>
          <bgColor rgb="FF990000"/>
        </patternFill>
      </fill>
    </dxf>
    <dxf>
      <font>
        <color rgb="FF9C5700"/>
      </font>
      <fill>
        <patternFill>
          <bgColor rgb="FFFFEB9C"/>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val="0"/>
        <i/>
      </font>
    </dxf>
    <dxf>
      <font>
        <b val="0"/>
        <i/>
      </font>
    </dxf>
    <dxf>
      <font>
        <b val="0"/>
        <i/>
      </font>
    </dxf>
    <dxf>
      <font>
        <b val="0"/>
        <i/>
      </font>
    </dxf>
    <dxf>
      <font>
        <b val="0"/>
        <i/>
      </font>
    </dxf>
    <dxf>
      <font>
        <b val="0"/>
        <i/>
      </font>
    </dxf>
    <dxf>
      <font>
        <b val="0"/>
        <i/>
      </font>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theme="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0"/>
        </patternFill>
      </fill>
      <border>
        <left style="thin">
          <color theme="1"/>
        </left>
        <right style="thin">
          <color theme="1"/>
        </right>
        <top style="thin">
          <color theme="1"/>
        </top>
        <bottom style="thin">
          <color theme="1"/>
        </bottom>
        <vertical/>
        <horizontal/>
      </border>
    </dxf>
  </dxfs>
  <tableStyles count="0" defaultTableStyle="TableStyleMedium2" defaultPivotStyle="PivotStyleLight16"/>
  <colors>
    <mruColors>
      <color rgb="FFF79199"/>
      <color rgb="FFDDEBF7"/>
      <color rgb="FFE5F3FF"/>
      <color rgb="FFE1F8FF"/>
      <color rgb="FFDEECF8"/>
      <color rgb="FFC7DDFB"/>
      <color rgb="FFD6DCE4"/>
      <color rgb="FFECECEC"/>
      <color rgb="FFD6DCE5"/>
      <color rgb="FFF4EB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t>Couverture</a:t>
            </a:r>
            <a:r>
              <a:rPr lang="en-GB" baseline="0"/>
              <a:t> DTC </a:t>
            </a:r>
            <a:r>
              <a:rPr lang="en-GB"/>
              <a:t>(en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lineChart>
        <c:grouping val="standard"/>
        <c:varyColors val="0"/>
        <c:ser>
          <c:idx val="0"/>
          <c:order val="0"/>
          <c:tx>
            <c:v>DTC1 couverture</c:v>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'Étape2-2.1 Couverture&amp;équité'!$C$19:$J$19</c:f>
              <c:strCache>
                <c:ptCount val="8"/>
                <c:pt idx="0">
                  <c:v>_Année en cours_</c:v>
                </c:pt>
                <c:pt idx="1">
                  <c:v>_Année_</c:v>
                </c:pt>
                <c:pt idx="2">
                  <c:v>_Année_</c:v>
                </c:pt>
                <c:pt idx="3">
                  <c:v>_Année_</c:v>
                </c:pt>
                <c:pt idx="4">
                  <c:v>_Année_</c:v>
                </c:pt>
                <c:pt idx="5">
                  <c:v>_Année_</c:v>
                </c:pt>
                <c:pt idx="6">
                  <c:v>_Année_</c:v>
                </c:pt>
                <c:pt idx="7">
                  <c:v>_Année_</c:v>
                </c:pt>
              </c:strCache>
            </c:strRef>
          </c:cat>
          <c:val>
            <c:numRef>
              <c:f>'Étape2-2.1 Couverture&amp;équité'!$C$20:$J$20</c:f>
              <c:numCache>
                <c:formatCode>0%</c:formatCode>
                <c:ptCount val="8"/>
              </c:numCache>
            </c:numRef>
          </c:val>
          <c:smooth val="0"/>
          <c:extLst>
            <c:ext xmlns:c16="http://schemas.microsoft.com/office/drawing/2014/chart" uri="{C3380CC4-5D6E-409C-BE32-E72D297353CC}">
              <c16:uniqueId val="{00000004-914F-C948-AB74-201EFF71C889}"/>
            </c:ext>
          </c:extLst>
        </c:ser>
        <c:ser>
          <c:idx val="1"/>
          <c:order val="1"/>
          <c:tx>
            <c:v>DTC couverture</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'Étape2-2.1 Couverture&amp;équité'!$C$19:$J$19</c:f>
              <c:strCache>
                <c:ptCount val="8"/>
                <c:pt idx="0">
                  <c:v>_Année en cours_</c:v>
                </c:pt>
                <c:pt idx="1">
                  <c:v>_Année_</c:v>
                </c:pt>
                <c:pt idx="2">
                  <c:v>_Année_</c:v>
                </c:pt>
                <c:pt idx="3">
                  <c:v>_Année_</c:v>
                </c:pt>
                <c:pt idx="4">
                  <c:v>_Année_</c:v>
                </c:pt>
                <c:pt idx="5">
                  <c:v>_Année_</c:v>
                </c:pt>
                <c:pt idx="6">
                  <c:v>_Année_</c:v>
                </c:pt>
                <c:pt idx="7">
                  <c:v>_Année_</c:v>
                </c:pt>
              </c:strCache>
            </c:strRef>
          </c:cat>
          <c:val>
            <c:numRef>
              <c:f>'Étape2-2.1 Couverture&amp;équité'!$C$21:$J$21</c:f>
              <c:numCache>
                <c:formatCode>0%</c:formatCode>
                <c:ptCount val="8"/>
              </c:numCache>
            </c:numRef>
          </c:val>
          <c:smooth val="0"/>
          <c:extLst>
            <c:ext xmlns:c16="http://schemas.microsoft.com/office/drawing/2014/chart" uri="{C3380CC4-5D6E-409C-BE32-E72D297353CC}">
              <c16:uniqueId val="{00000005-914F-C948-AB74-201EFF71C889}"/>
            </c:ext>
          </c:extLst>
        </c:ser>
        <c:dLbls>
          <c:showLegendKey val="0"/>
          <c:showVal val="0"/>
          <c:showCatName val="0"/>
          <c:showSerName val="0"/>
          <c:showPercent val="0"/>
          <c:showBubbleSize val="0"/>
        </c:dLbls>
        <c:marker val="1"/>
        <c:smooth val="0"/>
        <c:axId val="571985087"/>
        <c:axId val="505038880"/>
      </c:lineChart>
      <c:catAx>
        <c:axId val="571985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05038880"/>
        <c:crosses val="autoZero"/>
        <c:auto val="1"/>
        <c:lblAlgn val="ctr"/>
        <c:lblOffset val="100"/>
        <c:noMultiLvlLbl val="0"/>
      </c:catAx>
      <c:valAx>
        <c:axId val="50503888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71985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t>Couverture MCV  (en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lineChart>
        <c:grouping val="standard"/>
        <c:varyColors val="0"/>
        <c:ser>
          <c:idx val="0"/>
          <c:order val="0"/>
          <c:tx>
            <c:v>MCV1 couverture</c:v>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'Étape2-2.1 Couverture&amp;équité'!$C$19:$J$19</c:f>
              <c:strCache>
                <c:ptCount val="8"/>
                <c:pt idx="0">
                  <c:v>_Année en cours_</c:v>
                </c:pt>
                <c:pt idx="1">
                  <c:v>_Année_</c:v>
                </c:pt>
                <c:pt idx="2">
                  <c:v>_Année_</c:v>
                </c:pt>
                <c:pt idx="3">
                  <c:v>_Année_</c:v>
                </c:pt>
                <c:pt idx="4">
                  <c:v>_Année_</c:v>
                </c:pt>
                <c:pt idx="5">
                  <c:v>_Année_</c:v>
                </c:pt>
                <c:pt idx="6">
                  <c:v>_Année_</c:v>
                </c:pt>
                <c:pt idx="7">
                  <c:v>_Année_</c:v>
                </c:pt>
              </c:strCache>
            </c:strRef>
          </c:cat>
          <c:val>
            <c:numRef>
              <c:f>'Étape2-2.1 Couverture&amp;équité'!$C$22:$J$22</c:f>
              <c:numCache>
                <c:formatCode>0%</c:formatCode>
                <c:ptCount val="8"/>
              </c:numCache>
            </c:numRef>
          </c:val>
          <c:smooth val="0"/>
          <c:extLst>
            <c:ext xmlns:c16="http://schemas.microsoft.com/office/drawing/2014/chart" uri="{C3380CC4-5D6E-409C-BE32-E72D297353CC}">
              <c16:uniqueId val="{00000000-0F5E-EB4D-A97F-D5AED527B309}"/>
            </c:ext>
          </c:extLst>
        </c:ser>
        <c:ser>
          <c:idx val="1"/>
          <c:order val="1"/>
          <c:tx>
            <c:v>MCV2 couverture</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'Étape2-2.1 Couverture&amp;équité'!$C$19:$J$19</c:f>
              <c:strCache>
                <c:ptCount val="8"/>
                <c:pt idx="0">
                  <c:v>_Année en cours_</c:v>
                </c:pt>
                <c:pt idx="1">
                  <c:v>_Année_</c:v>
                </c:pt>
                <c:pt idx="2">
                  <c:v>_Année_</c:v>
                </c:pt>
                <c:pt idx="3">
                  <c:v>_Année_</c:v>
                </c:pt>
                <c:pt idx="4">
                  <c:v>_Année_</c:v>
                </c:pt>
                <c:pt idx="5">
                  <c:v>_Année_</c:v>
                </c:pt>
                <c:pt idx="6">
                  <c:v>_Année_</c:v>
                </c:pt>
                <c:pt idx="7">
                  <c:v>_Année_</c:v>
                </c:pt>
              </c:strCache>
            </c:strRef>
          </c:cat>
          <c:val>
            <c:numRef>
              <c:f>'Étape2-2.1 Couverture&amp;équité'!$C$23:$J$23</c:f>
              <c:numCache>
                <c:formatCode>0%</c:formatCode>
                <c:ptCount val="8"/>
              </c:numCache>
            </c:numRef>
          </c:val>
          <c:smooth val="0"/>
          <c:extLst>
            <c:ext xmlns:c16="http://schemas.microsoft.com/office/drawing/2014/chart" uri="{C3380CC4-5D6E-409C-BE32-E72D297353CC}">
              <c16:uniqueId val="{00000001-0F5E-EB4D-A97F-D5AED527B309}"/>
            </c:ext>
          </c:extLst>
        </c:ser>
        <c:dLbls>
          <c:showLegendKey val="0"/>
          <c:showVal val="0"/>
          <c:showCatName val="0"/>
          <c:showSerName val="0"/>
          <c:showPercent val="0"/>
          <c:showBubbleSize val="0"/>
        </c:dLbls>
        <c:marker val="1"/>
        <c:smooth val="0"/>
        <c:axId val="571985087"/>
        <c:axId val="505038880"/>
      </c:lineChart>
      <c:catAx>
        <c:axId val="571985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05038880"/>
        <c:crosses val="autoZero"/>
        <c:auto val="1"/>
        <c:lblAlgn val="ctr"/>
        <c:lblOffset val="100"/>
        <c:noMultiLvlLbl val="0"/>
      </c:catAx>
      <c:valAx>
        <c:axId val="50503888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71985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t>Couverture HPV1</a:t>
            </a:r>
            <a:r>
              <a:rPr lang="en-GB" baseline="0"/>
              <a:t>  (en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lineChart>
        <c:grouping val="standard"/>
        <c:varyColors val="0"/>
        <c:ser>
          <c:idx val="1"/>
          <c:order val="0"/>
          <c:tx>
            <c:v>HPV1 couverture</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'Étape2-2.1 Couverture&amp;équité'!$C$19:$J$19</c:f>
              <c:strCache>
                <c:ptCount val="8"/>
                <c:pt idx="0">
                  <c:v>_Année en cours_</c:v>
                </c:pt>
                <c:pt idx="1">
                  <c:v>_Année_</c:v>
                </c:pt>
                <c:pt idx="2">
                  <c:v>_Année_</c:v>
                </c:pt>
                <c:pt idx="3">
                  <c:v>_Année_</c:v>
                </c:pt>
                <c:pt idx="4">
                  <c:v>_Année_</c:v>
                </c:pt>
                <c:pt idx="5">
                  <c:v>_Année_</c:v>
                </c:pt>
                <c:pt idx="6">
                  <c:v>_Année_</c:v>
                </c:pt>
                <c:pt idx="7">
                  <c:v>_Année_</c:v>
                </c:pt>
              </c:strCache>
            </c:strRef>
          </c:cat>
          <c:val>
            <c:numRef>
              <c:f>'Étape2-2.1 Couverture&amp;équité'!$C$24:$J$24</c:f>
              <c:numCache>
                <c:formatCode>0%</c:formatCode>
                <c:ptCount val="8"/>
              </c:numCache>
            </c:numRef>
          </c:val>
          <c:smooth val="0"/>
          <c:extLst>
            <c:ext xmlns:c16="http://schemas.microsoft.com/office/drawing/2014/chart" uri="{C3380CC4-5D6E-409C-BE32-E72D297353CC}">
              <c16:uniqueId val="{00000001-4C3B-C248-81A0-8690429CEE9D}"/>
            </c:ext>
          </c:extLst>
        </c:ser>
        <c:dLbls>
          <c:showLegendKey val="0"/>
          <c:showVal val="0"/>
          <c:showCatName val="0"/>
          <c:showSerName val="0"/>
          <c:showPercent val="0"/>
          <c:showBubbleSize val="0"/>
        </c:dLbls>
        <c:marker val="1"/>
        <c:smooth val="0"/>
        <c:axId val="571985087"/>
        <c:axId val="505038880"/>
      </c:lineChart>
      <c:catAx>
        <c:axId val="571985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05038880"/>
        <c:crosses val="autoZero"/>
        <c:auto val="1"/>
        <c:lblAlgn val="ctr"/>
        <c:lblOffset val="100"/>
        <c:noMultiLvlLbl val="0"/>
      </c:catAx>
      <c:valAx>
        <c:axId val="50503888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71985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hyperlink" Target="#'&#201;tape 1- Rassembler les sources'!A1"/><Relationship Id="rId1" Type="http://schemas.openxmlformats.org/officeDocument/2006/relationships/hyperlink" Target="#'Step 1'!A1"/></Relationships>
</file>

<file path=xl/drawings/_rels/drawing10.xml.rels><?xml version="1.0" encoding="UTF-8" standalone="yes"?>
<Relationships xmlns="http://schemas.openxmlformats.org/package/2006/relationships"><Relationship Id="rId8" Type="http://schemas.openxmlformats.org/officeDocument/2006/relationships/hyperlink" Target="#'info 1. Couverture &amp; &#233;quit&#233;'!A44"/><Relationship Id="rId13" Type="http://schemas.openxmlformats.org/officeDocument/2006/relationships/hyperlink" Target="#'info 1. Couverture &amp; &#233;quit&#233;'!A48"/><Relationship Id="rId18" Type="http://schemas.openxmlformats.org/officeDocument/2006/relationships/hyperlink" Target="#'info 1. Couverture &amp; &#233;quit&#233;'!A43"/><Relationship Id="rId3" Type="http://schemas.openxmlformats.org/officeDocument/2006/relationships/hyperlink" Target="#'Step3- Category3 '!A1"/><Relationship Id="rId7" Type="http://schemas.openxmlformats.org/officeDocument/2006/relationships/hyperlink" Target="#'info 1. Couverture &amp; &#233;quit&#233;'!A42"/><Relationship Id="rId12" Type="http://schemas.openxmlformats.org/officeDocument/2006/relationships/image" Target="../media/image1.png"/><Relationship Id="rId17" Type="http://schemas.openxmlformats.org/officeDocument/2006/relationships/hyperlink" Target="#'info 1. Couverture &amp; &#233;quit&#233;'!A52"/><Relationship Id="rId2" Type="http://schemas.openxmlformats.org/officeDocument/2006/relationships/hyperlink" Target="#'3.5 Couverture &amp; surveill. MAPI'!A1"/><Relationship Id="rId16" Type="http://schemas.openxmlformats.org/officeDocument/2006/relationships/hyperlink" Target="#'info 1. Couverture &amp; &#233;quit&#233;'!A51"/><Relationship Id="rId1" Type="http://schemas.openxmlformats.org/officeDocument/2006/relationships/hyperlink" Target="#'Step3- Category 5'!A1"/><Relationship Id="rId6" Type="http://schemas.openxmlformats.org/officeDocument/2006/relationships/image" Target="../media/image2.png"/><Relationship Id="rId11" Type="http://schemas.openxmlformats.org/officeDocument/2006/relationships/hyperlink" Target="#'info 1. Couverture &amp; &#233;quit&#233;'!A47"/><Relationship Id="rId5" Type="http://schemas.openxmlformats.org/officeDocument/2006/relationships/hyperlink" Target="#'info 1. Couverture &amp; &#233;quit&#233;'!A41"/><Relationship Id="rId15" Type="http://schemas.openxmlformats.org/officeDocument/2006/relationships/hyperlink" Target="#'info 1. Couverture &amp; &#233;quit&#233;'!A50"/><Relationship Id="rId10" Type="http://schemas.openxmlformats.org/officeDocument/2006/relationships/hyperlink" Target="#'info 1. Couverture &amp; &#233;quit&#233;'!A46"/><Relationship Id="rId4" Type="http://schemas.openxmlformats.org/officeDocument/2006/relationships/hyperlink" Target="#'3.3 Approvis., qualit&#233;, logist.'!A1"/><Relationship Id="rId9" Type="http://schemas.openxmlformats.org/officeDocument/2006/relationships/hyperlink" Target="#'info 1. Couverture &amp; &#233;quit&#233;'!A45"/><Relationship Id="rId14" Type="http://schemas.openxmlformats.org/officeDocument/2006/relationships/hyperlink" Target="#'info 1. Couverture &amp; &#233;quit&#233;'!A49"/></Relationships>
</file>

<file path=xl/drawings/_rels/drawing11.xml.rels><?xml version="1.0" encoding="UTF-8" standalone="yes"?>
<Relationships xmlns="http://schemas.openxmlformats.org/package/2006/relationships"><Relationship Id="rId8" Type="http://schemas.openxmlformats.org/officeDocument/2006/relationships/hyperlink" Target="#'info 1. Couverture &amp; &#233;quit&#233;'!A60"/><Relationship Id="rId13" Type="http://schemas.openxmlformats.org/officeDocument/2006/relationships/hyperlink" Target="#'info 1. Couverture &amp; &#233;quit&#233;'!A59"/><Relationship Id="rId3" Type="http://schemas.openxmlformats.org/officeDocument/2006/relationships/hyperlink" Target="#Category4!A1"/><Relationship Id="rId7" Type="http://schemas.openxmlformats.org/officeDocument/2006/relationships/hyperlink" Target="#'info 1. Couverture &amp; &#233;quit&#233;'!A58"/><Relationship Id="rId12" Type="http://schemas.openxmlformats.org/officeDocument/2006/relationships/hyperlink" Target="#'info 1. Couverture &amp; &#233;quit&#233;'!A54"/><Relationship Id="rId2" Type="http://schemas.openxmlformats.org/officeDocument/2006/relationships/hyperlink" Target="#'3.6 Surveillance des maladies'!A1"/><Relationship Id="rId1" Type="http://schemas.openxmlformats.org/officeDocument/2006/relationships/hyperlink" Target="#'Category 6'!A1"/><Relationship Id="rId6" Type="http://schemas.openxmlformats.org/officeDocument/2006/relationships/image" Target="../media/image2.png"/><Relationship Id="rId11" Type="http://schemas.openxmlformats.org/officeDocument/2006/relationships/hyperlink" Target="#'info 1. Couverture &amp; &#233;quit&#233;'!A56"/><Relationship Id="rId5" Type="http://schemas.openxmlformats.org/officeDocument/2006/relationships/hyperlink" Target="#'info 1. Couverture &amp; &#233;quit&#233;'!A55"/><Relationship Id="rId10" Type="http://schemas.openxmlformats.org/officeDocument/2006/relationships/hyperlink" Target="#'info 1. Couverture &amp; &#233;quit&#233;'!A57"/><Relationship Id="rId4" Type="http://schemas.openxmlformats.org/officeDocument/2006/relationships/hyperlink" Target="#'3.4. Prestation de services'!A1"/><Relationship Id="rId9" Type="http://schemas.openxmlformats.org/officeDocument/2006/relationships/image" Target="../media/image1.png"/><Relationship Id="rId14" Type="http://schemas.openxmlformats.org/officeDocument/2006/relationships/hyperlink" Target="#'info 1. Couverture &amp; &#233;quit&#233;'!A61"/></Relationships>
</file>

<file path=xl/drawings/_rels/drawing12.xml.rels><?xml version="1.0" encoding="UTF-8" standalone="yes"?>
<Relationships xmlns="http://schemas.openxmlformats.org/package/2006/relationships"><Relationship Id="rId8" Type="http://schemas.openxmlformats.org/officeDocument/2006/relationships/image" Target="../media/image1.png"/><Relationship Id="rId13" Type="http://schemas.openxmlformats.org/officeDocument/2006/relationships/hyperlink" Target="#'info 1. Couverture &amp; &#233;quit&#233;'!A67"/><Relationship Id="rId3" Type="http://schemas.openxmlformats.org/officeDocument/2006/relationships/hyperlink" Target="#'Step3- Category 5'!A1"/><Relationship Id="rId7" Type="http://schemas.openxmlformats.org/officeDocument/2006/relationships/hyperlink" Target="#'info 1. Couverture &amp; &#233;quit&#233;'!A62"/><Relationship Id="rId12" Type="http://schemas.openxmlformats.org/officeDocument/2006/relationships/hyperlink" Target="#'info 1. Couverture &amp; &#233;quit&#233;'!A66"/><Relationship Id="rId2" Type="http://schemas.openxmlformats.org/officeDocument/2006/relationships/hyperlink" Target="#'3.7 G&#233;n&#233;ration de la demande'!A1"/><Relationship Id="rId1" Type="http://schemas.openxmlformats.org/officeDocument/2006/relationships/hyperlink" Target="#'3.7 Demand generation'!A1"/><Relationship Id="rId6" Type="http://schemas.openxmlformats.org/officeDocument/2006/relationships/image" Target="../media/image2.png"/><Relationship Id="rId11" Type="http://schemas.openxmlformats.org/officeDocument/2006/relationships/hyperlink" Target="#'info 1. Couverture &amp; &#233;quit&#233;'!A65"/><Relationship Id="rId5" Type="http://schemas.openxmlformats.org/officeDocument/2006/relationships/hyperlink" Target="#'info 1. Couverture &amp; &#233;quit&#233;'!A61"/><Relationship Id="rId10" Type="http://schemas.openxmlformats.org/officeDocument/2006/relationships/hyperlink" Target="#'info 1. Couverture &amp; &#233;quit&#233;'!A64"/><Relationship Id="rId4" Type="http://schemas.openxmlformats.org/officeDocument/2006/relationships/hyperlink" Target="#'3.5 Couverture &amp; surveill. MAPI'!A1"/><Relationship Id="rId9" Type="http://schemas.openxmlformats.org/officeDocument/2006/relationships/hyperlink" Target="#'info 1. Couverture &amp; &#233;quit&#233;'!A63"/></Relationships>
</file>

<file path=xl/drawings/_rels/drawing13.xml.rels><?xml version="1.0" encoding="UTF-8" standalone="yes"?>
<Relationships xmlns="http://schemas.openxmlformats.org/package/2006/relationships"><Relationship Id="rId8" Type="http://schemas.openxmlformats.org/officeDocument/2006/relationships/hyperlink" Target="#'info 1. Couverture &amp; &#233;quit&#233;'!A73"/><Relationship Id="rId13" Type="http://schemas.openxmlformats.org/officeDocument/2006/relationships/image" Target="../media/image1.png"/><Relationship Id="rId3" Type="http://schemas.openxmlformats.org/officeDocument/2006/relationships/hyperlink" Target="#'Category 6'!A1"/><Relationship Id="rId7" Type="http://schemas.openxmlformats.org/officeDocument/2006/relationships/hyperlink" Target="#'info 1. Couverture &amp; &#233;quit&#233;'!A71"/><Relationship Id="rId12" Type="http://schemas.openxmlformats.org/officeDocument/2006/relationships/hyperlink" Target="#'info 1. Couverture &amp; &#233;quit&#233;'!A77"/><Relationship Id="rId2" Type="http://schemas.openxmlformats.org/officeDocument/2006/relationships/hyperlink" Target="#'3.8 Autres obstacles'!A1"/><Relationship Id="rId1" Type="http://schemas.openxmlformats.org/officeDocument/2006/relationships/hyperlink" Target="#'Any other barriers'!A1"/><Relationship Id="rId6" Type="http://schemas.openxmlformats.org/officeDocument/2006/relationships/image" Target="../media/image2.png"/><Relationship Id="rId11" Type="http://schemas.openxmlformats.org/officeDocument/2006/relationships/hyperlink" Target="#'info 1. Couverture &amp; &#233;quit&#233;'!A76"/><Relationship Id="rId5" Type="http://schemas.openxmlformats.org/officeDocument/2006/relationships/hyperlink" Target="#'info 1. Couverture &amp; &#233;quit&#233;'!A72"/><Relationship Id="rId15" Type="http://schemas.openxmlformats.org/officeDocument/2006/relationships/hyperlink" Target="#'info 1. Couverture &amp; &#233;quit&#233;'!A79"/><Relationship Id="rId10" Type="http://schemas.openxmlformats.org/officeDocument/2006/relationships/hyperlink" Target="#'info 1. Couverture &amp; &#233;quit&#233;'!A75"/><Relationship Id="rId4" Type="http://schemas.openxmlformats.org/officeDocument/2006/relationships/hyperlink" Target="#'3.6 Surveillance des maladies'!A1"/><Relationship Id="rId9" Type="http://schemas.openxmlformats.org/officeDocument/2006/relationships/hyperlink" Target="#'info 1. Couverture &amp; &#233;quit&#233;'!A74"/><Relationship Id="rId14" Type="http://schemas.openxmlformats.org/officeDocument/2006/relationships/hyperlink" Target="#'info 1. Couverture &amp; &#233;quit&#233;'!A78"/></Relationships>
</file>

<file path=xl/drawings/_rels/drawing14.xml.rels><?xml version="1.0" encoding="UTF-8" standalone="yes"?>
<Relationships xmlns="http://schemas.openxmlformats.org/package/2006/relationships"><Relationship Id="rId3" Type="http://schemas.openxmlformats.org/officeDocument/2006/relationships/hyperlink" Target="#'3.7 Demand generation'!A1"/><Relationship Id="rId2" Type="http://schemas.openxmlformats.org/officeDocument/2006/relationships/hyperlink" Target="#'&#201;tape 4-Hi&#233;rarchisation '!A1"/><Relationship Id="rId1" Type="http://schemas.openxmlformats.org/officeDocument/2006/relationships/hyperlink" Target="#'Step4-Prioritisation '!A1"/><Relationship Id="rId6" Type="http://schemas.openxmlformats.org/officeDocument/2006/relationships/image" Target="../media/image2.png"/><Relationship Id="rId5" Type="http://schemas.openxmlformats.org/officeDocument/2006/relationships/hyperlink" Target="#'info 1. C&amp;E'!B15"/><Relationship Id="rId4" Type="http://schemas.openxmlformats.org/officeDocument/2006/relationships/hyperlink" Target="#'3.7 G&#233;n&#233;ration de la demande'!A1"/></Relationships>
</file>

<file path=xl/drawings/_rels/drawing15.xml.rels><?xml version="1.0" encoding="UTF-8" standalone="yes"?>
<Relationships xmlns="http://schemas.openxmlformats.org/package/2006/relationships"><Relationship Id="rId3" Type="http://schemas.openxmlformats.org/officeDocument/2006/relationships/hyperlink" Target="#'Notes-Further research'!A1"/><Relationship Id="rId2" Type="http://schemas.openxmlformats.org/officeDocument/2006/relationships/hyperlink" Target="#'3.8 Autres obstacles'!A1"/><Relationship Id="rId1" Type="http://schemas.openxmlformats.org/officeDocument/2006/relationships/hyperlink" Target="#'Category 7'!A1"/><Relationship Id="rId4" Type="http://schemas.openxmlformats.org/officeDocument/2006/relationships/hyperlink" Target="#'Notes>>>'!A1"/></Relationships>
</file>

<file path=xl/drawings/_rels/drawing16.xml.rels><?xml version="1.0" encoding="UTF-8" standalone="yes"?>
<Relationships xmlns="http://schemas.openxmlformats.org/package/2006/relationships"><Relationship Id="rId8" Type="http://schemas.openxmlformats.org/officeDocument/2006/relationships/hyperlink" Target="#FIN!A1"/><Relationship Id="rId3" Type="http://schemas.openxmlformats.org/officeDocument/2006/relationships/hyperlink" Target="#'Notes-Further research'!A1"/><Relationship Id="rId7" Type="http://schemas.openxmlformats.org/officeDocument/2006/relationships/hyperlink" Target="#'Notes- Questions d&#233;cisionnelles'!A1"/><Relationship Id="rId2" Type="http://schemas.openxmlformats.org/officeDocument/2006/relationships/hyperlink" Target="#'&#201;tape 4-Hi&#233;rarchisation '!A1"/><Relationship Id="rId1" Type="http://schemas.openxmlformats.org/officeDocument/2006/relationships/hyperlink" Target="#'Step 2'!A1"/><Relationship Id="rId6" Type="http://schemas.openxmlformats.org/officeDocument/2006/relationships/hyperlink" Target="#'Notes- Identific. points forts'!A1"/><Relationship Id="rId5" Type="http://schemas.openxmlformats.org/officeDocument/2006/relationships/hyperlink" Target="#'Notes- Identifying strengths'!A1"/><Relationship Id="rId4" Type="http://schemas.openxmlformats.org/officeDocument/2006/relationships/hyperlink" Target="#'Notes-Recherches suppl&#233;m.'!A1"/><Relationship Id="rId9" Type="http://schemas.openxmlformats.org/officeDocument/2006/relationships/hyperlink" Target="#'Notes- Actions'!A1"/></Relationships>
</file>

<file path=xl/drawings/_rels/drawing17.xml.rels><?xml version="1.0" encoding="UTF-8" standalone="yes"?>
<Relationships xmlns="http://schemas.openxmlformats.org/package/2006/relationships"><Relationship Id="rId3" Type="http://schemas.openxmlformats.org/officeDocument/2006/relationships/hyperlink" Target="#'Notes-Further research'!A1"/><Relationship Id="rId2" Type="http://schemas.openxmlformats.org/officeDocument/2006/relationships/hyperlink" Target="#'Notes>>>'!A1"/><Relationship Id="rId1" Type="http://schemas.openxmlformats.org/officeDocument/2006/relationships/hyperlink" Target="#'Prioritisation of barriers'!A1"/><Relationship Id="rId4" Type="http://schemas.openxmlformats.org/officeDocument/2006/relationships/hyperlink" Target="#'Notes- Identific. points forts'!A1"/></Relationships>
</file>

<file path=xl/drawings/_rels/drawing18.xml.rels><?xml version="1.0" encoding="UTF-8" standalone="yes"?>
<Relationships xmlns="http://schemas.openxmlformats.org/package/2006/relationships"><Relationship Id="rId3" Type="http://schemas.openxmlformats.org/officeDocument/2006/relationships/hyperlink" Target="#'Notes-Further research'!A1"/><Relationship Id="rId2" Type="http://schemas.openxmlformats.org/officeDocument/2006/relationships/hyperlink" Target="#'Notes>>>'!A1"/><Relationship Id="rId1" Type="http://schemas.openxmlformats.org/officeDocument/2006/relationships/hyperlink" Target="#'Category 7'!A1"/><Relationship Id="rId4" Type="http://schemas.openxmlformats.org/officeDocument/2006/relationships/hyperlink" Target="#'Notes- Questions d&#233;cisionnelles'!A1"/></Relationships>
</file>

<file path=xl/drawings/_rels/drawing19.xml.rels><?xml version="1.0" encoding="UTF-8" standalone="yes"?>
<Relationships xmlns="http://schemas.openxmlformats.org/package/2006/relationships"><Relationship Id="rId3" Type="http://schemas.openxmlformats.org/officeDocument/2006/relationships/hyperlink" Target="#'Notes-Further research'!A1"/><Relationship Id="rId2" Type="http://schemas.openxmlformats.org/officeDocument/2006/relationships/hyperlink" Target="#'Notes>>>'!A1"/><Relationship Id="rId1" Type="http://schemas.openxmlformats.org/officeDocument/2006/relationships/hyperlink" Target="#'Category 7'!A1"/><Relationship Id="rId4" Type="http://schemas.openxmlformats.org/officeDocument/2006/relationships/hyperlink" Target="#'Notes- Actions'!A1"/></Relationships>
</file>

<file path=xl/drawings/_rels/drawing2.xml.rels><?xml version="1.0" encoding="UTF-8" standalone="yes"?>
<Relationships xmlns="http://schemas.openxmlformats.org/package/2006/relationships"><Relationship Id="rId13" Type="http://schemas.openxmlformats.org/officeDocument/2006/relationships/hyperlink" Target="#'info 2. Documentation'!A10"/><Relationship Id="rId18" Type="http://schemas.openxmlformats.org/officeDocument/2006/relationships/hyperlink" Target="#'info 2. Documentation'!A18"/><Relationship Id="rId26" Type="http://schemas.openxmlformats.org/officeDocument/2006/relationships/hyperlink" Target="#'info 2. Documentation'!A36"/><Relationship Id="rId39" Type="http://schemas.openxmlformats.org/officeDocument/2006/relationships/hyperlink" Target="#'info 2. Documentation'!A13"/><Relationship Id="rId21" Type="http://schemas.openxmlformats.org/officeDocument/2006/relationships/hyperlink" Target="#'info 2. Documentation'!A26"/><Relationship Id="rId34" Type="http://schemas.openxmlformats.org/officeDocument/2006/relationships/hyperlink" Target="#'info 2. Documentation'!A23"/><Relationship Id="rId7" Type="http://schemas.openxmlformats.org/officeDocument/2006/relationships/hyperlink" Target="#'info 2. Documentation'!A4"/><Relationship Id="rId2" Type="http://schemas.openxmlformats.org/officeDocument/2006/relationships/hyperlink" Target="#ACCUEIL!A1"/><Relationship Id="rId16" Type="http://schemas.openxmlformats.org/officeDocument/2006/relationships/hyperlink" Target="#'info 2. Documentation'!A14"/><Relationship Id="rId20" Type="http://schemas.openxmlformats.org/officeDocument/2006/relationships/hyperlink" Target="#'info 2. Documentation'!A28"/><Relationship Id="rId29" Type="http://schemas.openxmlformats.org/officeDocument/2006/relationships/hyperlink" Target="#'info 2. Documentation'!A40"/><Relationship Id="rId41" Type="http://schemas.openxmlformats.org/officeDocument/2006/relationships/hyperlink" Target="#'info 2. Documentation'!A15"/><Relationship Id="rId1" Type="http://schemas.openxmlformats.org/officeDocument/2006/relationships/hyperlink" Target="#HOME!A1"/><Relationship Id="rId6" Type="http://schemas.openxmlformats.org/officeDocument/2006/relationships/hyperlink" Target="#'info 2. Documentation'!A3"/><Relationship Id="rId11" Type="http://schemas.openxmlformats.org/officeDocument/2006/relationships/hyperlink" Target="#'info 2. Documentation'!A8"/><Relationship Id="rId24" Type="http://schemas.openxmlformats.org/officeDocument/2006/relationships/hyperlink" Target="#'info 2. Documentation'!A30"/><Relationship Id="rId32" Type="http://schemas.openxmlformats.org/officeDocument/2006/relationships/hyperlink" Target="#'info 2. Documentation'!A21"/><Relationship Id="rId37" Type="http://schemas.openxmlformats.org/officeDocument/2006/relationships/hyperlink" Target="#'info 2. Documentation'!A34"/><Relationship Id="rId40" Type="http://schemas.openxmlformats.org/officeDocument/2006/relationships/hyperlink" Target="#'info 2. Documentation'!A39"/><Relationship Id="rId5" Type="http://schemas.openxmlformats.org/officeDocument/2006/relationships/image" Target="../media/image1.png"/><Relationship Id="rId15" Type="http://schemas.openxmlformats.org/officeDocument/2006/relationships/hyperlink" Target="#'info 2. Documentation'!A12"/><Relationship Id="rId23" Type="http://schemas.openxmlformats.org/officeDocument/2006/relationships/hyperlink" Target="#'info 2. Documentation'!A29"/><Relationship Id="rId28" Type="http://schemas.openxmlformats.org/officeDocument/2006/relationships/hyperlink" Target="#'info 2. Documentation'!A37"/><Relationship Id="rId36" Type="http://schemas.openxmlformats.org/officeDocument/2006/relationships/hyperlink" Target="#'info 2. Documentation'!A33"/><Relationship Id="rId10" Type="http://schemas.openxmlformats.org/officeDocument/2006/relationships/hyperlink" Target="#'info 2. Documentation'!A7"/><Relationship Id="rId19" Type="http://schemas.openxmlformats.org/officeDocument/2006/relationships/hyperlink" Target="#'info 2. Documentation'!A25"/><Relationship Id="rId31" Type="http://schemas.openxmlformats.org/officeDocument/2006/relationships/hyperlink" Target="#'info 2. Documentation'!A20"/><Relationship Id="rId4" Type="http://schemas.openxmlformats.org/officeDocument/2006/relationships/hyperlink" Target="#'&#201;tape 2'!A1"/><Relationship Id="rId9" Type="http://schemas.openxmlformats.org/officeDocument/2006/relationships/hyperlink" Target="#'info 2. Documentation'!A6"/><Relationship Id="rId14" Type="http://schemas.openxmlformats.org/officeDocument/2006/relationships/hyperlink" Target="#'info 2. Documentation'!A11"/><Relationship Id="rId22" Type="http://schemas.openxmlformats.org/officeDocument/2006/relationships/hyperlink" Target="#'info 2. Documentation'!A27"/><Relationship Id="rId27" Type="http://schemas.openxmlformats.org/officeDocument/2006/relationships/hyperlink" Target="#'info 2. Documentation'!A38"/><Relationship Id="rId30" Type="http://schemas.openxmlformats.org/officeDocument/2006/relationships/hyperlink" Target="#'info 2. Documentation'!A19"/><Relationship Id="rId35" Type="http://schemas.openxmlformats.org/officeDocument/2006/relationships/hyperlink" Target="#'info 2. Documentation'!A32"/><Relationship Id="rId8" Type="http://schemas.openxmlformats.org/officeDocument/2006/relationships/hyperlink" Target="#'info 2. Documentation'!A5"/><Relationship Id="rId3" Type="http://schemas.openxmlformats.org/officeDocument/2006/relationships/hyperlink" Target="#'Step 2'!A1"/><Relationship Id="rId12" Type="http://schemas.openxmlformats.org/officeDocument/2006/relationships/hyperlink" Target="#'info 2. Documentation'!A9"/><Relationship Id="rId17" Type="http://schemas.openxmlformats.org/officeDocument/2006/relationships/hyperlink" Target="#'info 2. Documentation'!A17"/><Relationship Id="rId25" Type="http://schemas.openxmlformats.org/officeDocument/2006/relationships/hyperlink" Target="#'info 2. Documentation'!A31"/><Relationship Id="rId33" Type="http://schemas.openxmlformats.org/officeDocument/2006/relationships/hyperlink" Target="#'info 2. Documentation'!A22"/><Relationship Id="rId38" Type="http://schemas.openxmlformats.org/officeDocument/2006/relationships/hyperlink" Target="#'info 2. Documentation'!A35"/></Relationships>
</file>

<file path=xl/drawings/_rels/drawing20.xml.rels><?xml version="1.0" encoding="UTF-8" standalone="yes"?>
<Relationships xmlns="http://schemas.openxmlformats.org/package/2006/relationships"><Relationship Id="rId3" Type="http://schemas.openxmlformats.org/officeDocument/2006/relationships/hyperlink" Target="#'Notes-Further research'!A1"/><Relationship Id="rId2" Type="http://schemas.openxmlformats.org/officeDocument/2006/relationships/hyperlink" Target="#'Notes- Questions d&#233;cisionnelles'!A1"/><Relationship Id="rId1" Type="http://schemas.openxmlformats.org/officeDocument/2006/relationships/hyperlink" Target="#'Category 7'!A1"/><Relationship Id="rId4" Type="http://schemas.openxmlformats.org/officeDocument/2006/relationships/hyperlink" Target="#FIN!A1"/></Relationships>
</file>

<file path=xl/drawings/_rels/drawing21.xml.rels><?xml version="1.0" encoding="UTF-8" standalone="yes"?>
<Relationships xmlns="http://schemas.openxmlformats.org/package/2006/relationships"><Relationship Id="rId2" Type="http://schemas.openxmlformats.org/officeDocument/2006/relationships/hyperlink" Target="#'Notes- Actions'!A1"/><Relationship Id="rId1" Type="http://schemas.openxmlformats.org/officeDocument/2006/relationships/hyperlink" Target="#'Notes>>>'!A1"/></Relationships>
</file>

<file path=xl/drawings/_rels/drawing22.xml.rels><?xml version="1.0" encoding="UTF-8" standalone="yes"?>
<Relationships xmlns="http://schemas.openxmlformats.org/package/2006/relationships"><Relationship Id="rId3" Type="http://schemas.openxmlformats.org/officeDocument/2006/relationships/hyperlink" Target="#'&#201;tape2-2.1 Couverture&amp;&#233;quit&#233;'!A1"/><Relationship Id="rId2" Type="http://schemas.openxmlformats.org/officeDocument/2006/relationships/hyperlink" Target="#'Step 2'!B10"/><Relationship Id="rId1" Type="http://schemas.openxmlformats.org/officeDocument/2006/relationships/image" Target="../media/image3.jpg"/></Relationships>
</file>

<file path=xl/drawings/_rels/drawing23.xml.rels><?xml version="1.0" encoding="UTF-8" standalone="yes"?>
<Relationships xmlns="http://schemas.openxmlformats.org/package/2006/relationships"><Relationship Id="rId3" Type="http://schemas.openxmlformats.org/officeDocument/2006/relationships/hyperlink" Target="#'3.7 Demand generation'!A1"/><Relationship Id="rId2" Type="http://schemas.openxmlformats.org/officeDocument/2006/relationships/image" Target="../media/image5.jpg"/><Relationship Id="rId1" Type="http://schemas.openxmlformats.org/officeDocument/2006/relationships/image" Target="../media/image4.jpg"/><Relationship Id="rId4" Type="http://schemas.openxmlformats.org/officeDocument/2006/relationships/hyperlink" Target="#'&#201;tape2-2.1 Couverture&amp;&#233;quit&#233;'!A1"/></Relationships>
</file>

<file path=xl/drawings/_rels/drawing3.xml.rels><?xml version="1.0" encoding="UTF-8" standalone="yes"?>
<Relationships xmlns="http://schemas.openxmlformats.org/package/2006/relationships"><Relationship Id="rId3" Type="http://schemas.openxmlformats.org/officeDocument/2006/relationships/hyperlink" Target="#'Step 2'!A1"/><Relationship Id="rId2" Type="http://schemas.openxmlformats.org/officeDocument/2006/relationships/hyperlink" Target="#'&#201;tape 1- Rassembler les sources'!A1"/><Relationship Id="rId1" Type="http://schemas.openxmlformats.org/officeDocument/2006/relationships/hyperlink" Target="#HOME!A1"/><Relationship Id="rId4" Type="http://schemas.openxmlformats.org/officeDocument/2006/relationships/hyperlink" Target="#'&#201;tape2-2.1 Couverture&amp;&#233;quit&#233;'!A1"/></Relationships>
</file>

<file path=xl/drawings/_rels/drawing4.xml.rels><?xml version="1.0" encoding="UTF-8" standalone="yes"?>
<Relationships xmlns="http://schemas.openxmlformats.org/package/2006/relationships"><Relationship Id="rId3" Type="http://schemas.openxmlformats.org/officeDocument/2006/relationships/hyperlink" Target="#'Step 2 >>>'!A1"/><Relationship Id="rId7" Type="http://schemas.openxmlformats.org/officeDocument/2006/relationships/chart" Target="../charts/chart3.xml"/><Relationship Id="rId2" Type="http://schemas.openxmlformats.org/officeDocument/2006/relationships/hyperlink" Target="#'Step2-2.2 Surveillance MPV'!A1"/><Relationship Id="rId1" Type="http://schemas.openxmlformats.org/officeDocument/2006/relationships/hyperlink" Target="#'Step 2'!A1"/><Relationship Id="rId6" Type="http://schemas.openxmlformats.org/officeDocument/2006/relationships/chart" Target="../charts/chart2.xml"/><Relationship Id="rId5" Type="http://schemas.openxmlformats.org/officeDocument/2006/relationships/chart" Target="../charts/chart1.xml"/><Relationship Id="rId4" Type="http://schemas.openxmlformats.org/officeDocument/2006/relationships/hyperlink" Target="#'&#201;tape 2'!A1"/></Relationships>
</file>

<file path=xl/drawings/_rels/drawing5.xml.rels><?xml version="1.0" encoding="UTF-8" standalone="yes"?>
<Relationships xmlns="http://schemas.openxmlformats.org/package/2006/relationships"><Relationship Id="rId3" Type="http://schemas.openxmlformats.org/officeDocument/2006/relationships/hyperlink" Target="#HOME!A1"/><Relationship Id="rId2" Type="http://schemas.openxmlformats.org/officeDocument/2006/relationships/hyperlink" Target="#'&#201;tape 3 >>>'!A1"/><Relationship Id="rId1" Type="http://schemas.openxmlformats.org/officeDocument/2006/relationships/hyperlink" Target="#'Step 2'!A1"/><Relationship Id="rId4" Type="http://schemas.openxmlformats.org/officeDocument/2006/relationships/hyperlink" Target="#'&#201;tape2-2.1 Couverture&amp;&#233;quit&#233;'!A1"/></Relationships>
</file>

<file path=xl/drawings/_rels/drawing6.xml.rels><?xml version="1.0" encoding="UTF-8" standalone="yes"?>
<Relationships xmlns="http://schemas.openxmlformats.org/package/2006/relationships"><Relationship Id="rId3" Type="http://schemas.openxmlformats.org/officeDocument/2006/relationships/hyperlink" Target="#'3.2 HR mangement'!A1"/><Relationship Id="rId2" Type="http://schemas.openxmlformats.org/officeDocument/2006/relationships/hyperlink" Target="#'Step2-Immunization C&amp;E overview'!A1"/><Relationship Id="rId1" Type="http://schemas.openxmlformats.org/officeDocument/2006/relationships/hyperlink" Target="#'Step 2'!A1"/><Relationship Id="rId4" Type="http://schemas.openxmlformats.org/officeDocument/2006/relationships/hyperlink" Target="#'3.1 Programme mgmt &amp; financing'!A1"/></Relationships>
</file>

<file path=xl/drawings/_rels/drawing7.xml.rels><?xml version="1.0" encoding="UTF-8" standalone="yes"?>
<Relationships xmlns="http://schemas.openxmlformats.org/package/2006/relationships"><Relationship Id="rId8" Type="http://schemas.openxmlformats.org/officeDocument/2006/relationships/hyperlink" Target="#'info 1. Couverture &amp; &#233;quit&#233;'!A14"/><Relationship Id="rId13" Type="http://schemas.openxmlformats.org/officeDocument/2006/relationships/hyperlink" Target="#'info 1. Couverture &amp; &#233;quit&#233;'!A3"/><Relationship Id="rId18" Type="http://schemas.openxmlformats.org/officeDocument/2006/relationships/hyperlink" Target="#'info 1. Couverture &amp; &#233;quit&#233;'!A7"/><Relationship Id="rId3" Type="http://schemas.openxmlformats.org/officeDocument/2006/relationships/hyperlink" Target="#'Step 2'!A1"/><Relationship Id="rId21" Type="http://schemas.openxmlformats.org/officeDocument/2006/relationships/hyperlink" Target="#'info 1. Couverture &amp; &#233;quit&#233;'!A16"/><Relationship Id="rId7" Type="http://schemas.openxmlformats.org/officeDocument/2006/relationships/hyperlink" Target="#'info 1. Couverture &amp; &#233;quit&#233;'!A6"/><Relationship Id="rId12" Type="http://schemas.openxmlformats.org/officeDocument/2006/relationships/hyperlink" Target="#'info 1. Couverture &amp; &#233;quit&#233;'!A10"/><Relationship Id="rId17" Type="http://schemas.openxmlformats.org/officeDocument/2006/relationships/hyperlink" Target="#'info 1. Couverture &amp; &#233;quit&#233;'!A8"/><Relationship Id="rId2" Type="http://schemas.openxmlformats.org/officeDocument/2006/relationships/hyperlink" Target="#'3.2 Gestion RH'!A1"/><Relationship Id="rId16" Type="http://schemas.openxmlformats.org/officeDocument/2006/relationships/hyperlink" Target="#'info 1. Couverture &amp; &#233;quit&#233;'!A9"/><Relationship Id="rId20" Type="http://schemas.openxmlformats.org/officeDocument/2006/relationships/hyperlink" Target="#'info 1. C&amp;E'!B16"/><Relationship Id="rId1" Type="http://schemas.openxmlformats.org/officeDocument/2006/relationships/hyperlink" Target="#'3.2 HR mangement'!A1"/><Relationship Id="rId6" Type="http://schemas.openxmlformats.org/officeDocument/2006/relationships/image" Target="../media/image2.png"/><Relationship Id="rId11" Type="http://schemas.openxmlformats.org/officeDocument/2006/relationships/hyperlink" Target="#'info 1. Couverture &amp; &#233;quit&#233;'!A11"/><Relationship Id="rId5" Type="http://schemas.openxmlformats.org/officeDocument/2006/relationships/hyperlink" Target="#'info 1. Couverture &amp; &#233;quit&#233;'!A15"/><Relationship Id="rId15" Type="http://schemas.openxmlformats.org/officeDocument/2006/relationships/hyperlink" Target="#'info 1. Couverture &amp; &#233;quit&#233;'!A5"/><Relationship Id="rId10" Type="http://schemas.openxmlformats.org/officeDocument/2006/relationships/hyperlink" Target="#'info 1. Couverture &amp; &#233;quit&#233;'!A12"/><Relationship Id="rId19" Type="http://schemas.openxmlformats.org/officeDocument/2006/relationships/hyperlink" Target="#'info 1. Couverture &amp; &#233;quit&#233;'!A4"/><Relationship Id="rId4" Type="http://schemas.openxmlformats.org/officeDocument/2006/relationships/hyperlink" Target="#'&#201;tape 3 >>>'!A1"/><Relationship Id="rId9" Type="http://schemas.openxmlformats.org/officeDocument/2006/relationships/hyperlink" Target="#'info 1. Couverture &amp; &#233;quit&#233;'!A13"/><Relationship Id="rId14" Type="http://schemas.openxmlformats.org/officeDocument/2006/relationships/image" Target="../media/image1.png"/></Relationships>
</file>

<file path=xl/drawings/_rels/drawing8.xml.rels><?xml version="1.0" encoding="UTF-8" standalone="yes"?>
<Relationships xmlns="http://schemas.openxmlformats.org/package/2006/relationships"><Relationship Id="rId8" Type="http://schemas.openxmlformats.org/officeDocument/2006/relationships/hyperlink" Target="#'info 1. Couverture &amp; &#233;quit&#233;'!A22"/><Relationship Id="rId13" Type="http://schemas.openxmlformats.org/officeDocument/2006/relationships/image" Target="../media/image1.png"/><Relationship Id="rId3" Type="http://schemas.openxmlformats.org/officeDocument/2006/relationships/hyperlink" Target="#'Category1 '!A1"/><Relationship Id="rId7" Type="http://schemas.openxmlformats.org/officeDocument/2006/relationships/hyperlink" Target="#'info 1. Couverture &amp; &#233;quit&#233;'!A20"/><Relationship Id="rId12" Type="http://schemas.openxmlformats.org/officeDocument/2006/relationships/hyperlink" Target="#'info 1. Couverture &amp; &#233;quit&#233;'!A26"/><Relationship Id="rId2" Type="http://schemas.openxmlformats.org/officeDocument/2006/relationships/hyperlink" Target="#'3.3 Approvis., qualit&#233;, logist.'!A1"/><Relationship Id="rId16" Type="http://schemas.openxmlformats.org/officeDocument/2006/relationships/hyperlink" Target="#'info 1. Couverture &amp; &#233;quit&#233;'!A21"/><Relationship Id="rId1" Type="http://schemas.openxmlformats.org/officeDocument/2006/relationships/hyperlink" Target="#'3.3 Vaccine supply,qlt,logistc'!A1"/><Relationship Id="rId6" Type="http://schemas.openxmlformats.org/officeDocument/2006/relationships/image" Target="../media/image2.png"/><Relationship Id="rId11" Type="http://schemas.openxmlformats.org/officeDocument/2006/relationships/hyperlink" Target="#'info 1. Couverture &amp; &#233;quit&#233;'!A25"/><Relationship Id="rId5" Type="http://schemas.openxmlformats.org/officeDocument/2006/relationships/hyperlink" Target="#'info 1. Couverture &amp; &#233;quit&#233;'!A18"/><Relationship Id="rId15" Type="http://schemas.openxmlformats.org/officeDocument/2006/relationships/hyperlink" Target="#'info 1. Couverture &amp; &#233;quit&#233;'!A27"/><Relationship Id="rId10" Type="http://schemas.openxmlformats.org/officeDocument/2006/relationships/hyperlink" Target="#'info 1. Couverture &amp; &#233;quit&#233;'!A24"/><Relationship Id="rId4" Type="http://schemas.openxmlformats.org/officeDocument/2006/relationships/hyperlink" Target="#'3.1 Gestion&amp;financement prog'!A1"/><Relationship Id="rId9" Type="http://schemas.openxmlformats.org/officeDocument/2006/relationships/hyperlink" Target="#'info 1. Couverture &amp; &#233;quit&#233;'!A23"/><Relationship Id="rId14" Type="http://schemas.openxmlformats.org/officeDocument/2006/relationships/hyperlink" Target="#'info 1. Couverture &amp; &#233;quit&#233;'!A19"/></Relationships>
</file>

<file path=xl/drawings/_rels/drawing9.xml.rels><?xml version="1.0" encoding="UTF-8" standalone="yes"?>
<Relationships xmlns="http://schemas.openxmlformats.org/package/2006/relationships"><Relationship Id="rId8" Type="http://schemas.openxmlformats.org/officeDocument/2006/relationships/hyperlink" Target="#'info 1. Couverture &amp; &#233;quit&#233;'!A35"/><Relationship Id="rId13" Type="http://schemas.openxmlformats.org/officeDocument/2006/relationships/hyperlink" Target="#'info 1. Couverture &amp; &#233;quit&#233;'!A33"/><Relationship Id="rId3" Type="http://schemas.openxmlformats.org/officeDocument/2006/relationships/hyperlink" Target="#'Category2 '!A1"/><Relationship Id="rId7" Type="http://schemas.openxmlformats.org/officeDocument/2006/relationships/hyperlink" Target="#'info 1. Couverture &amp; &#233;quit&#233;'!A32"/><Relationship Id="rId12" Type="http://schemas.openxmlformats.org/officeDocument/2006/relationships/hyperlink" Target="#'info 1. Couverture &amp; &#233;quit&#233;'!A36"/><Relationship Id="rId17" Type="http://schemas.openxmlformats.org/officeDocument/2006/relationships/hyperlink" Target="#'info 1. Couverture &amp; &#233;quit&#233;'!A39"/><Relationship Id="rId2" Type="http://schemas.openxmlformats.org/officeDocument/2006/relationships/hyperlink" Target="#'3.4. Prestation de services'!A1"/><Relationship Id="rId16" Type="http://schemas.openxmlformats.org/officeDocument/2006/relationships/hyperlink" Target="#'info 1. Couverture &amp; &#233;quit&#233;'!A30"/><Relationship Id="rId1" Type="http://schemas.openxmlformats.org/officeDocument/2006/relationships/hyperlink" Target="#Category4!A1"/><Relationship Id="rId6" Type="http://schemas.openxmlformats.org/officeDocument/2006/relationships/image" Target="../media/image2.png"/><Relationship Id="rId11" Type="http://schemas.openxmlformats.org/officeDocument/2006/relationships/hyperlink" Target="#'info 1. Couverture &amp; &#233;quit&#233;'!A38"/><Relationship Id="rId5" Type="http://schemas.openxmlformats.org/officeDocument/2006/relationships/hyperlink" Target="#'info 1. Couverture &amp; &#233;quit&#233;'!A31"/><Relationship Id="rId15" Type="http://schemas.openxmlformats.org/officeDocument/2006/relationships/hyperlink" Target="#'info 1. Couverture &amp; &#233;quit&#233;'!A29"/><Relationship Id="rId10" Type="http://schemas.openxmlformats.org/officeDocument/2006/relationships/image" Target="../media/image1.png"/><Relationship Id="rId4" Type="http://schemas.openxmlformats.org/officeDocument/2006/relationships/hyperlink" Target="#'3.2 Gestion RH'!A1"/><Relationship Id="rId9" Type="http://schemas.openxmlformats.org/officeDocument/2006/relationships/hyperlink" Target="#'info 1. Couverture &amp; &#233;quit&#233;'!A37"/><Relationship Id="rId14" Type="http://schemas.openxmlformats.org/officeDocument/2006/relationships/hyperlink" Target="#'info 1. Couverture &amp; &#233;quit&#233;'!A34"/></Relationships>
</file>

<file path=xl/drawings/drawing1.xml><?xml version="1.0" encoding="utf-8"?>
<xdr:wsDr xmlns:xdr="http://schemas.openxmlformats.org/drawingml/2006/spreadsheetDrawing" xmlns:a="http://schemas.openxmlformats.org/drawingml/2006/main">
  <xdr:oneCellAnchor>
    <xdr:from>
      <xdr:col>7</xdr:col>
      <xdr:colOff>0</xdr:colOff>
      <xdr:row>20</xdr:row>
      <xdr:rowOff>209550</xdr:rowOff>
    </xdr:from>
    <xdr:ext cx="184731" cy="264560"/>
    <xdr:sp macro="" textlink="">
      <xdr:nvSpPr>
        <xdr:cNvPr id="3" name="TextBox 2">
          <a:extLst>
            <a:ext uri="{FF2B5EF4-FFF2-40B4-BE49-F238E27FC236}">
              <a16:creationId xmlns:a16="http://schemas.microsoft.com/office/drawing/2014/main" id="{FE85D6B1-4EF8-4FDF-97F6-E3702F181DCD}"/>
            </a:ext>
          </a:extLst>
        </xdr:cNvPr>
        <xdr:cNvSpPr txBox="1"/>
      </xdr:nvSpPr>
      <xdr:spPr>
        <a:xfrm>
          <a:off x="7134225"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editAs="absolute">
    <xdr:from>
      <xdr:col>15</xdr:col>
      <xdr:colOff>596900</xdr:colOff>
      <xdr:row>0</xdr:row>
      <xdr:rowOff>166510</xdr:rowOff>
    </xdr:from>
    <xdr:to>
      <xdr:col>17</xdr:col>
      <xdr:colOff>223838</xdr:colOff>
      <xdr:row>2</xdr:row>
      <xdr:rowOff>127000</xdr:rowOff>
    </xdr:to>
    <xdr:grpSp>
      <xdr:nvGrpSpPr>
        <xdr:cNvPr id="4" name="Group 3">
          <a:hlinkClick xmlns:r="http://schemas.openxmlformats.org/officeDocument/2006/relationships" r:id="rId1"/>
          <a:extLst>
            <a:ext uri="{FF2B5EF4-FFF2-40B4-BE49-F238E27FC236}">
              <a16:creationId xmlns:a16="http://schemas.microsoft.com/office/drawing/2014/main" id="{617E0CB9-8C84-F647-B263-A76C9C12A874}"/>
            </a:ext>
          </a:extLst>
        </xdr:cNvPr>
        <xdr:cNvGrpSpPr/>
      </xdr:nvGrpSpPr>
      <xdr:grpSpPr>
        <a:xfrm>
          <a:off x="14401800" y="166510"/>
          <a:ext cx="1049338" cy="328790"/>
          <a:chOff x="12311063" y="238126"/>
          <a:chExt cx="881063" cy="297655"/>
        </a:xfrm>
        <a:solidFill>
          <a:schemeClr val="accent1">
            <a:lumMod val="50000"/>
          </a:schemeClr>
        </a:solidFill>
      </xdr:grpSpPr>
      <xdr:sp macro="" textlink="">
        <xdr:nvSpPr>
          <xdr:cNvPr id="5" name="Arrow: Chevron 5">
            <a:extLst>
              <a:ext uri="{FF2B5EF4-FFF2-40B4-BE49-F238E27FC236}">
                <a16:creationId xmlns:a16="http://schemas.microsoft.com/office/drawing/2014/main" id="{BC365769-9FE4-8742-94F0-8B3610E4788F}"/>
              </a:ext>
            </a:extLst>
          </xdr:cNvPr>
          <xdr:cNvSpPr/>
        </xdr:nvSpPr>
        <xdr:spPr>
          <a:xfrm>
            <a:off x="12311063" y="261937"/>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6" name="TextBox 5">
            <a:hlinkClick xmlns:r="http://schemas.openxmlformats.org/officeDocument/2006/relationships" r:id="rId2"/>
            <a:extLst>
              <a:ext uri="{FF2B5EF4-FFF2-40B4-BE49-F238E27FC236}">
                <a16:creationId xmlns:a16="http://schemas.microsoft.com/office/drawing/2014/main" id="{3B9C4780-AB70-F84B-A1F9-451C8F0EBAFA}"/>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absolute">
    <xdr:from>
      <xdr:col>6</xdr:col>
      <xdr:colOff>1225551</xdr:colOff>
      <xdr:row>1</xdr:row>
      <xdr:rowOff>148167</xdr:rowOff>
    </xdr:from>
    <xdr:to>
      <xdr:col>7</xdr:col>
      <xdr:colOff>472547</xdr:colOff>
      <xdr:row>1</xdr:row>
      <xdr:rowOff>445822</xdr:rowOff>
    </xdr:to>
    <xdr:grpSp>
      <xdr:nvGrpSpPr>
        <xdr:cNvPr id="2" name="Group 1">
          <a:hlinkClick xmlns:r="http://schemas.openxmlformats.org/officeDocument/2006/relationships" r:id="rId1"/>
          <a:extLst>
            <a:ext uri="{FF2B5EF4-FFF2-40B4-BE49-F238E27FC236}">
              <a16:creationId xmlns:a16="http://schemas.microsoft.com/office/drawing/2014/main" id="{E0EEA552-FF01-4C8B-AC18-D85843F38C18}"/>
            </a:ext>
          </a:extLst>
        </xdr:cNvPr>
        <xdr:cNvGrpSpPr/>
      </xdr:nvGrpSpPr>
      <xdr:grpSpPr>
        <a:xfrm>
          <a:off x="13883218" y="416278"/>
          <a:ext cx="1053218" cy="297655"/>
          <a:chOff x="12311063" y="238126"/>
          <a:chExt cx="881063" cy="297655"/>
        </a:xfrm>
      </xdr:grpSpPr>
      <xdr:sp macro="" textlink="">
        <xdr:nvSpPr>
          <xdr:cNvPr id="3" name="Arrow: Chevron 2">
            <a:extLst>
              <a:ext uri="{FF2B5EF4-FFF2-40B4-BE49-F238E27FC236}">
                <a16:creationId xmlns:a16="http://schemas.microsoft.com/office/drawing/2014/main" id="{107594EC-C53F-47A8-A78F-AD795AC65166}"/>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E8AC17D7-94C8-4355-B1F1-1D2CC7F2DA87}"/>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twoCellAnchor editAs="absolute">
    <xdr:from>
      <xdr:col>6</xdr:col>
      <xdr:colOff>57151</xdr:colOff>
      <xdr:row>1</xdr:row>
      <xdr:rowOff>126999</xdr:rowOff>
    </xdr:from>
    <xdr:to>
      <xdr:col>6</xdr:col>
      <xdr:colOff>1014414</xdr:colOff>
      <xdr:row>1</xdr:row>
      <xdr:rowOff>424655</xdr:rowOff>
    </xdr:to>
    <xdr:grpSp>
      <xdr:nvGrpSpPr>
        <xdr:cNvPr id="5" name="Group 4">
          <a:hlinkClick xmlns:r="http://schemas.openxmlformats.org/officeDocument/2006/relationships" r:id="rId3"/>
          <a:extLst>
            <a:ext uri="{FF2B5EF4-FFF2-40B4-BE49-F238E27FC236}">
              <a16:creationId xmlns:a16="http://schemas.microsoft.com/office/drawing/2014/main" id="{CC2F4E17-5F5E-47BF-8654-9FB1AFFFBCE9}"/>
            </a:ext>
          </a:extLst>
        </xdr:cNvPr>
        <xdr:cNvGrpSpPr/>
      </xdr:nvGrpSpPr>
      <xdr:grpSpPr>
        <a:xfrm flipH="1">
          <a:off x="12714818" y="395110"/>
          <a:ext cx="957263" cy="297656"/>
          <a:chOff x="12394406" y="238125"/>
          <a:chExt cx="797720" cy="297656"/>
        </a:xfrm>
      </xdr:grpSpPr>
      <xdr:sp macro="" textlink="">
        <xdr:nvSpPr>
          <xdr:cNvPr id="6" name="Arrow: Chevron 5">
            <a:extLst>
              <a:ext uri="{FF2B5EF4-FFF2-40B4-BE49-F238E27FC236}">
                <a16:creationId xmlns:a16="http://schemas.microsoft.com/office/drawing/2014/main" id="{9A3D6462-4972-4ADC-93AD-E838B9280A32}"/>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9A76E03E-601E-4810-8441-DA60B0A8D04B}"/>
              </a:ext>
            </a:extLst>
          </xdr:cNvPr>
          <xdr:cNvSpPr txBox="1"/>
        </xdr:nvSpPr>
        <xdr:spPr>
          <a:xfrm>
            <a:off x="12394406" y="238125"/>
            <a:ext cx="732457" cy="237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editAs="absolute">
    <xdr:from>
      <xdr:col>0</xdr:col>
      <xdr:colOff>414197</xdr:colOff>
      <xdr:row>8</xdr:row>
      <xdr:rowOff>280722</xdr:rowOff>
    </xdr:from>
    <xdr:to>
      <xdr:col>0</xdr:col>
      <xdr:colOff>734237</xdr:colOff>
      <xdr:row>9</xdr:row>
      <xdr:rowOff>318540</xdr:rowOff>
    </xdr:to>
    <xdr:pic>
      <xdr:nvPicPr>
        <xdr:cNvPr id="8" name="Picture 7">
          <a:hlinkClick xmlns:r="http://schemas.openxmlformats.org/officeDocument/2006/relationships" r:id="rId5"/>
          <a:extLst>
            <a:ext uri="{FF2B5EF4-FFF2-40B4-BE49-F238E27FC236}">
              <a16:creationId xmlns:a16="http://schemas.microsoft.com/office/drawing/2014/main" id="{61A8DA31-3707-476B-8EAF-51DA55DFBA08}"/>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5445389"/>
          <a:ext cx="320040" cy="320040"/>
        </a:xfrm>
        <a:prstGeom prst="rect">
          <a:avLst/>
        </a:prstGeom>
      </xdr:spPr>
    </xdr:pic>
    <xdr:clientData/>
  </xdr:twoCellAnchor>
  <xdr:twoCellAnchor editAs="absolute">
    <xdr:from>
      <xdr:col>0</xdr:col>
      <xdr:colOff>414197</xdr:colOff>
      <xdr:row>11</xdr:row>
      <xdr:rowOff>175945</xdr:rowOff>
    </xdr:from>
    <xdr:to>
      <xdr:col>0</xdr:col>
      <xdr:colOff>734237</xdr:colOff>
      <xdr:row>12</xdr:row>
      <xdr:rowOff>298429</xdr:rowOff>
    </xdr:to>
    <xdr:pic>
      <xdr:nvPicPr>
        <xdr:cNvPr id="9" name="Picture 8">
          <a:hlinkClick xmlns:r="http://schemas.openxmlformats.org/officeDocument/2006/relationships" r:id="rId7"/>
          <a:extLst>
            <a:ext uri="{FF2B5EF4-FFF2-40B4-BE49-F238E27FC236}">
              <a16:creationId xmlns:a16="http://schemas.microsoft.com/office/drawing/2014/main" id="{937A1979-5BF6-4243-B068-469D27D714F0}"/>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7443167"/>
          <a:ext cx="320040" cy="320040"/>
        </a:xfrm>
        <a:prstGeom prst="rect">
          <a:avLst/>
        </a:prstGeom>
      </xdr:spPr>
    </xdr:pic>
    <xdr:clientData/>
  </xdr:twoCellAnchor>
  <xdr:twoCellAnchor editAs="absolute">
    <xdr:from>
      <xdr:col>0</xdr:col>
      <xdr:colOff>427172</xdr:colOff>
      <xdr:row>18</xdr:row>
      <xdr:rowOff>182823</xdr:rowOff>
    </xdr:from>
    <xdr:to>
      <xdr:col>0</xdr:col>
      <xdr:colOff>728924</xdr:colOff>
      <xdr:row>19</xdr:row>
      <xdr:rowOff>305308</xdr:rowOff>
    </xdr:to>
    <xdr:pic>
      <xdr:nvPicPr>
        <xdr:cNvPr id="10" name="Picture 9">
          <a:hlinkClick xmlns:r="http://schemas.openxmlformats.org/officeDocument/2006/relationships" r:id="rId8"/>
          <a:extLst>
            <a:ext uri="{FF2B5EF4-FFF2-40B4-BE49-F238E27FC236}">
              <a16:creationId xmlns:a16="http://schemas.microsoft.com/office/drawing/2014/main" id="{7DE7787B-3337-4AE4-BD6E-0F9BCA58CB9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27172" y="12191379"/>
          <a:ext cx="301752" cy="320040"/>
        </a:xfrm>
        <a:prstGeom prst="rect">
          <a:avLst/>
        </a:prstGeom>
      </xdr:spPr>
    </xdr:pic>
    <xdr:clientData/>
  </xdr:twoCellAnchor>
  <xdr:twoCellAnchor editAs="absolute">
    <xdr:from>
      <xdr:col>0</xdr:col>
      <xdr:colOff>427172</xdr:colOff>
      <xdr:row>21</xdr:row>
      <xdr:rowOff>177619</xdr:rowOff>
    </xdr:from>
    <xdr:to>
      <xdr:col>0</xdr:col>
      <xdr:colOff>728924</xdr:colOff>
      <xdr:row>22</xdr:row>
      <xdr:rowOff>300103</xdr:rowOff>
    </xdr:to>
    <xdr:pic>
      <xdr:nvPicPr>
        <xdr:cNvPr id="11" name="Picture 10">
          <a:hlinkClick xmlns:r="http://schemas.openxmlformats.org/officeDocument/2006/relationships" r:id="rId9"/>
          <a:extLst>
            <a:ext uri="{FF2B5EF4-FFF2-40B4-BE49-F238E27FC236}">
              <a16:creationId xmlns:a16="http://schemas.microsoft.com/office/drawing/2014/main" id="{2DCD6266-037D-4F99-BDA1-83253D8C0EBB}"/>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27172" y="13893619"/>
          <a:ext cx="301752" cy="320040"/>
        </a:xfrm>
        <a:prstGeom prst="rect">
          <a:avLst/>
        </a:prstGeom>
      </xdr:spPr>
    </xdr:pic>
    <xdr:clientData/>
  </xdr:twoCellAnchor>
  <xdr:twoCellAnchor editAs="absolute">
    <xdr:from>
      <xdr:col>0</xdr:col>
      <xdr:colOff>427172</xdr:colOff>
      <xdr:row>25</xdr:row>
      <xdr:rowOff>20634</xdr:rowOff>
    </xdr:from>
    <xdr:to>
      <xdr:col>0</xdr:col>
      <xdr:colOff>728924</xdr:colOff>
      <xdr:row>25</xdr:row>
      <xdr:rowOff>340674</xdr:rowOff>
    </xdr:to>
    <xdr:pic>
      <xdr:nvPicPr>
        <xdr:cNvPr id="12" name="Picture 11">
          <a:hlinkClick xmlns:r="http://schemas.openxmlformats.org/officeDocument/2006/relationships" r:id="rId10"/>
          <a:extLst>
            <a:ext uri="{FF2B5EF4-FFF2-40B4-BE49-F238E27FC236}">
              <a16:creationId xmlns:a16="http://schemas.microsoft.com/office/drawing/2014/main" id="{B2721B1C-1E9F-4AF7-A568-124EA4E0153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27172" y="15585190"/>
          <a:ext cx="301752" cy="320040"/>
        </a:xfrm>
        <a:prstGeom prst="rect">
          <a:avLst/>
        </a:prstGeom>
      </xdr:spPr>
    </xdr:pic>
    <xdr:clientData/>
  </xdr:twoCellAnchor>
  <xdr:twoCellAnchor editAs="absolute">
    <xdr:from>
      <xdr:col>0</xdr:col>
      <xdr:colOff>427172</xdr:colOff>
      <xdr:row>28</xdr:row>
      <xdr:rowOff>81134</xdr:rowOff>
    </xdr:from>
    <xdr:to>
      <xdr:col>0</xdr:col>
      <xdr:colOff>728924</xdr:colOff>
      <xdr:row>28</xdr:row>
      <xdr:rowOff>401174</xdr:rowOff>
    </xdr:to>
    <xdr:pic>
      <xdr:nvPicPr>
        <xdr:cNvPr id="13" name="Picture 12">
          <a:hlinkClick xmlns:r="http://schemas.openxmlformats.org/officeDocument/2006/relationships" r:id="rId11"/>
          <a:extLst>
            <a:ext uri="{FF2B5EF4-FFF2-40B4-BE49-F238E27FC236}">
              <a16:creationId xmlns:a16="http://schemas.microsoft.com/office/drawing/2014/main" id="{E3B86B9A-7EB3-4AF6-9E5C-5937DD62350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27172" y="17691801"/>
          <a:ext cx="301752" cy="320040"/>
        </a:xfrm>
        <a:prstGeom prst="rect">
          <a:avLst/>
        </a:prstGeom>
      </xdr:spPr>
    </xdr:pic>
    <xdr:clientData/>
  </xdr:twoCellAnchor>
  <xdr:twoCellAnchor>
    <xdr:from>
      <xdr:col>0</xdr:col>
      <xdr:colOff>404813</xdr:colOff>
      <xdr:row>3</xdr:row>
      <xdr:rowOff>35719</xdr:rowOff>
    </xdr:from>
    <xdr:to>
      <xdr:col>0</xdr:col>
      <xdr:colOff>715709</xdr:colOff>
      <xdr:row>3</xdr:row>
      <xdr:rowOff>337471</xdr:rowOff>
    </xdr:to>
    <xdr:sp macro="" textlink="">
      <xdr:nvSpPr>
        <xdr:cNvPr id="14" name="Oval 13">
          <a:extLst>
            <a:ext uri="{FF2B5EF4-FFF2-40B4-BE49-F238E27FC236}">
              <a16:creationId xmlns:a16="http://schemas.microsoft.com/office/drawing/2014/main" id="{43302D98-AFA3-4B1E-9125-7A7DDC53C710}"/>
            </a:ext>
          </a:extLst>
        </xdr:cNvPr>
        <xdr:cNvSpPr/>
      </xdr:nvSpPr>
      <xdr:spPr>
        <a:xfrm>
          <a:off x="404813" y="1500188"/>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3557587</xdr:colOff>
      <xdr:row>7</xdr:row>
      <xdr:rowOff>104775</xdr:rowOff>
    </xdr:from>
    <xdr:to>
      <xdr:col>1</xdr:col>
      <xdr:colOff>3868483</xdr:colOff>
      <xdr:row>7</xdr:row>
      <xdr:rowOff>406527</xdr:rowOff>
    </xdr:to>
    <xdr:sp macro="" textlink="">
      <xdr:nvSpPr>
        <xdr:cNvPr id="15" name="Oval 14">
          <a:extLst>
            <a:ext uri="{FF2B5EF4-FFF2-40B4-BE49-F238E27FC236}">
              <a16:creationId xmlns:a16="http://schemas.microsoft.com/office/drawing/2014/main" id="{6813360D-59E0-43DD-B21F-581ED8557395}"/>
            </a:ext>
          </a:extLst>
        </xdr:cNvPr>
        <xdr:cNvSpPr/>
      </xdr:nvSpPr>
      <xdr:spPr>
        <a:xfrm>
          <a:off x="4295775" y="2605088"/>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423862</xdr:colOff>
      <xdr:row>7</xdr:row>
      <xdr:rowOff>94984</xdr:rowOff>
    </xdr:from>
    <xdr:to>
      <xdr:col>0</xdr:col>
      <xdr:colOff>743902</xdr:colOff>
      <xdr:row>7</xdr:row>
      <xdr:rowOff>415024</xdr:rowOff>
    </xdr:to>
    <xdr:sp macro="" textlink="">
      <xdr:nvSpPr>
        <xdr:cNvPr id="16" name="Oval 15">
          <a:extLst>
            <a:ext uri="{FF2B5EF4-FFF2-40B4-BE49-F238E27FC236}">
              <a16:creationId xmlns:a16="http://schemas.microsoft.com/office/drawing/2014/main" id="{427CBBC4-DBEC-47EA-A70C-9A2BA776F108}"/>
            </a:ext>
          </a:extLst>
        </xdr:cNvPr>
        <xdr:cNvSpPr/>
      </xdr:nvSpPr>
      <xdr:spPr>
        <a:xfrm>
          <a:off x="423862" y="4441206"/>
          <a:ext cx="320040" cy="320040"/>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433562</xdr:colOff>
      <xdr:row>7</xdr:row>
      <xdr:rowOff>97190</xdr:rowOff>
    </xdr:from>
    <xdr:to>
      <xdr:col>1</xdr:col>
      <xdr:colOff>4937</xdr:colOff>
      <xdr:row>7</xdr:row>
      <xdr:rowOff>694883</xdr:rowOff>
    </xdr:to>
    <xdr:sp macro="" textlink="">
      <xdr:nvSpPr>
        <xdr:cNvPr id="17" name="TextBox 16">
          <a:extLst>
            <a:ext uri="{FF2B5EF4-FFF2-40B4-BE49-F238E27FC236}">
              <a16:creationId xmlns:a16="http://schemas.microsoft.com/office/drawing/2014/main" id="{87AB5949-ECF1-4E6E-9BE6-534A1A6290F8}"/>
            </a:ext>
          </a:extLst>
        </xdr:cNvPr>
        <xdr:cNvSpPr txBox="1"/>
      </xdr:nvSpPr>
      <xdr:spPr>
        <a:xfrm>
          <a:off x="433562" y="4443412"/>
          <a:ext cx="403931" cy="597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0</xdr:col>
      <xdr:colOff>423686</xdr:colOff>
      <xdr:row>2</xdr:row>
      <xdr:rowOff>1725347</xdr:rowOff>
    </xdr:from>
    <xdr:to>
      <xdr:col>0</xdr:col>
      <xdr:colOff>733249</xdr:colOff>
      <xdr:row>3</xdr:row>
      <xdr:rowOff>308945</xdr:rowOff>
    </xdr:to>
    <xdr:sp macro="" textlink="">
      <xdr:nvSpPr>
        <xdr:cNvPr id="18" name="TextBox 17">
          <a:extLst>
            <a:ext uri="{FF2B5EF4-FFF2-40B4-BE49-F238E27FC236}">
              <a16:creationId xmlns:a16="http://schemas.microsoft.com/office/drawing/2014/main" id="{2BD22966-905F-4363-808B-F4039DA9E671}"/>
            </a:ext>
          </a:extLst>
        </xdr:cNvPr>
        <xdr:cNvSpPr txBox="1"/>
      </xdr:nvSpPr>
      <xdr:spPr>
        <a:xfrm>
          <a:off x="423686" y="2572014"/>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1</xdr:col>
      <xdr:colOff>3557938</xdr:colOff>
      <xdr:row>7</xdr:row>
      <xdr:rowOff>80081</xdr:rowOff>
    </xdr:from>
    <xdr:to>
      <xdr:col>1</xdr:col>
      <xdr:colOff>3867501</xdr:colOff>
      <xdr:row>7</xdr:row>
      <xdr:rowOff>416279</xdr:rowOff>
    </xdr:to>
    <xdr:sp macro="" textlink="">
      <xdr:nvSpPr>
        <xdr:cNvPr id="19" name="TextBox 18">
          <a:extLst>
            <a:ext uri="{FF2B5EF4-FFF2-40B4-BE49-F238E27FC236}">
              <a16:creationId xmlns:a16="http://schemas.microsoft.com/office/drawing/2014/main" id="{86597C27-B4AE-4DAC-9E78-539433461F81}"/>
            </a:ext>
          </a:extLst>
        </xdr:cNvPr>
        <xdr:cNvSpPr txBox="1"/>
      </xdr:nvSpPr>
      <xdr:spPr>
        <a:xfrm>
          <a:off x="4390494" y="4426303"/>
          <a:ext cx="309563" cy="336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1</xdr:col>
      <xdr:colOff>1426018</xdr:colOff>
      <xdr:row>2</xdr:row>
      <xdr:rowOff>975075</xdr:rowOff>
    </xdr:from>
    <xdr:to>
      <xdr:col>1</xdr:col>
      <xdr:colOff>1652236</xdr:colOff>
      <xdr:row>2</xdr:row>
      <xdr:rowOff>1201293</xdr:rowOff>
    </xdr:to>
    <xdr:pic>
      <xdr:nvPicPr>
        <xdr:cNvPr id="26" name="Picture 25">
          <a:extLst>
            <a:ext uri="{FF2B5EF4-FFF2-40B4-BE49-F238E27FC236}">
              <a16:creationId xmlns:a16="http://schemas.microsoft.com/office/drawing/2014/main" id="{9BF04BAF-7CCF-47EE-9A8E-E02F9F31E4BC}"/>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2258574" y="1821742"/>
          <a:ext cx="226218" cy="226218"/>
        </a:xfrm>
        <a:prstGeom prst="rect">
          <a:avLst/>
        </a:prstGeom>
      </xdr:spPr>
    </xdr:pic>
    <xdr:clientData/>
  </xdr:twoCellAnchor>
  <xdr:twoCellAnchor editAs="absolute">
    <xdr:from>
      <xdr:col>0</xdr:col>
      <xdr:colOff>414197</xdr:colOff>
      <xdr:row>30</xdr:row>
      <xdr:rowOff>167210</xdr:rowOff>
    </xdr:from>
    <xdr:to>
      <xdr:col>0</xdr:col>
      <xdr:colOff>741899</xdr:colOff>
      <xdr:row>31</xdr:row>
      <xdr:rowOff>289694</xdr:rowOff>
    </xdr:to>
    <xdr:pic>
      <xdr:nvPicPr>
        <xdr:cNvPr id="27" name="Picture 26">
          <a:hlinkClick xmlns:r="http://schemas.openxmlformats.org/officeDocument/2006/relationships" r:id="rId13"/>
          <a:extLst>
            <a:ext uri="{FF2B5EF4-FFF2-40B4-BE49-F238E27FC236}">
              <a16:creationId xmlns:a16="http://schemas.microsoft.com/office/drawing/2014/main" id="{B97DE3B7-8682-4325-9407-6BBC9E2DE64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20162654"/>
          <a:ext cx="327702" cy="320040"/>
        </a:xfrm>
        <a:prstGeom prst="rect">
          <a:avLst/>
        </a:prstGeom>
      </xdr:spPr>
    </xdr:pic>
    <xdr:clientData/>
  </xdr:twoCellAnchor>
  <xdr:twoCellAnchor editAs="absolute">
    <xdr:from>
      <xdr:col>0</xdr:col>
      <xdr:colOff>418028</xdr:colOff>
      <xdr:row>34</xdr:row>
      <xdr:rowOff>4055</xdr:rowOff>
    </xdr:from>
    <xdr:to>
      <xdr:col>0</xdr:col>
      <xdr:colOff>738068</xdr:colOff>
      <xdr:row>34</xdr:row>
      <xdr:rowOff>324095</xdr:rowOff>
    </xdr:to>
    <xdr:pic>
      <xdr:nvPicPr>
        <xdr:cNvPr id="28" name="Picture 27">
          <a:hlinkClick xmlns:r="http://schemas.openxmlformats.org/officeDocument/2006/relationships" r:id="rId14"/>
          <a:extLst>
            <a:ext uri="{FF2B5EF4-FFF2-40B4-BE49-F238E27FC236}">
              <a16:creationId xmlns:a16="http://schemas.microsoft.com/office/drawing/2014/main" id="{71924677-9441-464C-8538-D0E824235B4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8028" y="22384277"/>
          <a:ext cx="320040" cy="320040"/>
        </a:xfrm>
        <a:prstGeom prst="rect">
          <a:avLst/>
        </a:prstGeom>
      </xdr:spPr>
    </xdr:pic>
    <xdr:clientData/>
  </xdr:twoCellAnchor>
  <xdr:twoCellAnchor editAs="absolute">
    <xdr:from>
      <xdr:col>0</xdr:col>
      <xdr:colOff>418028</xdr:colOff>
      <xdr:row>37</xdr:row>
      <xdr:rowOff>129113</xdr:rowOff>
    </xdr:from>
    <xdr:to>
      <xdr:col>0</xdr:col>
      <xdr:colOff>738068</xdr:colOff>
      <xdr:row>37</xdr:row>
      <xdr:rowOff>449153</xdr:rowOff>
    </xdr:to>
    <xdr:pic>
      <xdr:nvPicPr>
        <xdr:cNvPr id="29" name="Picture 28">
          <a:hlinkClick xmlns:r="http://schemas.openxmlformats.org/officeDocument/2006/relationships" r:id="rId15"/>
          <a:extLst>
            <a:ext uri="{FF2B5EF4-FFF2-40B4-BE49-F238E27FC236}">
              <a16:creationId xmlns:a16="http://schemas.microsoft.com/office/drawing/2014/main" id="{FFCDEE3C-E78A-4A72-810A-94AEC3F53D7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8028" y="24626002"/>
          <a:ext cx="320040" cy="320040"/>
        </a:xfrm>
        <a:prstGeom prst="rect">
          <a:avLst/>
        </a:prstGeom>
      </xdr:spPr>
    </xdr:pic>
    <xdr:clientData/>
  </xdr:twoCellAnchor>
  <xdr:twoCellAnchor editAs="absolute">
    <xdr:from>
      <xdr:col>0</xdr:col>
      <xdr:colOff>418028</xdr:colOff>
      <xdr:row>40</xdr:row>
      <xdr:rowOff>21866</xdr:rowOff>
    </xdr:from>
    <xdr:to>
      <xdr:col>0</xdr:col>
      <xdr:colOff>738068</xdr:colOff>
      <xdr:row>40</xdr:row>
      <xdr:rowOff>341906</xdr:rowOff>
    </xdr:to>
    <xdr:pic>
      <xdr:nvPicPr>
        <xdr:cNvPr id="30" name="Picture 29">
          <a:hlinkClick xmlns:r="http://schemas.openxmlformats.org/officeDocument/2006/relationships" r:id="rId16"/>
          <a:extLst>
            <a:ext uri="{FF2B5EF4-FFF2-40B4-BE49-F238E27FC236}">
              <a16:creationId xmlns:a16="http://schemas.microsoft.com/office/drawing/2014/main" id="{FB5747BF-3529-434A-AE4D-74D412B144A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8028" y="28145310"/>
          <a:ext cx="320040" cy="320040"/>
        </a:xfrm>
        <a:prstGeom prst="rect">
          <a:avLst/>
        </a:prstGeom>
      </xdr:spPr>
    </xdr:pic>
    <xdr:clientData/>
  </xdr:twoCellAnchor>
  <xdr:twoCellAnchor editAs="absolute">
    <xdr:from>
      <xdr:col>8</xdr:col>
      <xdr:colOff>248356</xdr:colOff>
      <xdr:row>23</xdr:row>
      <xdr:rowOff>403577</xdr:rowOff>
    </xdr:from>
    <xdr:to>
      <xdr:col>8</xdr:col>
      <xdr:colOff>1494887</xdr:colOff>
      <xdr:row>25</xdr:row>
      <xdr:rowOff>410167</xdr:rowOff>
    </xdr:to>
    <xdr:grpSp>
      <xdr:nvGrpSpPr>
        <xdr:cNvPr id="31" name="Group 30">
          <a:extLst>
            <a:ext uri="{FF2B5EF4-FFF2-40B4-BE49-F238E27FC236}">
              <a16:creationId xmlns:a16="http://schemas.microsoft.com/office/drawing/2014/main" id="{488659A7-1AFC-1946-8AEB-DCA3B591DECE}"/>
            </a:ext>
          </a:extLst>
        </xdr:cNvPr>
        <xdr:cNvGrpSpPr/>
      </xdr:nvGrpSpPr>
      <xdr:grpSpPr>
        <a:xfrm>
          <a:off x="16518467" y="14994466"/>
          <a:ext cx="1246531" cy="980257"/>
          <a:chOff x="13882688" y="5976938"/>
          <a:chExt cx="1178718" cy="1176338"/>
        </a:xfrm>
      </xdr:grpSpPr>
      <xdr:grpSp>
        <xdr:nvGrpSpPr>
          <xdr:cNvPr id="32" name="Group 31">
            <a:extLst>
              <a:ext uri="{FF2B5EF4-FFF2-40B4-BE49-F238E27FC236}">
                <a16:creationId xmlns:a16="http://schemas.microsoft.com/office/drawing/2014/main" id="{F56EB180-EAA6-AB40-B6AB-0304AB3E2796}"/>
              </a:ext>
            </a:extLst>
          </xdr:cNvPr>
          <xdr:cNvGrpSpPr/>
        </xdr:nvGrpSpPr>
        <xdr:grpSpPr>
          <a:xfrm>
            <a:off x="14277970" y="6762750"/>
            <a:ext cx="416719" cy="390526"/>
            <a:chOff x="16090107" y="6750843"/>
            <a:chExt cx="416719" cy="390526"/>
          </a:xfrm>
        </xdr:grpSpPr>
        <xdr:sp macro="" textlink="">
          <xdr:nvSpPr>
            <xdr:cNvPr id="35" name="Arrow: Chevron 21">
              <a:extLst>
                <a:ext uri="{FF2B5EF4-FFF2-40B4-BE49-F238E27FC236}">
                  <a16:creationId xmlns:a16="http://schemas.microsoft.com/office/drawing/2014/main" id="{CF460528-C9EF-9C49-9FDC-D1DE693CBED0}"/>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6" name="Arrow: Chevron 22">
              <a:extLst>
                <a:ext uri="{FF2B5EF4-FFF2-40B4-BE49-F238E27FC236}">
                  <a16:creationId xmlns:a16="http://schemas.microsoft.com/office/drawing/2014/main" id="{0D703BDC-B687-414F-9D21-ED552C1BDB87}"/>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3" name="Rectangle: Rounded Corners 19">
            <a:extLst>
              <a:ext uri="{FF2B5EF4-FFF2-40B4-BE49-F238E27FC236}">
                <a16:creationId xmlns:a16="http://schemas.microsoft.com/office/drawing/2014/main" id="{F2E76DD4-152D-4F46-B973-433FC40F414A}"/>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4" name="TextBox 33">
            <a:extLst>
              <a:ext uri="{FF2B5EF4-FFF2-40B4-BE49-F238E27FC236}">
                <a16:creationId xmlns:a16="http://schemas.microsoft.com/office/drawing/2014/main" id="{A7A8B70F-15B8-234B-93C5-78F913515D86}"/>
              </a:ext>
            </a:extLst>
          </xdr:cNvPr>
          <xdr:cNvSpPr txBox="1"/>
        </xdr:nvSpPr>
        <xdr:spPr>
          <a:xfrm>
            <a:off x="14108905" y="6024563"/>
            <a:ext cx="872972" cy="69532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FAIRE DÉFILER</a:t>
            </a:r>
            <a:endParaRPr lang="en-US" sz="1400">
              <a:effectLst/>
            </a:endParaRPr>
          </a:p>
        </xdr:txBody>
      </xdr:sp>
    </xdr:grpSp>
    <xdr:clientData/>
  </xdr:twoCellAnchor>
  <xdr:twoCellAnchor editAs="absolute">
    <xdr:from>
      <xdr:col>8</xdr:col>
      <xdr:colOff>245533</xdr:colOff>
      <xdr:row>11</xdr:row>
      <xdr:rowOff>87488</xdr:rowOff>
    </xdr:from>
    <xdr:to>
      <xdr:col>8</xdr:col>
      <xdr:colOff>1431739</xdr:colOff>
      <xdr:row>13</xdr:row>
      <xdr:rowOff>43279</xdr:rowOff>
    </xdr:to>
    <xdr:grpSp>
      <xdr:nvGrpSpPr>
        <xdr:cNvPr id="37" name="Group 36">
          <a:extLst>
            <a:ext uri="{FF2B5EF4-FFF2-40B4-BE49-F238E27FC236}">
              <a16:creationId xmlns:a16="http://schemas.microsoft.com/office/drawing/2014/main" id="{9CFAE593-EB6B-9848-A9D9-261C327FF03E}"/>
            </a:ext>
          </a:extLst>
        </xdr:cNvPr>
        <xdr:cNvGrpSpPr/>
      </xdr:nvGrpSpPr>
      <xdr:grpSpPr>
        <a:xfrm>
          <a:off x="16515644" y="7354710"/>
          <a:ext cx="1186206" cy="985902"/>
          <a:chOff x="13882688" y="5976938"/>
          <a:chExt cx="1178718" cy="1176338"/>
        </a:xfrm>
      </xdr:grpSpPr>
      <xdr:grpSp>
        <xdr:nvGrpSpPr>
          <xdr:cNvPr id="38" name="Group 37">
            <a:extLst>
              <a:ext uri="{FF2B5EF4-FFF2-40B4-BE49-F238E27FC236}">
                <a16:creationId xmlns:a16="http://schemas.microsoft.com/office/drawing/2014/main" id="{D93A8265-D15D-094F-8B2B-20C15E59D549}"/>
              </a:ext>
            </a:extLst>
          </xdr:cNvPr>
          <xdr:cNvGrpSpPr/>
        </xdr:nvGrpSpPr>
        <xdr:grpSpPr>
          <a:xfrm>
            <a:off x="14277970" y="6762750"/>
            <a:ext cx="416719" cy="390526"/>
            <a:chOff x="16090107" y="6750843"/>
            <a:chExt cx="416719" cy="390526"/>
          </a:xfrm>
        </xdr:grpSpPr>
        <xdr:sp macro="" textlink="">
          <xdr:nvSpPr>
            <xdr:cNvPr id="41" name="Arrow: Chevron 21">
              <a:extLst>
                <a:ext uri="{FF2B5EF4-FFF2-40B4-BE49-F238E27FC236}">
                  <a16:creationId xmlns:a16="http://schemas.microsoft.com/office/drawing/2014/main" id="{D293E6F0-9C85-FB48-88EF-B8347DD6928F}"/>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2" name="Arrow: Chevron 22">
              <a:extLst>
                <a:ext uri="{FF2B5EF4-FFF2-40B4-BE49-F238E27FC236}">
                  <a16:creationId xmlns:a16="http://schemas.microsoft.com/office/drawing/2014/main" id="{31F5CD6A-B24B-E54E-8901-4127B4DCFAA4}"/>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9" name="Rectangle: Rounded Corners 19">
            <a:extLst>
              <a:ext uri="{FF2B5EF4-FFF2-40B4-BE49-F238E27FC236}">
                <a16:creationId xmlns:a16="http://schemas.microsoft.com/office/drawing/2014/main" id="{64689730-923D-6F42-9934-B1CB9A10980A}"/>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0" name="TextBox 39">
            <a:extLst>
              <a:ext uri="{FF2B5EF4-FFF2-40B4-BE49-F238E27FC236}">
                <a16:creationId xmlns:a16="http://schemas.microsoft.com/office/drawing/2014/main" id="{AA3753AC-9BE0-314A-9BE5-66EE798FD32A}"/>
              </a:ext>
            </a:extLst>
          </xdr:cNvPr>
          <xdr:cNvSpPr txBox="1"/>
        </xdr:nvSpPr>
        <xdr:spPr>
          <a:xfrm>
            <a:off x="14108906" y="6024563"/>
            <a:ext cx="935083" cy="70545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FAIRE DÉFILER</a:t>
            </a:r>
            <a:endParaRPr lang="en-US" sz="1400">
              <a:effectLst/>
            </a:endParaRPr>
          </a:p>
        </xdr:txBody>
      </xdr:sp>
    </xdr:grpSp>
    <xdr:clientData/>
  </xdr:twoCellAnchor>
  <xdr:twoCellAnchor editAs="absolute">
    <xdr:from>
      <xdr:col>0</xdr:col>
      <xdr:colOff>418028</xdr:colOff>
      <xdr:row>43</xdr:row>
      <xdr:rowOff>22572</xdr:rowOff>
    </xdr:from>
    <xdr:to>
      <xdr:col>0</xdr:col>
      <xdr:colOff>738068</xdr:colOff>
      <xdr:row>43</xdr:row>
      <xdr:rowOff>342612</xdr:rowOff>
    </xdr:to>
    <xdr:pic>
      <xdr:nvPicPr>
        <xdr:cNvPr id="43" name="Picture 42">
          <a:hlinkClick xmlns:r="http://schemas.openxmlformats.org/officeDocument/2006/relationships" r:id="rId17"/>
          <a:extLst>
            <a:ext uri="{FF2B5EF4-FFF2-40B4-BE49-F238E27FC236}">
              <a16:creationId xmlns:a16="http://schemas.microsoft.com/office/drawing/2014/main" id="{0C4FCB88-A3AB-EB47-A53D-4655E2FA265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8028" y="30079239"/>
          <a:ext cx="320040" cy="320040"/>
        </a:xfrm>
        <a:prstGeom prst="rect">
          <a:avLst/>
        </a:prstGeom>
      </xdr:spPr>
    </xdr:pic>
    <xdr:clientData/>
  </xdr:twoCellAnchor>
  <xdr:twoCellAnchor editAs="absolute">
    <xdr:from>
      <xdr:col>0</xdr:col>
      <xdr:colOff>414197</xdr:colOff>
      <xdr:row>14</xdr:row>
      <xdr:rowOff>180001</xdr:rowOff>
    </xdr:from>
    <xdr:to>
      <xdr:col>0</xdr:col>
      <xdr:colOff>734237</xdr:colOff>
      <xdr:row>15</xdr:row>
      <xdr:rowOff>302486</xdr:rowOff>
    </xdr:to>
    <xdr:pic>
      <xdr:nvPicPr>
        <xdr:cNvPr id="20" name="Picture 19">
          <a:hlinkClick xmlns:r="http://schemas.openxmlformats.org/officeDocument/2006/relationships" r:id="rId18"/>
          <a:extLst>
            <a:ext uri="{FF2B5EF4-FFF2-40B4-BE49-F238E27FC236}">
              <a16:creationId xmlns:a16="http://schemas.microsoft.com/office/drawing/2014/main" id="{93D5511E-9E35-DE47-9962-33F303F6B89C}"/>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9648557"/>
          <a:ext cx="320040" cy="3200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6</xdr:col>
      <xdr:colOff>1271587</xdr:colOff>
      <xdr:row>1</xdr:row>
      <xdr:rowOff>154782</xdr:rowOff>
    </xdr:from>
    <xdr:to>
      <xdr:col>7</xdr:col>
      <xdr:colOff>521970</xdr:colOff>
      <xdr:row>1</xdr:row>
      <xdr:rowOff>452437</xdr:rowOff>
    </xdr:to>
    <xdr:grpSp>
      <xdr:nvGrpSpPr>
        <xdr:cNvPr id="2" name="Group 1">
          <a:extLst>
            <a:ext uri="{FF2B5EF4-FFF2-40B4-BE49-F238E27FC236}">
              <a16:creationId xmlns:a16="http://schemas.microsoft.com/office/drawing/2014/main" id="{081CB790-0129-40CB-9B43-F4348973DDDF}"/>
            </a:ext>
          </a:extLst>
        </xdr:cNvPr>
        <xdr:cNvGrpSpPr/>
      </xdr:nvGrpSpPr>
      <xdr:grpSpPr>
        <a:xfrm>
          <a:off x="13933487" y="421482"/>
          <a:ext cx="1053783" cy="297655"/>
          <a:chOff x="12311063" y="238126"/>
          <a:chExt cx="881063" cy="297655"/>
        </a:xfrm>
      </xdr:grpSpPr>
      <xdr:sp macro="" textlink="">
        <xdr:nvSpPr>
          <xdr:cNvPr id="3" name="Arrow: Chevron 2">
            <a:hlinkClick xmlns:r="http://schemas.openxmlformats.org/officeDocument/2006/relationships" r:id="rId1"/>
            <a:extLst>
              <a:ext uri="{FF2B5EF4-FFF2-40B4-BE49-F238E27FC236}">
                <a16:creationId xmlns:a16="http://schemas.microsoft.com/office/drawing/2014/main" id="{0285FED9-F2DD-4310-A29B-28F8C43D2478}"/>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FD615A03-DC9F-46B0-AE1D-7C1F87EAD542}"/>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twoCellAnchor editAs="absolute">
    <xdr:from>
      <xdr:col>6</xdr:col>
      <xdr:colOff>93344</xdr:colOff>
      <xdr:row>1</xdr:row>
      <xdr:rowOff>142874</xdr:rowOff>
    </xdr:from>
    <xdr:to>
      <xdr:col>6</xdr:col>
      <xdr:colOff>1050607</xdr:colOff>
      <xdr:row>1</xdr:row>
      <xdr:rowOff>440530</xdr:rowOff>
    </xdr:to>
    <xdr:grpSp>
      <xdr:nvGrpSpPr>
        <xdr:cNvPr id="5" name="Group 4">
          <a:hlinkClick xmlns:r="http://schemas.openxmlformats.org/officeDocument/2006/relationships" r:id="rId3"/>
          <a:extLst>
            <a:ext uri="{FF2B5EF4-FFF2-40B4-BE49-F238E27FC236}">
              <a16:creationId xmlns:a16="http://schemas.microsoft.com/office/drawing/2014/main" id="{9CFC9E7E-8068-48A4-A79E-333B87B54829}"/>
            </a:ext>
          </a:extLst>
        </xdr:cNvPr>
        <xdr:cNvGrpSpPr/>
      </xdr:nvGrpSpPr>
      <xdr:grpSpPr>
        <a:xfrm flipH="1">
          <a:off x="12755244" y="409574"/>
          <a:ext cx="957263" cy="297656"/>
          <a:chOff x="12394406" y="238125"/>
          <a:chExt cx="797720" cy="297656"/>
        </a:xfrm>
      </xdr:grpSpPr>
      <xdr:sp macro="" textlink="">
        <xdr:nvSpPr>
          <xdr:cNvPr id="6" name="Arrow: Chevron 5">
            <a:extLst>
              <a:ext uri="{FF2B5EF4-FFF2-40B4-BE49-F238E27FC236}">
                <a16:creationId xmlns:a16="http://schemas.microsoft.com/office/drawing/2014/main" id="{A66375AC-4F8D-47AB-A123-68E175D4F174}"/>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AC443E85-1FB6-4BBA-B3F3-5B6045850AE2}"/>
              </a:ext>
            </a:extLst>
          </xdr:cNvPr>
          <xdr:cNvSpPr txBox="1"/>
        </xdr:nvSpPr>
        <xdr:spPr>
          <a:xfrm>
            <a:off x="12394406" y="238125"/>
            <a:ext cx="723107"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editAs="absolute">
    <xdr:from>
      <xdr:col>0</xdr:col>
      <xdr:colOff>351917</xdr:colOff>
      <xdr:row>11</xdr:row>
      <xdr:rowOff>114776</xdr:rowOff>
    </xdr:from>
    <xdr:to>
      <xdr:col>0</xdr:col>
      <xdr:colOff>653669</xdr:colOff>
      <xdr:row>12</xdr:row>
      <xdr:rowOff>200628</xdr:rowOff>
    </xdr:to>
    <xdr:pic>
      <xdr:nvPicPr>
        <xdr:cNvPr id="8" name="Picture 7">
          <a:hlinkClick xmlns:r="http://schemas.openxmlformats.org/officeDocument/2006/relationships" r:id="rId5"/>
          <a:extLst>
            <a:ext uri="{FF2B5EF4-FFF2-40B4-BE49-F238E27FC236}">
              <a16:creationId xmlns:a16="http://schemas.microsoft.com/office/drawing/2014/main" id="{7740ADC1-2E6C-4DF4-8CC0-955950460F22}"/>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7042767"/>
          <a:ext cx="301752" cy="301752"/>
        </a:xfrm>
        <a:prstGeom prst="rect">
          <a:avLst/>
        </a:prstGeom>
      </xdr:spPr>
    </xdr:pic>
    <xdr:clientData/>
  </xdr:twoCellAnchor>
  <xdr:twoCellAnchor editAs="absolute">
    <xdr:from>
      <xdr:col>0</xdr:col>
      <xdr:colOff>351917</xdr:colOff>
      <xdr:row>21</xdr:row>
      <xdr:rowOff>28116</xdr:rowOff>
    </xdr:from>
    <xdr:to>
      <xdr:col>0</xdr:col>
      <xdr:colOff>644525</xdr:colOff>
      <xdr:row>21</xdr:row>
      <xdr:rowOff>329868</xdr:rowOff>
    </xdr:to>
    <xdr:pic>
      <xdr:nvPicPr>
        <xdr:cNvPr id="9" name="Picture 8">
          <a:hlinkClick xmlns:r="http://schemas.openxmlformats.org/officeDocument/2006/relationships" r:id="rId7"/>
          <a:extLst>
            <a:ext uri="{FF2B5EF4-FFF2-40B4-BE49-F238E27FC236}">
              <a16:creationId xmlns:a16="http://schemas.microsoft.com/office/drawing/2014/main" id="{8DA80094-2119-44ED-94B6-474D4C961FB7}"/>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14925216"/>
          <a:ext cx="292608" cy="301752"/>
        </a:xfrm>
        <a:prstGeom prst="rect">
          <a:avLst/>
        </a:prstGeom>
      </xdr:spPr>
    </xdr:pic>
    <xdr:clientData/>
  </xdr:twoCellAnchor>
  <xdr:twoCellAnchor editAs="oneCell">
    <xdr:from>
      <xdr:col>0</xdr:col>
      <xdr:colOff>351917</xdr:colOff>
      <xdr:row>27</xdr:row>
      <xdr:rowOff>123825</xdr:rowOff>
    </xdr:from>
    <xdr:to>
      <xdr:col>0</xdr:col>
      <xdr:colOff>644525</xdr:colOff>
      <xdr:row>27</xdr:row>
      <xdr:rowOff>412877</xdr:rowOff>
    </xdr:to>
    <xdr:pic>
      <xdr:nvPicPr>
        <xdr:cNvPr id="10" name="Picture 9">
          <a:hlinkClick xmlns:r="http://schemas.openxmlformats.org/officeDocument/2006/relationships" r:id="rId8"/>
          <a:extLst>
            <a:ext uri="{FF2B5EF4-FFF2-40B4-BE49-F238E27FC236}">
              <a16:creationId xmlns:a16="http://schemas.microsoft.com/office/drawing/2014/main" id="{DD7B6862-6223-4924-9D6E-FB8774C39FF2}"/>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20227925"/>
          <a:ext cx="292608" cy="289052"/>
        </a:xfrm>
        <a:prstGeom prst="rect">
          <a:avLst/>
        </a:prstGeom>
      </xdr:spPr>
    </xdr:pic>
    <xdr:clientData/>
  </xdr:twoCellAnchor>
  <xdr:twoCellAnchor>
    <xdr:from>
      <xdr:col>0</xdr:col>
      <xdr:colOff>416720</xdr:colOff>
      <xdr:row>3</xdr:row>
      <xdr:rowOff>35719</xdr:rowOff>
    </xdr:from>
    <xdr:to>
      <xdr:col>0</xdr:col>
      <xdr:colOff>727616</xdr:colOff>
      <xdr:row>3</xdr:row>
      <xdr:rowOff>337471</xdr:rowOff>
    </xdr:to>
    <xdr:sp macro="" textlink="">
      <xdr:nvSpPr>
        <xdr:cNvPr id="11" name="Oval 10">
          <a:extLst>
            <a:ext uri="{FF2B5EF4-FFF2-40B4-BE49-F238E27FC236}">
              <a16:creationId xmlns:a16="http://schemas.microsoft.com/office/drawing/2014/main" id="{20D9F448-1BEB-459C-AF70-D6885F21AF6B}"/>
            </a:ext>
          </a:extLst>
        </xdr:cNvPr>
        <xdr:cNvSpPr/>
      </xdr:nvSpPr>
      <xdr:spPr>
        <a:xfrm>
          <a:off x="416720" y="1559719"/>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3557588</xdr:colOff>
      <xdr:row>7</xdr:row>
      <xdr:rowOff>104775</xdr:rowOff>
    </xdr:from>
    <xdr:to>
      <xdr:col>1</xdr:col>
      <xdr:colOff>3868484</xdr:colOff>
      <xdr:row>7</xdr:row>
      <xdr:rowOff>406527</xdr:rowOff>
    </xdr:to>
    <xdr:sp macro="" textlink="">
      <xdr:nvSpPr>
        <xdr:cNvPr id="12" name="Oval 11">
          <a:extLst>
            <a:ext uri="{FF2B5EF4-FFF2-40B4-BE49-F238E27FC236}">
              <a16:creationId xmlns:a16="http://schemas.microsoft.com/office/drawing/2014/main" id="{55B670F5-AACD-4AE0-A9F5-D61E1341FD0C}"/>
            </a:ext>
          </a:extLst>
        </xdr:cNvPr>
        <xdr:cNvSpPr/>
      </xdr:nvSpPr>
      <xdr:spPr>
        <a:xfrm>
          <a:off x="4295776" y="2795588"/>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435771</xdr:colOff>
      <xdr:row>7</xdr:row>
      <xdr:rowOff>71754</xdr:rowOff>
    </xdr:from>
    <xdr:to>
      <xdr:col>0</xdr:col>
      <xdr:colOff>787401</xdr:colOff>
      <xdr:row>7</xdr:row>
      <xdr:rowOff>393700</xdr:rowOff>
    </xdr:to>
    <xdr:sp macro="" textlink="">
      <xdr:nvSpPr>
        <xdr:cNvPr id="13" name="Oval 12">
          <a:extLst>
            <a:ext uri="{FF2B5EF4-FFF2-40B4-BE49-F238E27FC236}">
              <a16:creationId xmlns:a16="http://schemas.microsoft.com/office/drawing/2014/main" id="{10AC685A-0EFF-45D7-A0F3-80B574B8144C}"/>
            </a:ext>
          </a:extLst>
        </xdr:cNvPr>
        <xdr:cNvSpPr/>
      </xdr:nvSpPr>
      <xdr:spPr>
        <a:xfrm>
          <a:off x="435771" y="4402454"/>
          <a:ext cx="351630" cy="321946"/>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447588</xdr:colOff>
      <xdr:row>7</xdr:row>
      <xdr:rowOff>61260</xdr:rowOff>
    </xdr:from>
    <xdr:to>
      <xdr:col>1</xdr:col>
      <xdr:colOff>18963</xdr:colOff>
      <xdr:row>7</xdr:row>
      <xdr:rowOff>665727</xdr:rowOff>
    </xdr:to>
    <xdr:sp macro="" textlink="">
      <xdr:nvSpPr>
        <xdr:cNvPr id="14" name="TextBox 13">
          <a:extLst>
            <a:ext uri="{FF2B5EF4-FFF2-40B4-BE49-F238E27FC236}">
              <a16:creationId xmlns:a16="http://schemas.microsoft.com/office/drawing/2014/main" id="{1DE315CA-EC56-4577-B7BD-740D02D301FD}"/>
            </a:ext>
          </a:extLst>
        </xdr:cNvPr>
        <xdr:cNvSpPr txBox="1"/>
      </xdr:nvSpPr>
      <xdr:spPr>
        <a:xfrm>
          <a:off x="447588" y="4391960"/>
          <a:ext cx="409575" cy="604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1</xdr:col>
      <xdr:colOff>3561734</xdr:colOff>
      <xdr:row>7</xdr:row>
      <xdr:rowOff>97101</xdr:rowOff>
    </xdr:from>
    <xdr:to>
      <xdr:col>1</xdr:col>
      <xdr:colOff>4038600</xdr:colOff>
      <xdr:row>7</xdr:row>
      <xdr:rowOff>546100</xdr:rowOff>
    </xdr:to>
    <xdr:sp macro="" textlink="">
      <xdr:nvSpPr>
        <xdr:cNvPr id="15" name="TextBox 14">
          <a:extLst>
            <a:ext uri="{FF2B5EF4-FFF2-40B4-BE49-F238E27FC236}">
              <a16:creationId xmlns:a16="http://schemas.microsoft.com/office/drawing/2014/main" id="{E048B803-AC3E-432E-B6EF-C1360CA5EE3A}"/>
            </a:ext>
          </a:extLst>
        </xdr:cNvPr>
        <xdr:cNvSpPr txBox="1"/>
      </xdr:nvSpPr>
      <xdr:spPr>
        <a:xfrm>
          <a:off x="4399934" y="4427801"/>
          <a:ext cx="476866" cy="44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a:p>
          <a:endParaRPr lang="en-US" sz="1600" b="1">
            <a:solidFill>
              <a:schemeClr val="bg1"/>
            </a:solidFill>
          </a:endParaRPr>
        </a:p>
      </xdr:txBody>
    </xdr:sp>
    <xdr:clientData/>
  </xdr:twoCellAnchor>
  <xdr:twoCellAnchor editAs="absolute">
    <xdr:from>
      <xdr:col>0</xdr:col>
      <xdr:colOff>426508</xdr:colOff>
      <xdr:row>3</xdr:row>
      <xdr:rowOff>11113</xdr:rowOff>
    </xdr:from>
    <xdr:to>
      <xdr:col>0</xdr:col>
      <xdr:colOff>836083</xdr:colOff>
      <xdr:row>3</xdr:row>
      <xdr:rowOff>344488</xdr:rowOff>
    </xdr:to>
    <xdr:sp macro="" textlink="">
      <xdr:nvSpPr>
        <xdr:cNvPr id="16" name="TextBox 15">
          <a:extLst>
            <a:ext uri="{FF2B5EF4-FFF2-40B4-BE49-F238E27FC236}">
              <a16:creationId xmlns:a16="http://schemas.microsoft.com/office/drawing/2014/main" id="{9ECDC21C-CA3D-47B8-81FA-B060EA82C92A}"/>
            </a:ext>
          </a:extLst>
        </xdr:cNvPr>
        <xdr:cNvSpPr txBox="1"/>
      </xdr:nvSpPr>
      <xdr:spPr>
        <a:xfrm>
          <a:off x="426508" y="2525713"/>
          <a:ext cx="40957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1</xdr:col>
      <xdr:colOff>1421076</xdr:colOff>
      <xdr:row>2</xdr:row>
      <xdr:rowOff>1097543</xdr:rowOff>
    </xdr:from>
    <xdr:to>
      <xdr:col>1</xdr:col>
      <xdr:colOff>1647294</xdr:colOff>
      <xdr:row>2</xdr:row>
      <xdr:rowOff>1323761</xdr:rowOff>
    </xdr:to>
    <xdr:pic>
      <xdr:nvPicPr>
        <xdr:cNvPr id="23" name="Picture 22">
          <a:extLst>
            <a:ext uri="{FF2B5EF4-FFF2-40B4-BE49-F238E27FC236}">
              <a16:creationId xmlns:a16="http://schemas.microsoft.com/office/drawing/2014/main" id="{265FFDE6-B1C7-4B79-BC85-6D90114A247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2175456" y="1935743"/>
          <a:ext cx="226218" cy="226218"/>
        </a:xfrm>
        <a:prstGeom prst="rect">
          <a:avLst/>
        </a:prstGeom>
      </xdr:spPr>
    </xdr:pic>
    <xdr:clientData/>
  </xdr:twoCellAnchor>
  <xdr:twoCellAnchor editAs="absolute">
    <xdr:from>
      <xdr:col>0</xdr:col>
      <xdr:colOff>351917</xdr:colOff>
      <xdr:row>18</xdr:row>
      <xdr:rowOff>5575</xdr:rowOff>
    </xdr:from>
    <xdr:to>
      <xdr:col>0</xdr:col>
      <xdr:colOff>653669</xdr:colOff>
      <xdr:row>18</xdr:row>
      <xdr:rowOff>307327</xdr:rowOff>
    </xdr:to>
    <xdr:pic>
      <xdr:nvPicPr>
        <xdr:cNvPr id="26" name="Picture 25">
          <a:hlinkClick xmlns:r="http://schemas.openxmlformats.org/officeDocument/2006/relationships" r:id="rId10"/>
          <a:extLst>
            <a:ext uri="{FF2B5EF4-FFF2-40B4-BE49-F238E27FC236}">
              <a16:creationId xmlns:a16="http://schemas.microsoft.com/office/drawing/2014/main" id="{921D771A-E5BD-41B0-801C-E069093254F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12540193"/>
          <a:ext cx="301752" cy="301752"/>
        </a:xfrm>
        <a:prstGeom prst="rect">
          <a:avLst/>
        </a:prstGeom>
      </xdr:spPr>
    </xdr:pic>
    <xdr:clientData/>
  </xdr:twoCellAnchor>
  <xdr:twoCellAnchor editAs="absolute">
    <xdr:from>
      <xdr:col>0</xdr:col>
      <xdr:colOff>351917</xdr:colOff>
      <xdr:row>15</xdr:row>
      <xdr:rowOff>28718</xdr:rowOff>
    </xdr:from>
    <xdr:to>
      <xdr:col>0</xdr:col>
      <xdr:colOff>653669</xdr:colOff>
      <xdr:row>15</xdr:row>
      <xdr:rowOff>330470</xdr:rowOff>
    </xdr:to>
    <xdr:pic>
      <xdr:nvPicPr>
        <xdr:cNvPr id="40" name="Picture 39">
          <a:hlinkClick xmlns:r="http://schemas.openxmlformats.org/officeDocument/2006/relationships" r:id="rId11"/>
          <a:extLst>
            <a:ext uri="{FF2B5EF4-FFF2-40B4-BE49-F238E27FC236}">
              <a16:creationId xmlns:a16="http://schemas.microsoft.com/office/drawing/2014/main" id="{98EB4436-D12D-45CF-9E8C-C77B13A0E16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10887218"/>
          <a:ext cx="301752" cy="301752"/>
        </a:xfrm>
        <a:prstGeom prst="rect">
          <a:avLst/>
        </a:prstGeom>
      </xdr:spPr>
    </xdr:pic>
    <xdr:clientData/>
  </xdr:twoCellAnchor>
  <xdr:twoCellAnchor editAs="absolute">
    <xdr:from>
      <xdr:col>0</xdr:col>
      <xdr:colOff>351917</xdr:colOff>
      <xdr:row>9</xdr:row>
      <xdr:rowOff>31169</xdr:rowOff>
    </xdr:from>
    <xdr:to>
      <xdr:col>0</xdr:col>
      <xdr:colOff>644525</xdr:colOff>
      <xdr:row>9</xdr:row>
      <xdr:rowOff>338001</xdr:rowOff>
    </xdr:to>
    <xdr:pic>
      <xdr:nvPicPr>
        <xdr:cNvPr id="32" name="Picture 31">
          <a:hlinkClick xmlns:r="http://schemas.openxmlformats.org/officeDocument/2006/relationships" r:id="rId12"/>
          <a:extLst>
            <a:ext uri="{FF2B5EF4-FFF2-40B4-BE49-F238E27FC236}">
              <a16:creationId xmlns:a16="http://schemas.microsoft.com/office/drawing/2014/main" id="{26F8E3A8-5E9D-4D93-9832-F326E1A2D56B}"/>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5454069"/>
          <a:ext cx="292608" cy="306832"/>
        </a:xfrm>
        <a:prstGeom prst="rect">
          <a:avLst/>
        </a:prstGeom>
      </xdr:spPr>
    </xdr:pic>
    <xdr:clientData/>
  </xdr:twoCellAnchor>
  <xdr:twoCellAnchor editAs="absolute">
    <xdr:from>
      <xdr:col>8</xdr:col>
      <xdr:colOff>275166</xdr:colOff>
      <xdr:row>19</xdr:row>
      <xdr:rowOff>1116471</xdr:rowOff>
    </xdr:from>
    <xdr:to>
      <xdr:col>8</xdr:col>
      <xdr:colOff>1534327</xdr:colOff>
      <xdr:row>21</xdr:row>
      <xdr:rowOff>454760</xdr:rowOff>
    </xdr:to>
    <xdr:grpSp>
      <xdr:nvGrpSpPr>
        <xdr:cNvPr id="33" name="Group 32">
          <a:extLst>
            <a:ext uri="{FF2B5EF4-FFF2-40B4-BE49-F238E27FC236}">
              <a16:creationId xmlns:a16="http://schemas.microsoft.com/office/drawing/2014/main" id="{0D3EBDA0-0CFE-4043-BC14-1DF0A4A31F20}"/>
            </a:ext>
          </a:extLst>
        </xdr:cNvPr>
        <xdr:cNvGrpSpPr/>
      </xdr:nvGrpSpPr>
      <xdr:grpSpPr>
        <a:xfrm>
          <a:off x="16543866" y="14375271"/>
          <a:ext cx="1259161" cy="976589"/>
          <a:chOff x="13882688" y="5976938"/>
          <a:chExt cx="1178718" cy="1176338"/>
        </a:xfrm>
      </xdr:grpSpPr>
      <xdr:grpSp>
        <xdr:nvGrpSpPr>
          <xdr:cNvPr id="34" name="Group 33">
            <a:extLst>
              <a:ext uri="{FF2B5EF4-FFF2-40B4-BE49-F238E27FC236}">
                <a16:creationId xmlns:a16="http://schemas.microsoft.com/office/drawing/2014/main" id="{5B396DD6-FDD0-6543-829A-9B72DA490B90}"/>
              </a:ext>
            </a:extLst>
          </xdr:cNvPr>
          <xdr:cNvGrpSpPr/>
        </xdr:nvGrpSpPr>
        <xdr:grpSpPr>
          <a:xfrm>
            <a:off x="14277970" y="6762750"/>
            <a:ext cx="416719" cy="390526"/>
            <a:chOff x="16090107" y="6750843"/>
            <a:chExt cx="416719" cy="390526"/>
          </a:xfrm>
        </xdr:grpSpPr>
        <xdr:sp macro="" textlink="">
          <xdr:nvSpPr>
            <xdr:cNvPr id="37" name="Arrow: Chevron 21">
              <a:extLst>
                <a:ext uri="{FF2B5EF4-FFF2-40B4-BE49-F238E27FC236}">
                  <a16:creationId xmlns:a16="http://schemas.microsoft.com/office/drawing/2014/main" id="{DA043403-1690-1B48-804B-80E52D73AAD9}"/>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8" name="Arrow: Chevron 22">
              <a:extLst>
                <a:ext uri="{FF2B5EF4-FFF2-40B4-BE49-F238E27FC236}">
                  <a16:creationId xmlns:a16="http://schemas.microsoft.com/office/drawing/2014/main" id="{9D2B0E02-91F2-FD4C-A3F5-724BE236CEB8}"/>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5" name="Rectangle: Rounded Corners 19">
            <a:extLst>
              <a:ext uri="{FF2B5EF4-FFF2-40B4-BE49-F238E27FC236}">
                <a16:creationId xmlns:a16="http://schemas.microsoft.com/office/drawing/2014/main" id="{EB07C699-AC4C-A747-9D40-EF772B856915}"/>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6" name="TextBox 35">
            <a:extLst>
              <a:ext uri="{FF2B5EF4-FFF2-40B4-BE49-F238E27FC236}">
                <a16:creationId xmlns:a16="http://schemas.microsoft.com/office/drawing/2014/main" id="{0CD2A86A-A0F2-F944-A8DF-5E0DDC021D3C}"/>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FAIRE DÉFILER</a:t>
            </a:r>
            <a:endParaRPr lang="en-US" sz="1400" b="1">
              <a:solidFill>
                <a:schemeClr val="tx2">
                  <a:lumMod val="50000"/>
                </a:schemeClr>
              </a:solidFill>
            </a:endParaRPr>
          </a:p>
        </xdr:txBody>
      </xdr:sp>
    </xdr:grpSp>
    <xdr:clientData/>
  </xdr:twoCellAnchor>
  <xdr:twoCellAnchor editAs="absolute">
    <xdr:from>
      <xdr:col>8</xdr:col>
      <xdr:colOff>186266</xdr:colOff>
      <xdr:row>12</xdr:row>
      <xdr:rowOff>48542</xdr:rowOff>
    </xdr:from>
    <xdr:to>
      <xdr:col>8</xdr:col>
      <xdr:colOff>1445427</xdr:colOff>
      <xdr:row>13</xdr:row>
      <xdr:rowOff>227570</xdr:rowOff>
    </xdr:to>
    <xdr:grpSp>
      <xdr:nvGrpSpPr>
        <xdr:cNvPr id="39" name="Group 38">
          <a:extLst>
            <a:ext uri="{FF2B5EF4-FFF2-40B4-BE49-F238E27FC236}">
              <a16:creationId xmlns:a16="http://schemas.microsoft.com/office/drawing/2014/main" id="{7DA4B733-BC0C-4243-A9E5-065AA788E058}"/>
            </a:ext>
          </a:extLst>
        </xdr:cNvPr>
        <xdr:cNvGrpSpPr/>
      </xdr:nvGrpSpPr>
      <xdr:grpSpPr>
        <a:xfrm>
          <a:off x="16454966" y="7147842"/>
          <a:ext cx="1259161" cy="979128"/>
          <a:chOff x="13882688" y="5976938"/>
          <a:chExt cx="1178718" cy="1176338"/>
        </a:xfrm>
      </xdr:grpSpPr>
      <xdr:grpSp>
        <xdr:nvGrpSpPr>
          <xdr:cNvPr id="47" name="Group 46">
            <a:extLst>
              <a:ext uri="{FF2B5EF4-FFF2-40B4-BE49-F238E27FC236}">
                <a16:creationId xmlns:a16="http://schemas.microsoft.com/office/drawing/2014/main" id="{53FC6DA3-C7E0-094A-9A6D-6CF564CAD88A}"/>
              </a:ext>
            </a:extLst>
          </xdr:cNvPr>
          <xdr:cNvGrpSpPr/>
        </xdr:nvGrpSpPr>
        <xdr:grpSpPr>
          <a:xfrm>
            <a:off x="14277970" y="6762750"/>
            <a:ext cx="416719" cy="390526"/>
            <a:chOff x="16090107" y="6750843"/>
            <a:chExt cx="416719" cy="390526"/>
          </a:xfrm>
        </xdr:grpSpPr>
        <xdr:sp macro="" textlink="">
          <xdr:nvSpPr>
            <xdr:cNvPr id="50" name="Arrow: Chevron 21">
              <a:extLst>
                <a:ext uri="{FF2B5EF4-FFF2-40B4-BE49-F238E27FC236}">
                  <a16:creationId xmlns:a16="http://schemas.microsoft.com/office/drawing/2014/main" id="{DEC6A052-CCCD-564A-BB6A-F19C51F2EDE2}"/>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51" name="Arrow: Chevron 22">
              <a:extLst>
                <a:ext uri="{FF2B5EF4-FFF2-40B4-BE49-F238E27FC236}">
                  <a16:creationId xmlns:a16="http://schemas.microsoft.com/office/drawing/2014/main" id="{B97378A2-A7E6-F747-BC92-68662879CBE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8" name="Rectangle: Rounded Corners 19">
            <a:extLst>
              <a:ext uri="{FF2B5EF4-FFF2-40B4-BE49-F238E27FC236}">
                <a16:creationId xmlns:a16="http://schemas.microsoft.com/office/drawing/2014/main" id="{FC7AEA8C-EA80-B845-A6EE-A2DFC5D86BD7}"/>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9" name="TextBox 48">
            <a:extLst>
              <a:ext uri="{FF2B5EF4-FFF2-40B4-BE49-F238E27FC236}">
                <a16:creationId xmlns:a16="http://schemas.microsoft.com/office/drawing/2014/main" id="{7FEB0337-14B8-ED42-9D55-82EEA9292F2E}"/>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FAIRE DÉFILER</a:t>
            </a:r>
            <a:endParaRPr lang="en-US" sz="1400">
              <a:effectLst/>
            </a:endParaRPr>
          </a:p>
        </xdr:txBody>
      </xdr:sp>
    </xdr:grpSp>
    <xdr:clientData/>
  </xdr:twoCellAnchor>
  <xdr:twoCellAnchor editAs="absolute">
    <xdr:from>
      <xdr:col>0</xdr:col>
      <xdr:colOff>351917</xdr:colOff>
      <xdr:row>24</xdr:row>
      <xdr:rowOff>7230</xdr:rowOff>
    </xdr:from>
    <xdr:to>
      <xdr:col>0</xdr:col>
      <xdr:colOff>644525</xdr:colOff>
      <xdr:row>24</xdr:row>
      <xdr:rowOff>311522</xdr:rowOff>
    </xdr:to>
    <xdr:pic>
      <xdr:nvPicPr>
        <xdr:cNvPr id="53" name="Picture 52">
          <a:hlinkClick xmlns:r="http://schemas.openxmlformats.org/officeDocument/2006/relationships" r:id="rId13"/>
          <a:extLst>
            <a:ext uri="{FF2B5EF4-FFF2-40B4-BE49-F238E27FC236}">
              <a16:creationId xmlns:a16="http://schemas.microsoft.com/office/drawing/2014/main" id="{2923D04B-E58D-4745-94BD-87D0A2B4D243}"/>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17672930"/>
          <a:ext cx="292608" cy="304292"/>
        </a:xfrm>
        <a:prstGeom prst="rect">
          <a:avLst/>
        </a:prstGeom>
      </xdr:spPr>
    </xdr:pic>
    <xdr:clientData/>
  </xdr:twoCellAnchor>
  <xdr:oneCellAnchor>
    <xdr:from>
      <xdr:col>0</xdr:col>
      <xdr:colOff>351917</xdr:colOff>
      <xdr:row>30</xdr:row>
      <xdr:rowOff>88547</xdr:rowOff>
    </xdr:from>
    <xdr:ext cx="292608" cy="301752"/>
    <xdr:pic>
      <xdr:nvPicPr>
        <xdr:cNvPr id="41" name="Picture 40">
          <a:hlinkClick xmlns:r="http://schemas.openxmlformats.org/officeDocument/2006/relationships" r:id="rId14"/>
          <a:extLst>
            <a:ext uri="{FF2B5EF4-FFF2-40B4-BE49-F238E27FC236}">
              <a16:creationId xmlns:a16="http://schemas.microsoft.com/office/drawing/2014/main" id="{76F30739-E006-DF40-AE90-02D8E7BEF27E}"/>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22389747"/>
          <a:ext cx="292608" cy="301752"/>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absolute">
    <xdr:from>
      <xdr:col>6</xdr:col>
      <xdr:colOff>1567815</xdr:colOff>
      <xdr:row>1</xdr:row>
      <xdr:rowOff>142875</xdr:rowOff>
    </xdr:from>
    <xdr:to>
      <xdr:col>7</xdr:col>
      <xdr:colOff>818198</xdr:colOff>
      <xdr:row>1</xdr:row>
      <xdr:rowOff>440530</xdr:rowOff>
    </xdr:to>
    <xdr:grpSp>
      <xdr:nvGrpSpPr>
        <xdr:cNvPr id="2" name="Group 1">
          <a:hlinkClick xmlns:r="http://schemas.openxmlformats.org/officeDocument/2006/relationships" r:id="rId1"/>
          <a:extLst>
            <a:ext uri="{FF2B5EF4-FFF2-40B4-BE49-F238E27FC236}">
              <a16:creationId xmlns:a16="http://schemas.microsoft.com/office/drawing/2014/main" id="{A999B291-453D-4C1F-A3B3-F1EEDCDD0062}"/>
            </a:ext>
          </a:extLst>
        </xdr:cNvPr>
        <xdr:cNvGrpSpPr/>
      </xdr:nvGrpSpPr>
      <xdr:grpSpPr>
        <a:xfrm>
          <a:off x="13861415" y="409575"/>
          <a:ext cx="1053783" cy="297655"/>
          <a:chOff x="12311063" y="238126"/>
          <a:chExt cx="881063" cy="297655"/>
        </a:xfrm>
      </xdr:grpSpPr>
      <xdr:sp macro="" textlink="">
        <xdr:nvSpPr>
          <xdr:cNvPr id="3" name="Arrow: Chevron 2">
            <a:extLst>
              <a:ext uri="{FF2B5EF4-FFF2-40B4-BE49-F238E27FC236}">
                <a16:creationId xmlns:a16="http://schemas.microsoft.com/office/drawing/2014/main" id="{82A5A512-C2C0-407C-8728-6997D117D5D1}"/>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1B10F31F-03A2-418D-9E2A-9CD559A04B5E}"/>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twoCellAnchor editAs="absolute">
    <xdr:from>
      <xdr:col>6</xdr:col>
      <xdr:colOff>401478</xdr:colOff>
      <xdr:row>1</xdr:row>
      <xdr:rowOff>130968</xdr:rowOff>
    </xdr:from>
    <xdr:to>
      <xdr:col>6</xdr:col>
      <xdr:colOff>1358741</xdr:colOff>
      <xdr:row>1</xdr:row>
      <xdr:rowOff>428624</xdr:rowOff>
    </xdr:to>
    <xdr:grpSp>
      <xdr:nvGrpSpPr>
        <xdr:cNvPr id="5" name="Group 4">
          <a:hlinkClick xmlns:r="http://schemas.openxmlformats.org/officeDocument/2006/relationships" r:id="rId3"/>
          <a:extLst>
            <a:ext uri="{FF2B5EF4-FFF2-40B4-BE49-F238E27FC236}">
              <a16:creationId xmlns:a16="http://schemas.microsoft.com/office/drawing/2014/main" id="{B0C6C066-149A-4C28-849F-94B8D90480D2}"/>
            </a:ext>
          </a:extLst>
        </xdr:cNvPr>
        <xdr:cNvGrpSpPr/>
      </xdr:nvGrpSpPr>
      <xdr:grpSpPr>
        <a:xfrm flipH="1">
          <a:off x="12695078" y="397668"/>
          <a:ext cx="957263" cy="297656"/>
          <a:chOff x="12394406" y="238125"/>
          <a:chExt cx="797720" cy="297656"/>
        </a:xfrm>
      </xdr:grpSpPr>
      <xdr:sp macro="" textlink="">
        <xdr:nvSpPr>
          <xdr:cNvPr id="6" name="Arrow: Chevron 5">
            <a:extLst>
              <a:ext uri="{FF2B5EF4-FFF2-40B4-BE49-F238E27FC236}">
                <a16:creationId xmlns:a16="http://schemas.microsoft.com/office/drawing/2014/main" id="{2CC3D8CD-592B-42DC-97A2-ABEE62420805}"/>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6029AD50-823C-4112-8111-D98BD7148DD9}"/>
              </a:ext>
            </a:extLst>
          </xdr:cNvPr>
          <xdr:cNvSpPr txBox="1"/>
        </xdr:nvSpPr>
        <xdr:spPr>
          <a:xfrm>
            <a:off x="12394406" y="238125"/>
            <a:ext cx="719535" cy="2652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editAs="absolute">
    <xdr:from>
      <xdr:col>0</xdr:col>
      <xdr:colOff>392063</xdr:colOff>
      <xdr:row>8</xdr:row>
      <xdr:rowOff>100347</xdr:rowOff>
    </xdr:from>
    <xdr:to>
      <xdr:col>0</xdr:col>
      <xdr:colOff>693815</xdr:colOff>
      <xdr:row>9</xdr:row>
      <xdr:rowOff>127779</xdr:rowOff>
    </xdr:to>
    <xdr:pic>
      <xdr:nvPicPr>
        <xdr:cNvPr id="8" name="Picture 7">
          <a:hlinkClick xmlns:r="http://schemas.openxmlformats.org/officeDocument/2006/relationships" r:id="rId5"/>
          <a:extLst>
            <a:ext uri="{FF2B5EF4-FFF2-40B4-BE49-F238E27FC236}">
              <a16:creationId xmlns:a16="http://schemas.microsoft.com/office/drawing/2014/main" id="{9EAB2A35-DA0F-4381-B186-7CEA601042F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92063" y="5209736"/>
          <a:ext cx="301752" cy="301752"/>
        </a:xfrm>
        <a:prstGeom prst="rect">
          <a:avLst/>
        </a:prstGeom>
      </xdr:spPr>
    </xdr:pic>
    <xdr:clientData/>
  </xdr:twoCellAnchor>
  <xdr:twoCellAnchor editAs="absolute">
    <xdr:from>
      <xdr:col>0</xdr:col>
      <xdr:colOff>392063</xdr:colOff>
      <xdr:row>12</xdr:row>
      <xdr:rowOff>7215</xdr:rowOff>
    </xdr:from>
    <xdr:to>
      <xdr:col>0</xdr:col>
      <xdr:colOff>693815</xdr:colOff>
      <xdr:row>12</xdr:row>
      <xdr:rowOff>308967</xdr:rowOff>
    </xdr:to>
    <xdr:pic>
      <xdr:nvPicPr>
        <xdr:cNvPr id="9" name="Picture 8">
          <a:hlinkClick xmlns:r="http://schemas.openxmlformats.org/officeDocument/2006/relationships" r:id="rId7"/>
          <a:extLst>
            <a:ext uri="{FF2B5EF4-FFF2-40B4-BE49-F238E27FC236}">
              <a16:creationId xmlns:a16="http://schemas.microsoft.com/office/drawing/2014/main" id="{9F527126-CACB-4C24-B8E4-4B44CE9E06F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92063" y="7462115"/>
          <a:ext cx="301752" cy="301752"/>
        </a:xfrm>
        <a:prstGeom prst="rect">
          <a:avLst/>
        </a:prstGeom>
      </xdr:spPr>
    </xdr:pic>
    <xdr:clientData/>
  </xdr:twoCellAnchor>
  <xdr:twoCellAnchor>
    <xdr:from>
      <xdr:col>0</xdr:col>
      <xdr:colOff>404812</xdr:colOff>
      <xdr:row>2</xdr:row>
      <xdr:rowOff>1524000</xdr:rowOff>
    </xdr:from>
    <xdr:to>
      <xdr:col>0</xdr:col>
      <xdr:colOff>685800</xdr:colOff>
      <xdr:row>3</xdr:row>
      <xdr:rowOff>194595</xdr:rowOff>
    </xdr:to>
    <xdr:sp macro="" textlink="">
      <xdr:nvSpPr>
        <xdr:cNvPr id="10" name="Oval 9">
          <a:extLst>
            <a:ext uri="{FF2B5EF4-FFF2-40B4-BE49-F238E27FC236}">
              <a16:creationId xmlns:a16="http://schemas.microsoft.com/office/drawing/2014/main" id="{75E1C356-449B-4BCA-8D18-B6308EE3FA33}"/>
            </a:ext>
          </a:extLst>
        </xdr:cNvPr>
        <xdr:cNvSpPr/>
      </xdr:nvSpPr>
      <xdr:spPr>
        <a:xfrm>
          <a:off x="404812" y="2362200"/>
          <a:ext cx="280988" cy="286035"/>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3581400</xdr:colOff>
      <xdr:row>7</xdr:row>
      <xdr:rowOff>80963</xdr:rowOff>
    </xdr:from>
    <xdr:to>
      <xdr:col>1</xdr:col>
      <xdr:colOff>3892296</xdr:colOff>
      <xdr:row>7</xdr:row>
      <xdr:rowOff>382715</xdr:rowOff>
    </xdr:to>
    <xdr:sp macro="" textlink="">
      <xdr:nvSpPr>
        <xdr:cNvPr id="11" name="Oval 10">
          <a:extLst>
            <a:ext uri="{FF2B5EF4-FFF2-40B4-BE49-F238E27FC236}">
              <a16:creationId xmlns:a16="http://schemas.microsoft.com/office/drawing/2014/main" id="{6D1F4529-3F6C-48B6-9A72-40190966D429}"/>
            </a:ext>
          </a:extLst>
        </xdr:cNvPr>
        <xdr:cNvSpPr/>
      </xdr:nvSpPr>
      <xdr:spPr>
        <a:xfrm>
          <a:off x="4319588" y="3748088"/>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411956</xdr:colOff>
      <xdr:row>7</xdr:row>
      <xdr:rowOff>156230</xdr:rowOff>
    </xdr:from>
    <xdr:to>
      <xdr:col>0</xdr:col>
      <xdr:colOff>722852</xdr:colOff>
      <xdr:row>7</xdr:row>
      <xdr:rowOff>463132</xdr:rowOff>
    </xdr:to>
    <xdr:sp macro="" textlink="">
      <xdr:nvSpPr>
        <xdr:cNvPr id="12" name="Oval 11">
          <a:extLst>
            <a:ext uri="{FF2B5EF4-FFF2-40B4-BE49-F238E27FC236}">
              <a16:creationId xmlns:a16="http://schemas.microsoft.com/office/drawing/2014/main" id="{56BC8840-8C07-4A70-8962-30E6CEBF6A2E}"/>
            </a:ext>
          </a:extLst>
        </xdr:cNvPr>
        <xdr:cNvSpPr/>
      </xdr:nvSpPr>
      <xdr:spPr>
        <a:xfrm>
          <a:off x="411956" y="4412457"/>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421660</xdr:colOff>
      <xdr:row>7</xdr:row>
      <xdr:rowOff>142121</xdr:rowOff>
    </xdr:from>
    <xdr:to>
      <xdr:col>0</xdr:col>
      <xdr:colOff>730341</xdr:colOff>
      <xdr:row>7</xdr:row>
      <xdr:rowOff>746588</xdr:rowOff>
    </xdr:to>
    <xdr:sp macro="" textlink="">
      <xdr:nvSpPr>
        <xdr:cNvPr id="13" name="TextBox 12">
          <a:extLst>
            <a:ext uri="{FF2B5EF4-FFF2-40B4-BE49-F238E27FC236}">
              <a16:creationId xmlns:a16="http://schemas.microsoft.com/office/drawing/2014/main" id="{0983ACF3-B2E3-454A-A33C-2F2A7F02B2BA}"/>
            </a:ext>
          </a:extLst>
        </xdr:cNvPr>
        <xdr:cNvSpPr txBox="1"/>
      </xdr:nvSpPr>
      <xdr:spPr>
        <a:xfrm>
          <a:off x="421660" y="4456556"/>
          <a:ext cx="403931" cy="62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1</xdr:col>
      <xdr:colOff>3581401</xdr:colOff>
      <xdr:row>7</xdr:row>
      <xdr:rowOff>90936</xdr:rowOff>
    </xdr:from>
    <xdr:to>
      <xdr:col>1</xdr:col>
      <xdr:colOff>4104511</xdr:colOff>
      <xdr:row>7</xdr:row>
      <xdr:rowOff>596900</xdr:rowOff>
    </xdr:to>
    <xdr:sp macro="" textlink="">
      <xdr:nvSpPr>
        <xdr:cNvPr id="14" name="TextBox 13">
          <a:extLst>
            <a:ext uri="{FF2B5EF4-FFF2-40B4-BE49-F238E27FC236}">
              <a16:creationId xmlns:a16="http://schemas.microsoft.com/office/drawing/2014/main" id="{7F0E0C8E-3CAA-4834-A4F5-A462ABEB6EDD}"/>
            </a:ext>
          </a:extLst>
        </xdr:cNvPr>
        <xdr:cNvSpPr txBox="1"/>
      </xdr:nvSpPr>
      <xdr:spPr>
        <a:xfrm>
          <a:off x="4419601" y="4370836"/>
          <a:ext cx="523110" cy="505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0</xdr:col>
      <xdr:colOff>401479</xdr:colOff>
      <xdr:row>2</xdr:row>
      <xdr:rowOff>1481615</xdr:rowOff>
    </xdr:from>
    <xdr:to>
      <xdr:col>0</xdr:col>
      <xdr:colOff>711042</xdr:colOff>
      <xdr:row>3</xdr:row>
      <xdr:rowOff>313850</xdr:rowOff>
    </xdr:to>
    <xdr:sp macro="" textlink="">
      <xdr:nvSpPr>
        <xdr:cNvPr id="15" name="TextBox 14">
          <a:extLst>
            <a:ext uri="{FF2B5EF4-FFF2-40B4-BE49-F238E27FC236}">
              <a16:creationId xmlns:a16="http://schemas.microsoft.com/office/drawing/2014/main" id="{B498A38E-BCC6-4FF4-808C-5837C12A98AB}"/>
            </a:ext>
          </a:extLst>
        </xdr:cNvPr>
        <xdr:cNvSpPr txBox="1"/>
      </xdr:nvSpPr>
      <xdr:spPr>
        <a:xfrm>
          <a:off x="401479" y="2319815"/>
          <a:ext cx="309563"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1</xdr:col>
      <xdr:colOff>1949203</xdr:colOff>
      <xdr:row>2</xdr:row>
      <xdr:rowOff>965483</xdr:rowOff>
    </xdr:from>
    <xdr:to>
      <xdr:col>1</xdr:col>
      <xdr:colOff>2175421</xdr:colOff>
      <xdr:row>2</xdr:row>
      <xdr:rowOff>1191701</xdr:rowOff>
    </xdr:to>
    <xdr:pic>
      <xdr:nvPicPr>
        <xdr:cNvPr id="16" name="Picture 15">
          <a:extLst>
            <a:ext uri="{FF2B5EF4-FFF2-40B4-BE49-F238E27FC236}">
              <a16:creationId xmlns:a16="http://schemas.microsoft.com/office/drawing/2014/main" id="{072C8DCC-ACFE-46CD-92DD-9EE6C22C232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787403" y="1803683"/>
          <a:ext cx="226218" cy="226218"/>
        </a:xfrm>
        <a:prstGeom prst="rect">
          <a:avLst/>
        </a:prstGeom>
      </xdr:spPr>
    </xdr:pic>
    <xdr:clientData/>
  </xdr:twoCellAnchor>
  <xdr:twoCellAnchor editAs="absolute">
    <xdr:from>
      <xdr:col>0</xdr:col>
      <xdr:colOff>392063</xdr:colOff>
      <xdr:row>15</xdr:row>
      <xdr:rowOff>144005</xdr:rowOff>
    </xdr:from>
    <xdr:to>
      <xdr:col>0</xdr:col>
      <xdr:colOff>693815</xdr:colOff>
      <xdr:row>15</xdr:row>
      <xdr:rowOff>445757</xdr:rowOff>
    </xdr:to>
    <xdr:pic>
      <xdr:nvPicPr>
        <xdr:cNvPr id="17" name="Picture 16">
          <a:hlinkClick xmlns:r="http://schemas.openxmlformats.org/officeDocument/2006/relationships" r:id="rId9"/>
          <a:extLst>
            <a:ext uri="{FF2B5EF4-FFF2-40B4-BE49-F238E27FC236}">
              <a16:creationId xmlns:a16="http://schemas.microsoft.com/office/drawing/2014/main" id="{D53206D4-320A-4CAE-AF09-BC9B5A65396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92063" y="9685665"/>
          <a:ext cx="301752" cy="301752"/>
        </a:xfrm>
        <a:prstGeom prst="rect">
          <a:avLst/>
        </a:prstGeom>
      </xdr:spPr>
    </xdr:pic>
    <xdr:clientData/>
  </xdr:twoCellAnchor>
  <xdr:twoCellAnchor editAs="absolute">
    <xdr:from>
      <xdr:col>0</xdr:col>
      <xdr:colOff>392063</xdr:colOff>
      <xdr:row>18</xdr:row>
      <xdr:rowOff>149457</xdr:rowOff>
    </xdr:from>
    <xdr:to>
      <xdr:col>0</xdr:col>
      <xdr:colOff>693815</xdr:colOff>
      <xdr:row>18</xdr:row>
      <xdr:rowOff>451209</xdr:rowOff>
    </xdr:to>
    <xdr:pic>
      <xdr:nvPicPr>
        <xdr:cNvPr id="18" name="Picture 17">
          <a:hlinkClick xmlns:r="http://schemas.openxmlformats.org/officeDocument/2006/relationships" r:id="rId10"/>
          <a:extLst>
            <a:ext uri="{FF2B5EF4-FFF2-40B4-BE49-F238E27FC236}">
              <a16:creationId xmlns:a16="http://schemas.microsoft.com/office/drawing/2014/main" id="{4759AFAF-A227-46F4-A469-46285C496D3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92063" y="11503257"/>
          <a:ext cx="301752" cy="301752"/>
        </a:xfrm>
        <a:prstGeom prst="rect">
          <a:avLst/>
        </a:prstGeom>
      </xdr:spPr>
    </xdr:pic>
    <xdr:clientData/>
  </xdr:twoCellAnchor>
  <xdr:twoCellAnchor editAs="absolute">
    <xdr:from>
      <xdr:col>8</xdr:col>
      <xdr:colOff>132927</xdr:colOff>
      <xdr:row>12</xdr:row>
      <xdr:rowOff>478261</xdr:rowOff>
    </xdr:from>
    <xdr:to>
      <xdr:col>8</xdr:col>
      <xdr:colOff>1219368</xdr:colOff>
      <xdr:row>13</xdr:row>
      <xdr:rowOff>709502</xdr:rowOff>
    </xdr:to>
    <xdr:grpSp>
      <xdr:nvGrpSpPr>
        <xdr:cNvPr id="25" name="Group 24">
          <a:extLst>
            <a:ext uri="{FF2B5EF4-FFF2-40B4-BE49-F238E27FC236}">
              <a16:creationId xmlns:a16="http://schemas.microsoft.com/office/drawing/2014/main" id="{7285F7F5-3757-3946-B267-767FF0A7B1EB}"/>
            </a:ext>
          </a:extLst>
        </xdr:cNvPr>
        <xdr:cNvGrpSpPr/>
      </xdr:nvGrpSpPr>
      <xdr:grpSpPr>
        <a:xfrm>
          <a:off x="16033327" y="7933161"/>
          <a:ext cx="1086441" cy="980541"/>
          <a:chOff x="13882688" y="5976938"/>
          <a:chExt cx="1178718" cy="1176338"/>
        </a:xfrm>
      </xdr:grpSpPr>
      <xdr:grpSp>
        <xdr:nvGrpSpPr>
          <xdr:cNvPr id="26" name="Group 25">
            <a:extLst>
              <a:ext uri="{FF2B5EF4-FFF2-40B4-BE49-F238E27FC236}">
                <a16:creationId xmlns:a16="http://schemas.microsoft.com/office/drawing/2014/main" id="{DCC21595-E72A-A442-862F-7B7E8A8446CF}"/>
              </a:ext>
            </a:extLst>
          </xdr:cNvPr>
          <xdr:cNvGrpSpPr/>
        </xdr:nvGrpSpPr>
        <xdr:grpSpPr>
          <a:xfrm>
            <a:off x="14277970" y="6762750"/>
            <a:ext cx="416719" cy="390526"/>
            <a:chOff x="16090107" y="6750843"/>
            <a:chExt cx="416719" cy="390526"/>
          </a:xfrm>
        </xdr:grpSpPr>
        <xdr:sp macro="" textlink="">
          <xdr:nvSpPr>
            <xdr:cNvPr id="29" name="Arrow: Chevron 21">
              <a:extLst>
                <a:ext uri="{FF2B5EF4-FFF2-40B4-BE49-F238E27FC236}">
                  <a16:creationId xmlns:a16="http://schemas.microsoft.com/office/drawing/2014/main" id="{51FDD823-53E4-3C41-BD5E-4E30C6A56B8E}"/>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0" name="Arrow: Chevron 22">
              <a:extLst>
                <a:ext uri="{FF2B5EF4-FFF2-40B4-BE49-F238E27FC236}">
                  <a16:creationId xmlns:a16="http://schemas.microsoft.com/office/drawing/2014/main" id="{3FF77574-E80C-DC40-A1B4-0150A441CCC4}"/>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27" name="Rectangle: Rounded Corners 19">
            <a:extLst>
              <a:ext uri="{FF2B5EF4-FFF2-40B4-BE49-F238E27FC236}">
                <a16:creationId xmlns:a16="http://schemas.microsoft.com/office/drawing/2014/main" id="{274F27CB-1F34-2845-8B3F-AE6504A4AE16}"/>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8" name="TextBox 27">
            <a:extLst>
              <a:ext uri="{FF2B5EF4-FFF2-40B4-BE49-F238E27FC236}">
                <a16:creationId xmlns:a16="http://schemas.microsoft.com/office/drawing/2014/main" id="{53E8CC09-3B76-3B47-BD39-93BBBB1C7518}"/>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0</xdr:col>
      <xdr:colOff>392063</xdr:colOff>
      <xdr:row>21</xdr:row>
      <xdr:rowOff>146173</xdr:rowOff>
    </xdr:from>
    <xdr:to>
      <xdr:col>0</xdr:col>
      <xdr:colOff>693815</xdr:colOff>
      <xdr:row>21</xdr:row>
      <xdr:rowOff>447925</xdr:rowOff>
    </xdr:to>
    <xdr:pic>
      <xdr:nvPicPr>
        <xdr:cNvPr id="31" name="Picture 30">
          <a:hlinkClick xmlns:r="http://schemas.openxmlformats.org/officeDocument/2006/relationships" r:id="rId11"/>
          <a:extLst>
            <a:ext uri="{FF2B5EF4-FFF2-40B4-BE49-F238E27FC236}">
              <a16:creationId xmlns:a16="http://schemas.microsoft.com/office/drawing/2014/main" id="{6446FF5E-04A4-F64E-A311-AB5A30D0D69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92063" y="13417673"/>
          <a:ext cx="301752" cy="301752"/>
        </a:xfrm>
        <a:prstGeom prst="rect">
          <a:avLst/>
        </a:prstGeom>
      </xdr:spPr>
    </xdr:pic>
    <xdr:clientData/>
  </xdr:twoCellAnchor>
  <xdr:oneCellAnchor>
    <xdr:from>
      <xdr:col>0</xdr:col>
      <xdr:colOff>392063</xdr:colOff>
      <xdr:row>24</xdr:row>
      <xdr:rowOff>45984</xdr:rowOff>
    </xdr:from>
    <xdr:ext cx="301752" cy="301752"/>
    <xdr:pic>
      <xdr:nvPicPr>
        <xdr:cNvPr id="32" name="Picture 31">
          <a:hlinkClick xmlns:r="http://schemas.openxmlformats.org/officeDocument/2006/relationships" r:id="rId12"/>
          <a:extLst>
            <a:ext uri="{FF2B5EF4-FFF2-40B4-BE49-F238E27FC236}">
              <a16:creationId xmlns:a16="http://schemas.microsoft.com/office/drawing/2014/main" id="{78B88DFB-D2F6-D04F-B0BC-90D2A68E9C8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92063" y="16187684"/>
          <a:ext cx="301752" cy="301752"/>
        </a:xfrm>
        <a:prstGeom prst="rect">
          <a:avLst/>
        </a:prstGeom>
      </xdr:spPr>
    </xdr:pic>
    <xdr:clientData/>
  </xdr:oneCellAnchor>
  <xdr:oneCellAnchor>
    <xdr:from>
      <xdr:col>0</xdr:col>
      <xdr:colOff>392063</xdr:colOff>
      <xdr:row>27</xdr:row>
      <xdr:rowOff>152578</xdr:rowOff>
    </xdr:from>
    <xdr:ext cx="301752" cy="301752"/>
    <xdr:pic>
      <xdr:nvPicPr>
        <xdr:cNvPr id="33" name="Picture 32">
          <a:hlinkClick xmlns:r="http://schemas.openxmlformats.org/officeDocument/2006/relationships" r:id="rId13"/>
          <a:extLst>
            <a:ext uri="{FF2B5EF4-FFF2-40B4-BE49-F238E27FC236}">
              <a16:creationId xmlns:a16="http://schemas.microsoft.com/office/drawing/2014/main" id="{81693EB2-3344-D447-8B74-884189B376C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92063" y="19231117"/>
          <a:ext cx="301752" cy="301752"/>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absolute">
    <xdr:from>
      <xdr:col>6</xdr:col>
      <xdr:colOff>901145</xdr:colOff>
      <xdr:row>1</xdr:row>
      <xdr:rowOff>119065</xdr:rowOff>
    </xdr:from>
    <xdr:to>
      <xdr:col>7</xdr:col>
      <xdr:colOff>148040</xdr:colOff>
      <xdr:row>1</xdr:row>
      <xdr:rowOff>416720</xdr:rowOff>
    </xdr:to>
    <xdr:grpSp>
      <xdr:nvGrpSpPr>
        <xdr:cNvPr id="4" name="Group 3">
          <a:extLst>
            <a:ext uri="{FF2B5EF4-FFF2-40B4-BE49-F238E27FC236}">
              <a16:creationId xmlns:a16="http://schemas.microsoft.com/office/drawing/2014/main" id="{57B9B41A-279F-4AB6-A521-89F27DE0848D}"/>
            </a:ext>
          </a:extLst>
        </xdr:cNvPr>
        <xdr:cNvGrpSpPr/>
      </xdr:nvGrpSpPr>
      <xdr:grpSpPr>
        <a:xfrm>
          <a:off x="13937772" y="379185"/>
          <a:ext cx="1052437" cy="297655"/>
          <a:chOff x="12311063" y="238126"/>
          <a:chExt cx="881063" cy="297655"/>
        </a:xfrm>
      </xdr:grpSpPr>
      <xdr:sp macro="" textlink="">
        <xdr:nvSpPr>
          <xdr:cNvPr id="2" name="Arrow: Chevron 1">
            <a:hlinkClick xmlns:r="http://schemas.openxmlformats.org/officeDocument/2006/relationships" r:id="rId1"/>
            <a:extLst>
              <a:ext uri="{FF2B5EF4-FFF2-40B4-BE49-F238E27FC236}">
                <a16:creationId xmlns:a16="http://schemas.microsoft.com/office/drawing/2014/main" id="{CEBD143D-6C7C-41E2-9256-19A8696CE864}"/>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 name="TextBox 2">
            <a:hlinkClick xmlns:r="http://schemas.openxmlformats.org/officeDocument/2006/relationships" r:id="rId2"/>
            <a:extLst>
              <a:ext uri="{FF2B5EF4-FFF2-40B4-BE49-F238E27FC236}">
                <a16:creationId xmlns:a16="http://schemas.microsoft.com/office/drawing/2014/main" id="{39B73905-FE32-48C6-B659-86CF5B512238}"/>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twoCellAnchor editAs="absolute">
    <xdr:from>
      <xdr:col>5</xdr:col>
      <xdr:colOff>1329770</xdr:colOff>
      <xdr:row>1</xdr:row>
      <xdr:rowOff>119063</xdr:rowOff>
    </xdr:from>
    <xdr:to>
      <xdr:col>6</xdr:col>
      <xdr:colOff>652864</xdr:colOff>
      <xdr:row>1</xdr:row>
      <xdr:rowOff>416718</xdr:rowOff>
    </xdr:to>
    <xdr:grpSp>
      <xdr:nvGrpSpPr>
        <xdr:cNvPr id="5" name="Group 4">
          <a:hlinkClick xmlns:r="http://schemas.openxmlformats.org/officeDocument/2006/relationships" r:id="rId3"/>
          <a:extLst>
            <a:ext uri="{FF2B5EF4-FFF2-40B4-BE49-F238E27FC236}">
              <a16:creationId xmlns:a16="http://schemas.microsoft.com/office/drawing/2014/main" id="{E2390CE2-271A-44D1-8CE9-21351F73E794}"/>
            </a:ext>
          </a:extLst>
        </xdr:cNvPr>
        <xdr:cNvGrpSpPr/>
      </xdr:nvGrpSpPr>
      <xdr:grpSpPr>
        <a:xfrm flipH="1">
          <a:off x="12560854" y="379183"/>
          <a:ext cx="1128637" cy="297655"/>
          <a:chOff x="12394406" y="238126"/>
          <a:chExt cx="797720" cy="297655"/>
        </a:xfrm>
      </xdr:grpSpPr>
      <xdr:sp macro="" textlink="">
        <xdr:nvSpPr>
          <xdr:cNvPr id="6" name="Arrow: Chevron 5">
            <a:extLst>
              <a:ext uri="{FF2B5EF4-FFF2-40B4-BE49-F238E27FC236}">
                <a16:creationId xmlns:a16="http://schemas.microsoft.com/office/drawing/2014/main" id="{50F0C378-AE70-4AC3-A53E-01F0F91E9E36}"/>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5F416A89-B584-4B77-8698-8CF7418EB937}"/>
              </a:ext>
            </a:extLst>
          </xdr:cNvPr>
          <xdr:cNvSpPr txBox="1"/>
        </xdr:nvSpPr>
        <xdr:spPr>
          <a:xfrm>
            <a:off x="12394406" y="238126"/>
            <a:ext cx="735319" cy="275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editAs="absolute">
    <xdr:from>
      <xdr:col>0</xdr:col>
      <xdr:colOff>346646</xdr:colOff>
      <xdr:row>12</xdr:row>
      <xdr:rowOff>44254</xdr:rowOff>
    </xdr:from>
    <xdr:to>
      <xdr:col>0</xdr:col>
      <xdr:colOff>648398</xdr:colOff>
      <xdr:row>12</xdr:row>
      <xdr:rowOff>339885</xdr:rowOff>
    </xdr:to>
    <xdr:pic>
      <xdr:nvPicPr>
        <xdr:cNvPr id="9" name="Picture 8">
          <a:hlinkClick xmlns:r="http://schemas.openxmlformats.org/officeDocument/2006/relationships" r:id="rId5"/>
          <a:extLst>
            <a:ext uri="{FF2B5EF4-FFF2-40B4-BE49-F238E27FC236}">
              <a16:creationId xmlns:a16="http://schemas.microsoft.com/office/drawing/2014/main" id="{A9C5B3C6-1D6A-48FC-A029-781AEB9E3492}"/>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7801965"/>
          <a:ext cx="301752" cy="295631"/>
        </a:xfrm>
        <a:prstGeom prst="rect">
          <a:avLst/>
        </a:prstGeom>
      </xdr:spPr>
    </xdr:pic>
    <xdr:clientData/>
  </xdr:twoCellAnchor>
  <xdr:twoCellAnchor editAs="absolute">
    <xdr:from>
      <xdr:col>0</xdr:col>
      <xdr:colOff>346646</xdr:colOff>
      <xdr:row>9</xdr:row>
      <xdr:rowOff>4847</xdr:rowOff>
    </xdr:from>
    <xdr:to>
      <xdr:col>0</xdr:col>
      <xdr:colOff>648398</xdr:colOff>
      <xdr:row>9</xdr:row>
      <xdr:rowOff>306598</xdr:rowOff>
    </xdr:to>
    <xdr:pic>
      <xdr:nvPicPr>
        <xdr:cNvPr id="10" name="Picture 9">
          <a:hlinkClick xmlns:r="http://schemas.openxmlformats.org/officeDocument/2006/relationships" r:id="rId7"/>
          <a:extLst>
            <a:ext uri="{FF2B5EF4-FFF2-40B4-BE49-F238E27FC236}">
              <a16:creationId xmlns:a16="http://schemas.microsoft.com/office/drawing/2014/main" id="{56850D4A-0349-4AC8-9903-A1FE2269F625}"/>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5344967"/>
          <a:ext cx="301752" cy="301751"/>
        </a:xfrm>
        <a:prstGeom prst="rect">
          <a:avLst/>
        </a:prstGeom>
      </xdr:spPr>
    </xdr:pic>
    <xdr:clientData/>
  </xdr:twoCellAnchor>
  <xdr:twoCellAnchor editAs="absolute">
    <xdr:from>
      <xdr:col>0</xdr:col>
      <xdr:colOff>346646</xdr:colOff>
      <xdr:row>14</xdr:row>
      <xdr:rowOff>150912</xdr:rowOff>
    </xdr:from>
    <xdr:to>
      <xdr:col>0</xdr:col>
      <xdr:colOff>648398</xdr:colOff>
      <xdr:row>15</xdr:row>
      <xdr:rowOff>255110</xdr:rowOff>
    </xdr:to>
    <xdr:pic>
      <xdr:nvPicPr>
        <xdr:cNvPr id="12" name="Picture 11">
          <a:hlinkClick xmlns:r="http://schemas.openxmlformats.org/officeDocument/2006/relationships" r:id="rId8"/>
          <a:extLst>
            <a:ext uri="{FF2B5EF4-FFF2-40B4-BE49-F238E27FC236}">
              <a16:creationId xmlns:a16="http://schemas.microsoft.com/office/drawing/2014/main" id="{67D1264F-C25E-4952-ABBA-E22D631F8053}"/>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11932840"/>
          <a:ext cx="301752" cy="287812"/>
        </a:xfrm>
        <a:prstGeom prst="rect">
          <a:avLst/>
        </a:prstGeom>
      </xdr:spPr>
    </xdr:pic>
    <xdr:clientData/>
  </xdr:twoCellAnchor>
  <xdr:twoCellAnchor editAs="absolute">
    <xdr:from>
      <xdr:col>0</xdr:col>
      <xdr:colOff>346646</xdr:colOff>
      <xdr:row>17</xdr:row>
      <xdr:rowOff>195682</xdr:rowOff>
    </xdr:from>
    <xdr:to>
      <xdr:col>0</xdr:col>
      <xdr:colOff>648398</xdr:colOff>
      <xdr:row>18</xdr:row>
      <xdr:rowOff>257078</xdr:rowOff>
    </xdr:to>
    <xdr:pic>
      <xdr:nvPicPr>
        <xdr:cNvPr id="13" name="Picture 12">
          <a:hlinkClick xmlns:r="http://schemas.openxmlformats.org/officeDocument/2006/relationships" r:id="rId9"/>
          <a:extLst>
            <a:ext uri="{FF2B5EF4-FFF2-40B4-BE49-F238E27FC236}">
              <a16:creationId xmlns:a16="http://schemas.microsoft.com/office/drawing/2014/main" id="{DD6D4386-46C4-4F36-8694-CE8603EC0EC2}"/>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14808333"/>
          <a:ext cx="301752" cy="306215"/>
        </a:xfrm>
        <a:prstGeom prst="rect">
          <a:avLst/>
        </a:prstGeom>
      </xdr:spPr>
    </xdr:pic>
    <xdr:clientData/>
  </xdr:twoCellAnchor>
  <xdr:twoCellAnchor editAs="absolute">
    <xdr:from>
      <xdr:col>0</xdr:col>
      <xdr:colOff>346646</xdr:colOff>
      <xdr:row>21</xdr:row>
      <xdr:rowOff>6224</xdr:rowOff>
    </xdr:from>
    <xdr:to>
      <xdr:col>0</xdr:col>
      <xdr:colOff>648398</xdr:colOff>
      <xdr:row>21</xdr:row>
      <xdr:rowOff>303259</xdr:rowOff>
    </xdr:to>
    <xdr:pic>
      <xdr:nvPicPr>
        <xdr:cNvPr id="14" name="Picture 13">
          <a:hlinkClick xmlns:r="http://schemas.openxmlformats.org/officeDocument/2006/relationships" r:id="rId10"/>
          <a:extLst>
            <a:ext uri="{FF2B5EF4-FFF2-40B4-BE49-F238E27FC236}">
              <a16:creationId xmlns:a16="http://schemas.microsoft.com/office/drawing/2014/main" id="{042806D1-8983-42EA-9732-996983CEFA67}"/>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17878031"/>
          <a:ext cx="301752" cy="297035"/>
        </a:xfrm>
        <a:prstGeom prst="rect">
          <a:avLst/>
        </a:prstGeom>
      </xdr:spPr>
    </xdr:pic>
    <xdr:clientData/>
  </xdr:twoCellAnchor>
  <xdr:twoCellAnchor editAs="absolute">
    <xdr:from>
      <xdr:col>0</xdr:col>
      <xdr:colOff>346646</xdr:colOff>
      <xdr:row>24</xdr:row>
      <xdr:rowOff>11961</xdr:rowOff>
    </xdr:from>
    <xdr:to>
      <xdr:col>0</xdr:col>
      <xdr:colOff>648398</xdr:colOff>
      <xdr:row>24</xdr:row>
      <xdr:rowOff>316263</xdr:rowOff>
    </xdr:to>
    <xdr:pic>
      <xdr:nvPicPr>
        <xdr:cNvPr id="15" name="Picture 14">
          <a:hlinkClick xmlns:r="http://schemas.openxmlformats.org/officeDocument/2006/relationships" r:id="rId11"/>
          <a:extLst>
            <a:ext uri="{FF2B5EF4-FFF2-40B4-BE49-F238E27FC236}">
              <a16:creationId xmlns:a16="http://schemas.microsoft.com/office/drawing/2014/main" id="{E34483A7-21F1-4256-9ACC-08A9219DF30C}"/>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19628106"/>
          <a:ext cx="301752" cy="304302"/>
        </a:xfrm>
        <a:prstGeom prst="rect">
          <a:avLst/>
        </a:prstGeom>
      </xdr:spPr>
    </xdr:pic>
    <xdr:clientData/>
  </xdr:twoCellAnchor>
  <xdr:twoCellAnchor editAs="absolute">
    <xdr:from>
      <xdr:col>0</xdr:col>
      <xdr:colOff>346646</xdr:colOff>
      <xdr:row>27</xdr:row>
      <xdr:rowOff>2504</xdr:rowOff>
    </xdr:from>
    <xdr:to>
      <xdr:col>0</xdr:col>
      <xdr:colOff>648398</xdr:colOff>
      <xdr:row>27</xdr:row>
      <xdr:rowOff>293375</xdr:rowOff>
    </xdr:to>
    <xdr:pic>
      <xdr:nvPicPr>
        <xdr:cNvPr id="16" name="Picture 15">
          <a:hlinkClick xmlns:r="http://schemas.openxmlformats.org/officeDocument/2006/relationships" r:id="rId12"/>
          <a:extLst>
            <a:ext uri="{FF2B5EF4-FFF2-40B4-BE49-F238E27FC236}">
              <a16:creationId xmlns:a16="http://schemas.microsoft.com/office/drawing/2014/main" id="{B2B0C2B2-1DED-4CFD-8F50-6149947163A1}"/>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22020938"/>
          <a:ext cx="301752" cy="290871"/>
        </a:xfrm>
        <a:prstGeom prst="rect">
          <a:avLst/>
        </a:prstGeom>
      </xdr:spPr>
    </xdr:pic>
    <xdr:clientData/>
  </xdr:twoCellAnchor>
  <xdr:twoCellAnchor>
    <xdr:from>
      <xdr:col>0</xdr:col>
      <xdr:colOff>422312</xdr:colOff>
      <xdr:row>2</xdr:row>
      <xdr:rowOff>1367927</xdr:rowOff>
    </xdr:from>
    <xdr:to>
      <xdr:col>1</xdr:col>
      <xdr:colOff>64264</xdr:colOff>
      <xdr:row>3</xdr:row>
      <xdr:rowOff>146970</xdr:rowOff>
    </xdr:to>
    <xdr:sp macro="" textlink="">
      <xdr:nvSpPr>
        <xdr:cNvPr id="17" name="Oval 16">
          <a:extLst>
            <a:ext uri="{FF2B5EF4-FFF2-40B4-BE49-F238E27FC236}">
              <a16:creationId xmlns:a16="http://schemas.microsoft.com/office/drawing/2014/main" id="{482F8FE4-BD05-41E3-B8BF-115FFF9EF866}"/>
            </a:ext>
          </a:extLst>
        </xdr:cNvPr>
        <xdr:cNvSpPr/>
      </xdr:nvSpPr>
      <xdr:spPr>
        <a:xfrm>
          <a:off x="422312" y="2203373"/>
          <a:ext cx="339687" cy="348946"/>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3557587</xdr:colOff>
      <xdr:row>7</xdr:row>
      <xdr:rowOff>223836</xdr:rowOff>
    </xdr:from>
    <xdr:to>
      <xdr:col>1</xdr:col>
      <xdr:colOff>3868483</xdr:colOff>
      <xdr:row>7</xdr:row>
      <xdr:rowOff>525588</xdr:rowOff>
    </xdr:to>
    <xdr:sp macro="" textlink="">
      <xdr:nvSpPr>
        <xdr:cNvPr id="18" name="Oval 17">
          <a:extLst>
            <a:ext uri="{FF2B5EF4-FFF2-40B4-BE49-F238E27FC236}">
              <a16:creationId xmlns:a16="http://schemas.microsoft.com/office/drawing/2014/main" id="{E5E075FF-E4CE-4F57-93F1-6FBA0D5D46A5}"/>
            </a:ext>
          </a:extLst>
        </xdr:cNvPr>
        <xdr:cNvSpPr/>
      </xdr:nvSpPr>
      <xdr:spPr>
        <a:xfrm>
          <a:off x="4295775" y="3105149"/>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435768</xdr:colOff>
      <xdr:row>7</xdr:row>
      <xdr:rowOff>160697</xdr:rowOff>
    </xdr:from>
    <xdr:to>
      <xdr:col>1</xdr:col>
      <xdr:colOff>8476</xdr:colOff>
      <xdr:row>7</xdr:row>
      <xdr:rowOff>467781</xdr:rowOff>
    </xdr:to>
    <xdr:sp macro="" textlink="">
      <xdr:nvSpPr>
        <xdr:cNvPr id="19" name="Oval 18">
          <a:extLst>
            <a:ext uri="{FF2B5EF4-FFF2-40B4-BE49-F238E27FC236}">
              <a16:creationId xmlns:a16="http://schemas.microsoft.com/office/drawing/2014/main" id="{8D9C2A84-74C2-430A-892B-95556F558804}"/>
            </a:ext>
          </a:extLst>
        </xdr:cNvPr>
        <xdr:cNvSpPr/>
      </xdr:nvSpPr>
      <xdr:spPr>
        <a:xfrm>
          <a:off x="435768" y="3626643"/>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471134</xdr:colOff>
      <xdr:row>2</xdr:row>
      <xdr:rowOff>1365349</xdr:rowOff>
    </xdr:from>
    <xdr:to>
      <xdr:col>1</xdr:col>
      <xdr:colOff>42509</xdr:colOff>
      <xdr:row>3</xdr:row>
      <xdr:rowOff>145604</xdr:rowOff>
    </xdr:to>
    <xdr:sp macro="" textlink="">
      <xdr:nvSpPr>
        <xdr:cNvPr id="20" name="TextBox 19">
          <a:extLst>
            <a:ext uri="{FF2B5EF4-FFF2-40B4-BE49-F238E27FC236}">
              <a16:creationId xmlns:a16="http://schemas.microsoft.com/office/drawing/2014/main" id="{E3A9E126-D947-454C-9975-72F3D220199D}"/>
            </a:ext>
          </a:extLst>
        </xdr:cNvPr>
        <xdr:cNvSpPr txBox="1"/>
      </xdr:nvSpPr>
      <xdr:spPr>
        <a:xfrm>
          <a:off x="471134" y="2191614"/>
          <a:ext cx="351736" cy="3409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1</xdr:col>
      <xdr:colOff>3581399</xdr:colOff>
      <xdr:row>7</xdr:row>
      <xdr:rowOff>183159</xdr:rowOff>
    </xdr:from>
    <xdr:to>
      <xdr:col>1</xdr:col>
      <xdr:colOff>3890962</xdr:colOff>
      <xdr:row>7</xdr:row>
      <xdr:rowOff>525714</xdr:rowOff>
    </xdr:to>
    <xdr:sp macro="" textlink="">
      <xdr:nvSpPr>
        <xdr:cNvPr id="21" name="TextBox 20">
          <a:extLst>
            <a:ext uri="{FF2B5EF4-FFF2-40B4-BE49-F238E27FC236}">
              <a16:creationId xmlns:a16="http://schemas.microsoft.com/office/drawing/2014/main" id="{5B24E719-4F6E-4CD6-B0AA-EB4F888CBD1F}"/>
            </a:ext>
          </a:extLst>
        </xdr:cNvPr>
        <xdr:cNvSpPr txBox="1"/>
      </xdr:nvSpPr>
      <xdr:spPr>
        <a:xfrm>
          <a:off x="4361760" y="4436894"/>
          <a:ext cx="309563" cy="342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0</xdr:col>
      <xdr:colOff>473692</xdr:colOff>
      <xdr:row>7</xdr:row>
      <xdr:rowOff>146585</xdr:rowOff>
    </xdr:from>
    <xdr:to>
      <xdr:col>1</xdr:col>
      <xdr:colOff>45067</xdr:colOff>
      <xdr:row>7</xdr:row>
      <xdr:rowOff>485292</xdr:rowOff>
    </xdr:to>
    <xdr:sp macro="" textlink="">
      <xdr:nvSpPr>
        <xdr:cNvPr id="22" name="TextBox 21">
          <a:extLst>
            <a:ext uri="{FF2B5EF4-FFF2-40B4-BE49-F238E27FC236}">
              <a16:creationId xmlns:a16="http://schemas.microsoft.com/office/drawing/2014/main" id="{C3400975-BC5A-4035-B955-9FF821696B77}"/>
            </a:ext>
          </a:extLst>
        </xdr:cNvPr>
        <xdr:cNvSpPr txBox="1"/>
      </xdr:nvSpPr>
      <xdr:spPr>
        <a:xfrm>
          <a:off x="473692" y="4456551"/>
          <a:ext cx="347486"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1</xdr:col>
      <xdr:colOff>1461694</xdr:colOff>
      <xdr:row>2</xdr:row>
      <xdr:rowOff>884235</xdr:rowOff>
    </xdr:from>
    <xdr:to>
      <xdr:col>1</xdr:col>
      <xdr:colOff>1687912</xdr:colOff>
      <xdr:row>2</xdr:row>
      <xdr:rowOff>1110453</xdr:rowOff>
    </xdr:to>
    <xdr:pic>
      <xdr:nvPicPr>
        <xdr:cNvPr id="23" name="Picture 22">
          <a:extLst>
            <a:ext uri="{FF2B5EF4-FFF2-40B4-BE49-F238E27FC236}">
              <a16:creationId xmlns:a16="http://schemas.microsoft.com/office/drawing/2014/main" id="{BDFD9B86-4DCA-4F45-B384-5F28B4FEFEDE}"/>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2242055" y="1710500"/>
          <a:ext cx="226218" cy="226218"/>
        </a:xfrm>
        <a:prstGeom prst="rect">
          <a:avLst/>
        </a:prstGeom>
      </xdr:spPr>
    </xdr:pic>
    <xdr:clientData/>
  </xdr:twoCellAnchor>
  <xdr:twoCellAnchor editAs="absolute">
    <xdr:from>
      <xdr:col>8</xdr:col>
      <xdr:colOff>140943</xdr:colOff>
      <xdr:row>10</xdr:row>
      <xdr:rowOff>1318369</xdr:rowOff>
    </xdr:from>
    <xdr:to>
      <xdr:col>8</xdr:col>
      <xdr:colOff>1364467</xdr:colOff>
      <xdr:row>12</xdr:row>
      <xdr:rowOff>671734</xdr:rowOff>
    </xdr:to>
    <xdr:grpSp>
      <xdr:nvGrpSpPr>
        <xdr:cNvPr id="30" name="Group 29">
          <a:extLst>
            <a:ext uri="{FF2B5EF4-FFF2-40B4-BE49-F238E27FC236}">
              <a16:creationId xmlns:a16="http://schemas.microsoft.com/office/drawing/2014/main" id="{DC9D8F1E-4817-8948-84F1-AF0AAB878E3C}"/>
            </a:ext>
          </a:extLst>
        </xdr:cNvPr>
        <xdr:cNvGrpSpPr/>
      </xdr:nvGrpSpPr>
      <xdr:grpSpPr>
        <a:xfrm>
          <a:off x="16788654" y="7438851"/>
          <a:ext cx="1223524" cy="990594"/>
          <a:chOff x="13882688" y="5976938"/>
          <a:chExt cx="1178718" cy="1176338"/>
        </a:xfrm>
      </xdr:grpSpPr>
      <xdr:grpSp>
        <xdr:nvGrpSpPr>
          <xdr:cNvPr id="31" name="Group 30">
            <a:extLst>
              <a:ext uri="{FF2B5EF4-FFF2-40B4-BE49-F238E27FC236}">
                <a16:creationId xmlns:a16="http://schemas.microsoft.com/office/drawing/2014/main" id="{E2A565ED-8FCC-F142-991B-6EBF33BEDA13}"/>
              </a:ext>
            </a:extLst>
          </xdr:cNvPr>
          <xdr:cNvGrpSpPr/>
        </xdr:nvGrpSpPr>
        <xdr:grpSpPr>
          <a:xfrm>
            <a:off x="14277970" y="6762750"/>
            <a:ext cx="416719" cy="390526"/>
            <a:chOff x="16090107" y="6750843"/>
            <a:chExt cx="416719" cy="390526"/>
          </a:xfrm>
        </xdr:grpSpPr>
        <xdr:sp macro="" textlink="">
          <xdr:nvSpPr>
            <xdr:cNvPr id="34" name="Arrow: Chevron 21">
              <a:extLst>
                <a:ext uri="{FF2B5EF4-FFF2-40B4-BE49-F238E27FC236}">
                  <a16:creationId xmlns:a16="http://schemas.microsoft.com/office/drawing/2014/main" id="{B5519D41-494B-3047-8133-6707657EC1A3}"/>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5" name="Arrow: Chevron 22">
              <a:extLst>
                <a:ext uri="{FF2B5EF4-FFF2-40B4-BE49-F238E27FC236}">
                  <a16:creationId xmlns:a16="http://schemas.microsoft.com/office/drawing/2014/main" id="{BC2AB884-DCCF-7C42-81AE-3622DF5FA7EF}"/>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2" name="Rectangle: Rounded Corners 19">
            <a:extLst>
              <a:ext uri="{FF2B5EF4-FFF2-40B4-BE49-F238E27FC236}">
                <a16:creationId xmlns:a16="http://schemas.microsoft.com/office/drawing/2014/main" id="{5D313023-8E7D-D546-B30C-8CEF78497F27}"/>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3" name="TextBox 32">
            <a:extLst>
              <a:ext uri="{FF2B5EF4-FFF2-40B4-BE49-F238E27FC236}">
                <a16:creationId xmlns:a16="http://schemas.microsoft.com/office/drawing/2014/main" id="{ECDE6085-C7A5-3E46-8382-8C91A37A9451}"/>
              </a:ext>
            </a:extLst>
          </xdr:cNvPr>
          <xdr:cNvSpPr txBox="1"/>
        </xdr:nvSpPr>
        <xdr:spPr>
          <a:xfrm>
            <a:off x="14108906" y="6024562"/>
            <a:ext cx="932379" cy="65882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8</xdr:col>
      <xdr:colOff>135741</xdr:colOff>
      <xdr:row>17</xdr:row>
      <xdr:rowOff>69560</xdr:rowOff>
    </xdr:from>
    <xdr:to>
      <xdr:col>8</xdr:col>
      <xdr:colOff>1382102</xdr:colOff>
      <xdr:row>18</xdr:row>
      <xdr:rowOff>819585</xdr:rowOff>
    </xdr:to>
    <xdr:grpSp>
      <xdr:nvGrpSpPr>
        <xdr:cNvPr id="36" name="Group 35">
          <a:extLst>
            <a:ext uri="{FF2B5EF4-FFF2-40B4-BE49-F238E27FC236}">
              <a16:creationId xmlns:a16="http://schemas.microsoft.com/office/drawing/2014/main" id="{80BDCC14-E8AF-6845-A65D-CE9A8D52A237}"/>
            </a:ext>
          </a:extLst>
        </xdr:cNvPr>
        <xdr:cNvGrpSpPr/>
      </xdr:nvGrpSpPr>
      <xdr:grpSpPr>
        <a:xfrm>
          <a:off x="16783452" y="14682211"/>
          <a:ext cx="1246361" cy="994844"/>
          <a:chOff x="13882688" y="5976938"/>
          <a:chExt cx="1178718" cy="1176338"/>
        </a:xfrm>
      </xdr:grpSpPr>
      <xdr:grpSp>
        <xdr:nvGrpSpPr>
          <xdr:cNvPr id="37" name="Group 36">
            <a:extLst>
              <a:ext uri="{FF2B5EF4-FFF2-40B4-BE49-F238E27FC236}">
                <a16:creationId xmlns:a16="http://schemas.microsoft.com/office/drawing/2014/main" id="{CB0136C9-337E-C142-8B08-C0C79F300670}"/>
              </a:ext>
            </a:extLst>
          </xdr:cNvPr>
          <xdr:cNvGrpSpPr/>
        </xdr:nvGrpSpPr>
        <xdr:grpSpPr>
          <a:xfrm>
            <a:off x="14277970" y="6762750"/>
            <a:ext cx="416719" cy="390526"/>
            <a:chOff x="16090107" y="6750843"/>
            <a:chExt cx="416719" cy="390526"/>
          </a:xfrm>
        </xdr:grpSpPr>
        <xdr:sp macro="" textlink="">
          <xdr:nvSpPr>
            <xdr:cNvPr id="40" name="Arrow: Chevron 21">
              <a:extLst>
                <a:ext uri="{FF2B5EF4-FFF2-40B4-BE49-F238E27FC236}">
                  <a16:creationId xmlns:a16="http://schemas.microsoft.com/office/drawing/2014/main" id="{654EC8A4-D684-4E40-B942-CF8E6D8CC77F}"/>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1" name="Arrow: Chevron 22">
              <a:extLst>
                <a:ext uri="{FF2B5EF4-FFF2-40B4-BE49-F238E27FC236}">
                  <a16:creationId xmlns:a16="http://schemas.microsoft.com/office/drawing/2014/main" id="{E9FD6785-FBE6-6F49-8A8C-C344BB88B6CD}"/>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8" name="Rectangle: Rounded Corners 19">
            <a:extLst>
              <a:ext uri="{FF2B5EF4-FFF2-40B4-BE49-F238E27FC236}">
                <a16:creationId xmlns:a16="http://schemas.microsoft.com/office/drawing/2014/main" id="{0CE4D998-2513-8147-8E97-DEDA4ED58036}"/>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9" name="TextBox 38">
            <a:extLst>
              <a:ext uri="{FF2B5EF4-FFF2-40B4-BE49-F238E27FC236}">
                <a16:creationId xmlns:a16="http://schemas.microsoft.com/office/drawing/2014/main" id="{1693C577-0A76-C04C-8F33-C5B5FBE37320}"/>
              </a:ext>
            </a:extLst>
          </xdr:cNvPr>
          <xdr:cNvSpPr txBox="1"/>
        </xdr:nvSpPr>
        <xdr:spPr>
          <a:xfrm>
            <a:off x="13992228" y="6024562"/>
            <a:ext cx="962022" cy="70338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0</xdr:col>
      <xdr:colOff>346646</xdr:colOff>
      <xdr:row>30</xdr:row>
      <xdr:rowOff>42036</xdr:rowOff>
    </xdr:from>
    <xdr:to>
      <xdr:col>0</xdr:col>
      <xdr:colOff>648398</xdr:colOff>
      <xdr:row>30</xdr:row>
      <xdr:rowOff>329124</xdr:rowOff>
    </xdr:to>
    <xdr:pic>
      <xdr:nvPicPr>
        <xdr:cNvPr id="42" name="Picture 41">
          <a:hlinkClick xmlns:r="http://schemas.openxmlformats.org/officeDocument/2006/relationships" r:id="rId14"/>
          <a:extLst>
            <a:ext uri="{FF2B5EF4-FFF2-40B4-BE49-F238E27FC236}">
              <a16:creationId xmlns:a16="http://schemas.microsoft.com/office/drawing/2014/main" id="{61A85F47-03D3-754E-BBDB-204DC1BCEB1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24569867"/>
          <a:ext cx="301752" cy="287088"/>
        </a:xfrm>
        <a:prstGeom prst="rect">
          <a:avLst/>
        </a:prstGeom>
      </xdr:spPr>
    </xdr:pic>
    <xdr:clientData/>
  </xdr:twoCellAnchor>
  <xdr:twoCellAnchor editAs="absolute">
    <xdr:from>
      <xdr:col>0</xdr:col>
      <xdr:colOff>346646</xdr:colOff>
      <xdr:row>32</xdr:row>
      <xdr:rowOff>178540</xdr:rowOff>
    </xdr:from>
    <xdr:to>
      <xdr:col>0</xdr:col>
      <xdr:colOff>648398</xdr:colOff>
      <xdr:row>33</xdr:row>
      <xdr:rowOff>268622</xdr:rowOff>
    </xdr:to>
    <xdr:pic>
      <xdr:nvPicPr>
        <xdr:cNvPr id="8" name="Picture 7">
          <a:hlinkClick xmlns:r="http://schemas.openxmlformats.org/officeDocument/2006/relationships" r:id="rId15"/>
          <a:extLst>
            <a:ext uri="{FF2B5EF4-FFF2-40B4-BE49-F238E27FC236}">
              <a16:creationId xmlns:a16="http://schemas.microsoft.com/office/drawing/2014/main" id="{203594CE-780B-FF47-8506-28A2C9838A7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27674805"/>
          <a:ext cx="301752" cy="30429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7</xdr:col>
      <xdr:colOff>14288</xdr:colOff>
      <xdr:row>1</xdr:row>
      <xdr:rowOff>119065</xdr:rowOff>
    </xdr:from>
    <xdr:to>
      <xdr:col>7</xdr:col>
      <xdr:colOff>895351</xdr:colOff>
      <xdr:row>1</xdr:row>
      <xdr:rowOff>416720</xdr:rowOff>
    </xdr:to>
    <xdr:grpSp>
      <xdr:nvGrpSpPr>
        <xdr:cNvPr id="2" name="Group 1">
          <a:hlinkClick xmlns:r="http://schemas.openxmlformats.org/officeDocument/2006/relationships" r:id="rId1"/>
          <a:extLst>
            <a:ext uri="{FF2B5EF4-FFF2-40B4-BE49-F238E27FC236}">
              <a16:creationId xmlns:a16="http://schemas.microsoft.com/office/drawing/2014/main" id="{11C2EC76-71F4-A747-AEFA-039F71946469}"/>
            </a:ext>
          </a:extLst>
        </xdr:cNvPr>
        <xdr:cNvGrpSpPr/>
      </xdr:nvGrpSpPr>
      <xdr:grpSpPr>
        <a:xfrm>
          <a:off x="14009688" y="385765"/>
          <a:ext cx="881063" cy="297655"/>
          <a:chOff x="12311063" y="238126"/>
          <a:chExt cx="881063" cy="297655"/>
        </a:xfrm>
      </xdr:grpSpPr>
      <xdr:sp macro="" textlink="">
        <xdr:nvSpPr>
          <xdr:cNvPr id="3" name="Arrow: Chevron 1">
            <a:extLst>
              <a:ext uri="{FF2B5EF4-FFF2-40B4-BE49-F238E27FC236}">
                <a16:creationId xmlns:a16="http://schemas.microsoft.com/office/drawing/2014/main" id="{6ECFDDE3-363A-1C49-9AA2-9EDDF490F920}"/>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98B42849-459B-5746-AF7A-95A1AA0F68A3}"/>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twoCellAnchor editAs="absolute">
    <xdr:from>
      <xdr:col>6</xdr:col>
      <xdr:colOff>442912</xdr:colOff>
      <xdr:row>1</xdr:row>
      <xdr:rowOff>119062</xdr:rowOff>
    </xdr:from>
    <xdr:to>
      <xdr:col>6</xdr:col>
      <xdr:colOff>1400175</xdr:colOff>
      <xdr:row>1</xdr:row>
      <xdr:rowOff>416718</xdr:rowOff>
    </xdr:to>
    <xdr:grpSp>
      <xdr:nvGrpSpPr>
        <xdr:cNvPr id="5" name="Group 4">
          <a:hlinkClick xmlns:r="http://schemas.openxmlformats.org/officeDocument/2006/relationships" r:id="rId3"/>
          <a:extLst>
            <a:ext uri="{FF2B5EF4-FFF2-40B4-BE49-F238E27FC236}">
              <a16:creationId xmlns:a16="http://schemas.microsoft.com/office/drawing/2014/main" id="{7E0A1A2B-FC6C-7143-B909-A083F344B6AD}"/>
            </a:ext>
          </a:extLst>
        </xdr:cNvPr>
        <xdr:cNvGrpSpPr/>
      </xdr:nvGrpSpPr>
      <xdr:grpSpPr>
        <a:xfrm flipH="1">
          <a:off x="12634912" y="385762"/>
          <a:ext cx="957263" cy="297656"/>
          <a:chOff x="12394406" y="238125"/>
          <a:chExt cx="797720" cy="297656"/>
        </a:xfrm>
      </xdr:grpSpPr>
      <xdr:sp macro="" textlink="">
        <xdr:nvSpPr>
          <xdr:cNvPr id="6" name="Arrow: Chevron 5">
            <a:extLst>
              <a:ext uri="{FF2B5EF4-FFF2-40B4-BE49-F238E27FC236}">
                <a16:creationId xmlns:a16="http://schemas.microsoft.com/office/drawing/2014/main" id="{725880D2-CF8A-BC40-A53A-C9B0108FF93D}"/>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94FA820C-537B-0D45-893E-F56752F5106B}"/>
              </a:ext>
            </a:extLst>
          </xdr:cNvPr>
          <xdr:cNvSpPr txBox="1"/>
        </xdr:nvSpPr>
        <xdr:spPr>
          <a:xfrm>
            <a:off x="12394406" y="238125"/>
            <a:ext cx="728663" cy="254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xdr:from>
      <xdr:col>0</xdr:col>
      <xdr:colOff>360893</xdr:colOff>
      <xdr:row>3</xdr:row>
      <xdr:rowOff>1247774</xdr:rowOff>
    </xdr:from>
    <xdr:to>
      <xdr:col>0</xdr:col>
      <xdr:colOff>712534</xdr:colOff>
      <xdr:row>4</xdr:row>
      <xdr:rowOff>299370</xdr:rowOff>
    </xdr:to>
    <xdr:sp macro="" textlink="">
      <xdr:nvSpPr>
        <xdr:cNvPr id="15" name="Oval 14">
          <a:extLst>
            <a:ext uri="{FF2B5EF4-FFF2-40B4-BE49-F238E27FC236}">
              <a16:creationId xmlns:a16="http://schemas.microsoft.com/office/drawing/2014/main" id="{29BBB4EC-599A-8B4A-B189-99B9F84F51D5}"/>
            </a:ext>
          </a:extLst>
        </xdr:cNvPr>
        <xdr:cNvSpPr/>
      </xdr:nvSpPr>
      <xdr:spPr>
        <a:xfrm>
          <a:off x="360893" y="2670174"/>
          <a:ext cx="351641" cy="304663"/>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3557587</xdr:colOff>
      <xdr:row>8</xdr:row>
      <xdr:rowOff>223836</xdr:rowOff>
    </xdr:from>
    <xdr:to>
      <xdr:col>1</xdr:col>
      <xdr:colOff>3868483</xdr:colOff>
      <xdr:row>8</xdr:row>
      <xdr:rowOff>525588</xdr:rowOff>
    </xdr:to>
    <xdr:sp macro="" textlink="">
      <xdr:nvSpPr>
        <xdr:cNvPr id="16" name="Oval 15">
          <a:extLst>
            <a:ext uri="{FF2B5EF4-FFF2-40B4-BE49-F238E27FC236}">
              <a16:creationId xmlns:a16="http://schemas.microsoft.com/office/drawing/2014/main" id="{910E8447-6667-D642-84CC-680324E7395A}"/>
            </a:ext>
          </a:extLst>
        </xdr:cNvPr>
        <xdr:cNvSpPr/>
      </xdr:nvSpPr>
      <xdr:spPr>
        <a:xfrm>
          <a:off x="4332287" y="3932236"/>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368034</xdr:colOff>
      <xdr:row>8</xdr:row>
      <xdr:rowOff>762264</xdr:rowOff>
    </xdr:from>
    <xdr:to>
      <xdr:col>0</xdr:col>
      <xdr:colOff>672050</xdr:colOff>
      <xdr:row>9</xdr:row>
      <xdr:rowOff>250157</xdr:rowOff>
    </xdr:to>
    <xdr:sp macro="" textlink="">
      <xdr:nvSpPr>
        <xdr:cNvPr id="17" name="Oval 16">
          <a:extLst>
            <a:ext uri="{FF2B5EF4-FFF2-40B4-BE49-F238E27FC236}">
              <a16:creationId xmlns:a16="http://schemas.microsoft.com/office/drawing/2014/main" id="{5780CD60-BC8B-004C-B788-7AD971BBD758}"/>
            </a:ext>
          </a:extLst>
        </xdr:cNvPr>
        <xdr:cNvSpPr/>
      </xdr:nvSpPr>
      <xdr:spPr>
        <a:xfrm>
          <a:off x="368034" y="5012531"/>
          <a:ext cx="351641" cy="300693"/>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389732</xdr:colOff>
      <xdr:row>4</xdr:row>
      <xdr:rowOff>4762</xdr:rowOff>
    </xdr:from>
    <xdr:to>
      <xdr:col>0</xdr:col>
      <xdr:colOff>673365</xdr:colOff>
      <xdr:row>4</xdr:row>
      <xdr:rowOff>341048</xdr:rowOff>
    </xdr:to>
    <xdr:sp macro="" textlink="">
      <xdr:nvSpPr>
        <xdr:cNvPr id="18" name="TextBox 17">
          <a:extLst>
            <a:ext uri="{FF2B5EF4-FFF2-40B4-BE49-F238E27FC236}">
              <a16:creationId xmlns:a16="http://schemas.microsoft.com/office/drawing/2014/main" id="{A13637F2-EE6E-0C4D-AA5B-BF0F2E85AE2B}"/>
            </a:ext>
          </a:extLst>
        </xdr:cNvPr>
        <xdr:cNvSpPr txBox="1"/>
      </xdr:nvSpPr>
      <xdr:spPr>
        <a:xfrm>
          <a:off x="389732" y="2680229"/>
          <a:ext cx="350308" cy="336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1</xdr:col>
      <xdr:colOff>3581399</xdr:colOff>
      <xdr:row>8</xdr:row>
      <xdr:rowOff>223836</xdr:rowOff>
    </xdr:from>
    <xdr:to>
      <xdr:col>1</xdr:col>
      <xdr:colOff>3890962</xdr:colOff>
      <xdr:row>8</xdr:row>
      <xdr:rowOff>557211</xdr:rowOff>
    </xdr:to>
    <xdr:sp macro="" textlink="">
      <xdr:nvSpPr>
        <xdr:cNvPr id="19" name="TextBox 18">
          <a:extLst>
            <a:ext uri="{FF2B5EF4-FFF2-40B4-BE49-F238E27FC236}">
              <a16:creationId xmlns:a16="http://schemas.microsoft.com/office/drawing/2014/main" id="{608A7386-0740-764D-873A-7866EB7F5C28}"/>
            </a:ext>
          </a:extLst>
        </xdr:cNvPr>
        <xdr:cNvSpPr txBox="1"/>
      </xdr:nvSpPr>
      <xdr:spPr>
        <a:xfrm>
          <a:off x="4356099" y="3932236"/>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0</xdr:col>
      <xdr:colOff>425714</xdr:colOff>
      <xdr:row>8</xdr:row>
      <xdr:rowOff>762262</xdr:rowOff>
    </xdr:from>
    <xdr:to>
      <xdr:col>1</xdr:col>
      <xdr:colOff>4497</xdr:colOff>
      <xdr:row>9</xdr:row>
      <xdr:rowOff>272253</xdr:rowOff>
    </xdr:to>
    <xdr:sp macro="" textlink="">
      <xdr:nvSpPr>
        <xdr:cNvPr id="20" name="TextBox 19">
          <a:extLst>
            <a:ext uri="{FF2B5EF4-FFF2-40B4-BE49-F238E27FC236}">
              <a16:creationId xmlns:a16="http://schemas.microsoft.com/office/drawing/2014/main" id="{131B1A9C-2FB7-B643-91CA-3E46E3C0F6E9}"/>
            </a:ext>
          </a:extLst>
        </xdr:cNvPr>
        <xdr:cNvSpPr txBox="1"/>
      </xdr:nvSpPr>
      <xdr:spPr>
        <a:xfrm>
          <a:off x="425714" y="5012529"/>
          <a:ext cx="350308" cy="3323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8</xdr:col>
      <xdr:colOff>186268</xdr:colOff>
      <xdr:row>11</xdr:row>
      <xdr:rowOff>1317978</xdr:rowOff>
    </xdr:from>
    <xdr:to>
      <xdr:col>8</xdr:col>
      <xdr:colOff>1272709</xdr:colOff>
      <xdr:row>13</xdr:row>
      <xdr:rowOff>731901</xdr:rowOff>
    </xdr:to>
    <xdr:grpSp>
      <xdr:nvGrpSpPr>
        <xdr:cNvPr id="21" name="Group 20">
          <a:extLst>
            <a:ext uri="{FF2B5EF4-FFF2-40B4-BE49-F238E27FC236}">
              <a16:creationId xmlns:a16="http://schemas.microsoft.com/office/drawing/2014/main" id="{04581E70-1E90-1940-88AF-7BEB17E26179}"/>
            </a:ext>
          </a:extLst>
        </xdr:cNvPr>
        <xdr:cNvGrpSpPr/>
      </xdr:nvGrpSpPr>
      <xdr:grpSpPr>
        <a:xfrm>
          <a:off x="15985068" y="7540978"/>
          <a:ext cx="1086441" cy="976023"/>
          <a:chOff x="13882688" y="5976938"/>
          <a:chExt cx="1178718" cy="1176338"/>
        </a:xfrm>
      </xdr:grpSpPr>
      <xdr:grpSp>
        <xdr:nvGrpSpPr>
          <xdr:cNvPr id="28" name="Group 27">
            <a:extLst>
              <a:ext uri="{FF2B5EF4-FFF2-40B4-BE49-F238E27FC236}">
                <a16:creationId xmlns:a16="http://schemas.microsoft.com/office/drawing/2014/main" id="{F131C8AB-AE8C-0846-9D66-8450371E987C}"/>
              </a:ext>
            </a:extLst>
          </xdr:cNvPr>
          <xdr:cNvGrpSpPr/>
        </xdr:nvGrpSpPr>
        <xdr:grpSpPr>
          <a:xfrm>
            <a:off x="14277970" y="6762750"/>
            <a:ext cx="416719" cy="390526"/>
            <a:chOff x="16090107" y="6750843"/>
            <a:chExt cx="416719" cy="390526"/>
          </a:xfrm>
        </xdr:grpSpPr>
        <xdr:sp macro="" textlink="">
          <xdr:nvSpPr>
            <xdr:cNvPr id="31" name="Arrow: Chevron 21">
              <a:extLst>
                <a:ext uri="{FF2B5EF4-FFF2-40B4-BE49-F238E27FC236}">
                  <a16:creationId xmlns:a16="http://schemas.microsoft.com/office/drawing/2014/main" id="{ED79F03E-F402-7849-9FA8-977F898EAC9C}"/>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2" name="Arrow: Chevron 22">
              <a:extLst>
                <a:ext uri="{FF2B5EF4-FFF2-40B4-BE49-F238E27FC236}">
                  <a16:creationId xmlns:a16="http://schemas.microsoft.com/office/drawing/2014/main" id="{AF00D9DD-075D-6F4D-A8BB-A54CB63541D7}"/>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29" name="Rectangle: Rounded Corners 19">
            <a:extLst>
              <a:ext uri="{FF2B5EF4-FFF2-40B4-BE49-F238E27FC236}">
                <a16:creationId xmlns:a16="http://schemas.microsoft.com/office/drawing/2014/main" id="{FC90F1B4-ABE6-2246-B1E5-080BB748206C}"/>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0" name="TextBox 29">
            <a:extLst>
              <a:ext uri="{FF2B5EF4-FFF2-40B4-BE49-F238E27FC236}">
                <a16:creationId xmlns:a16="http://schemas.microsoft.com/office/drawing/2014/main" id="{BD36BA7D-A588-F04D-A706-0C865CB7CCF5}"/>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8</xdr:col>
      <xdr:colOff>237068</xdr:colOff>
      <xdr:row>22</xdr:row>
      <xdr:rowOff>505175</xdr:rowOff>
    </xdr:from>
    <xdr:to>
      <xdr:col>8</xdr:col>
      <xdr:colOff>1275884</xdr:colOff>
      <xdr:row>24</xdr:row>
      <xdr:rowOff>174977</xdr:rowOff>
    </xdr:to>
    <xdr:grpSp>
      <xdr:nvGrpSpPr>
        <xdr:cNvPr id="33" name="Group 32">
          <a:extLst>
            <a:ext uri="{FF2B5EF4-FFF2-40B4-BE49-F238E27FC236}">
              <a16:creationId xmlns:a16="http://schemas.microsoft.com/office/drawing/2014/main" id="{8963E8DC-CCA4-EE4F-9D46-2CE69F56249A}"/>
            </a:ext>
          </a:extLst>
        </xdr:cNvPr>
        <xdr:cNvGrpSpPr/>
      </xdr:nvGrpSpPr>
      <xdr:grpSpPr>
        <a:xfrm>
          <a:off x="16035868" y="14335475"/>
          <a:ext cx="1038816" cy="1219202"/>
          <a:chOff x="13882688" y="5976938"/>
          <a:chExt cx="1178718" cy="1114427"/>
        </a:xfrm>
      </xdr:grpSpPr>
      <xdr:grpSp>
        <xdr:nvGrpSpPr>
          <xdr:cNvPr id="34" name="Group 33">
            <a:extLst>
              <a:ext uri="{FF2B5EF4-FFF2-40B4-BE49-F238E27FC236}">
                <a16:creationId xmlns:a16="http://schemas.microsoft.com/office/drawing/2014/main" id="{4757BB53-AA64-8741-8CD9-B69FA0A5621F}"/>
              </a:ext>
            </a:extLst>
          </xdr:cNvPr>
          <xdr:cNvGrpSpPr/>
        </xdr:nvGrpSpPr>
        <xdr:grpSpPr>
          <a:xfrm>
            <a:off x="14277970" y="6654403"/>
            <a:ext cx="416719" cy="436962"/>
            <a:chOff x="16090107" y="6642496"/>
            <a:chExt cx="416719" cy="436962"/>
          </a:xfrm>
        </xdr:grpSpPr>
        <xdr:sp macro="" textlink="">
          <xdr:nvSpPr>
            <xdr:cNvPr id="37" name="Arrow: Chevron 21">
              <a:extLst>
                <a:ext uri="{FF2B5EF4-FFF2-40B4-BE49-F238E27FC236}">
                  <a16:creationId xmlns:a16="http://schemas.microsoft.com/office/drawing/2014/main" id="{99664941-BD9F-7747-98EB-991D8E0AE13D}"/>
                </a:ext>
              </a:extLst>
            </xdr:cNvPr>
            <xdr:cNvSpPr/>
          </xdr:nvSpPr>
          <xdr:spPr>
            <a:xfrm rot="5400000">
              <a:off x="16197263" y="6535340"/>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8" name="Arrow: Chevron 22">
              <a:extLst>
                <a:ext uri="{FF2B5EF4-FFF2-40B4-BE49-F238E27FC236}">
                  <a16:creationId xmlns:a16="http://schemas.microsoft.com/office/drawing/2014/main" id="{FA518448-6D67-8A4B-A30B-B512866F96AC}"/>
                </a:ext>
              </a:extLst>
            </xdr:cNvPr>
            <xdr:cNvSpPr/>
          </xdr:nvSpPr>
          <xdr:spPr>
            <a:xfrm rot="5400000">
              <a:off x="16197263" y="6769895"/>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5" name="Rectangle: Rounded Corners 19">
            <a:extLst>
              <a:ext uri="{FF2B5EF4-FFF2-40B4-BE49-F238E27FC236}">
                <a16:creationId xmlns:a16="http://schemas.microsoft.com/office/drawing/2014/main" id="{DF9AC1F2-4EE4-D74D-A793-2F8F156EE799}"/>
              </a:ext>
            </a:extLst>
          </xdr:cNvPr>
          <xdr:cNvSpPr/>
        </xdr:nvSpPr>
        <xdr:spPr>
          <a:xfrm>
            <a:off x="13882688" y="5976938"/>
            <a:ext cx="1178718" cy="60364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6" name="TextBox 35">
            <a:extLst>
              <a:ext uri="{FF2B5EF4-FFF2-40B4-BE49-F238E27FC236}">
                <a16:creationId xmlns:a16="http://schemas.microsoft.com/office/drawing/2014/main" id="{BA78D426-B4AC-B045-B4A4-F940E50B8788}"/>
              </a:ext>
            </a:extLst>
          </xdr:cNvPr>
          <xdr:cNvSpPr txBox="1"/>
        </xdr:nvSpPr>
        <xdr:spPr>
          <a:xfrm>
            <a:off x="14011419" y="6024563"/>
            <a:ext cx="942829"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0</xdr:col>
      <xdr:colOff>0</xdr:colOff>
      <xdr:row>0</xdr:row>
      <xdr:rowOff>0</xdr:rowOff>
    </xdr:from>
    <xdr:to>
      <xdr:col>0</xdr:col>
      <xdr:colOff>262800</xdr:colOff>
      <xdr:row>0</xdr:row>
      <xdr:rowOff>0</xdr:rowOff>
    </xdr:to>
    <xdr:pic>
      <xdr:nvPicPr>
        <xdr:cNvPr id="26" name="Picture 25">
          <a:hlinkClick xmlns:r="http://schemas.openxmlformats.org/officeDocument/2006/relationships" r:id="rId5"/>
          <a:extLst>
            <a:ext uri="{FF2B5EF4-FFF2-40B4-BE49-F238E27FC236}">
              <a16:creationId xmlns:a16="http://schemas.microsoft.com/office/drawing/2014/main" id="{BB4206C4-9A3C-9D43-9C26-8ACCA7F513DC}"/>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0" y="0"/>
          <a:ext cx="26280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3</xdr:col>
      <xdr:colOff>4276</xdr:colOff>
      <xdr:row>0</xdr:row>
      <xdr:rowOff>123522</xdr:rowOff>
    </xdr:from>
    <xdr:to>
      <xdr:col>4</xdr:col>
      <xdr:colOff>5881</xdr:colOff>
      <xdr:row>0</xdr:row>
      <xdr:rowOff>443547</xdr:rowOff>
    </xdr:to>
    <xdr:grpSp>
      <xdr:nvGrpSpPr>
        <xdr:cNvPr id="20" name="Group 19">
          <a:hlinkClick xmlns:r="http://schemas.openxmlformats.org/officeDocument/2006/relationships" r:id="rId1"/>
          <a:extLst>
            <a:ext uri="{FF2B5EF4-FFF2-40B4-BE49-F238E27FC236}">
              <a16:creationId xmlns:a16="http://schemas.microsoft.com/office/drawing/2014/main" id="{6F42A3C6-AB3E-4A53-8727-DB88CA83327B}"/>
            </a:ext>
          </a:extLst>
        </xdr:cNvPr>
        <xdr:cNvGrpSpPr/>
      </xdr:nvGrpSpPr>
      <xdr:grpSpPr>
        <a:xfrm flipH="1">
          <a:off x="13491676" y="123522"/>
          <a:ext cx="941405" cy="320025"/>
          <a:chOff x="12394406" y="238125"/>
          <a:chExt cx="797720" cy="320025"/>
        </a:xfrm>
        <a:solidFill>
          <a:schemeClr val="accent5">
            <a:lumMod val="60000"/>
            <a:lumOff val="40000"/>
          </a:schemeClr>
        </a:solidFill>
      </xdr:grpSpPr>
      <xdr:sp macro="" textlink="">
        <xdr:nvSpPr>
          <xdr:cNvPr id="21" name="Arrow: Chevron 20">
            <a:extLst>
              <a:ext uri="{FF2B5EF4-FFF2-40B4-BE49-F238E27FC236}">
                <a16:creationId xmlns:a16="http://schemas.microsoft.com/office/drawing/2014/main" id="{B7B21E04-066D-4A1B-B7D0-0A156D607312}"/>
              </a:ext>
            </a:extLst>
          </xdr:cNvPr>
          <xdr:cNvSpPr/>
        </xdr:nvSpPr>
        <xdr:spPr>
          <a:xfrm>
            <a:off x="12460606" y="261937"/>
            <a:ext cx="731520"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2" name="TextBox 21">
            <a:hlinkClick xmlns:r="http://schemas.openxmlformats.org/officeDocument/2006/relationships" r:id="rId2"/>
            <a:extLst>
              <a:ext uri="{FF2B5EF4-FFF2-40B4-BE49-F238E27FC236}">
                <a16:creationId xmlns:a16="http://schemas.microsoft.com/office/drawing/2014/main" id="{B9581206-60EB-4D8C-BFB3-B655E73C15D7}"/>
              </a:ext>
            </a:extLst>
          </xdr:cNvPr>
          <xdr:cNvSpPr txBox="1"/>
        </xdr:nvSpPr>
        <xdr:spPr>
          <a:xfrm>
            <a:off x="12394406" y="238125"/>
            <a:ext cx="765591" cy="32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Retour</a:t>
            </a:r>
          </a:p>
        </xdr:txBody>
      </xdr:sp>
    </xdr:grpSp>
    <xdr:clientData/>
  </xdr:twoCellAnchor>
  <xdr:twoCellAnchor editAs="absolute">
    <xdr:from>
      <xdr:col>4</xdr:col>
      <xdr:colOff>301619</xdr:colOff>
      <xdr:row>0</xdr:row>
      <xdr:rowOff>109207</xdr:rowOff>
    </xdr:from>
    <xdr:to>
      <xdr:col>4</xdr:col>
      <xdr:colOff>1261739</xdr:colOff>
      <xdr:row>0</xdr:row>
      <xdr:rowOff>410959</xdr:rowOff>
    </xdr:to>
    <xdr:grpSp>
      <xdr:nvGrpSpPr>
        <xdr:cNvPr id="29" name="Group 28">
          <a:hlinkClick xmlns:r="http://schemas.openxmlformats.org/officeDocument/2006/relationships" r:id="rId3"/>
          <a:extLst>
            <a:ext uri="{FF2B5EF4-FFF2-40B4-BE49-F238E27FC236}">
              <a16:creationId xmlns:a16="http://schemas.microsoft.com/office/drawing/2014/main" id="{9635CEF8-A568-C040-B302-76FB9522E463}"/>
            </a:ext>
          </a:extLst>
        </xdr:cNvPr>
        <xdr:cNvGrpSpPr/>
      </xdr:nvGrpSpPr>
      <xdr:grpSpPr>
        <a:xfrm>
          <a:off x="14728819" y="109207"/>
          <a:ext cx="960120" cy="301752"/>
          <a:chOff x="12311063" y="238126"/>
          <a:chExt cx="929110" cy="297655"/>
        </a:xfrm>
        <a:solidFill>
          <a:schemeClr val="accent5">
            <a:lumMod val="60000"/>
            <a:lumOff val="40000"/>
          </a:schemeClr>
        </a:solidFill>
      </xdr:grpSpPr>
      <xdr:sp macro="" textlink="">
        <xdr:nvSpPr>
          <xdr:cNvPr id="30" name="Arrow: Chevron 1">
            <a:extLst>
              <a:ext uri="{FF2B5EF4-FFF2-40B4-BE49-F238E27FC236}">
                <a16:creationId xmlns:a16="http://schemas.microsoft.com/office/drawing/2014/main" id="{160E26AC-C168-C546-A362-E5D4F3F1A492}"/>
              </a:ext>
            </a:extLst>
          </xdr:cNvPr>
          <xdr:cNvSpPr/>
        </xdr:nvSpPr>
        <xdr:spPr>
          <a:xfrm>
            <a:off x="12311063" y="261937"/>
            <a:ext cx="881063"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1" name="TextBox 30">
            <a:hlinkClick xmlns:r="http://schemas.openxmlformats.org/officeDocument/2006/relationships" r:id="rId4"/>
            <a:extLst>
              <a:ext uri="{FF2B5EF4-FFF2-40B4-BE49-F238E27FC236}">
                <a16:creationId xmlns:a16="http://schemas.microsoft.com/office/drawing/2014/main" id="{A4FA8A63-5B81-084A-A725-09181818D494}"/>
              </a:ext>
            </a:extLst>
          </xdr:cNvPr>
          <xdr:cNvSpPr txBox="1"/>
        </xdr:nvSpPr>
        <xdr:spPr>
          <a:xfrm>
            <a:off x="12489656" y="238126"/>
            <a:ext cx="750517"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Suite</a:t>
            </a:r>
          </a:p>
        </xdr:txBody>
      </xdr:sp>
    </xdr:grpSp>
    <xdr:clientData/>
  </xdr:twoCellAnchor>
  <xdr:twoCellAnchor editAs="absolute">
    <xdr:from>
      <xdr:col>5</xdr:col>
      <xdr:colOff>600111</xdr:colOff>
      <xdr:row>14</xdr:row>
      <xdr:rowOff>139560</xdr:rowOff>
    </xdr:from>
    <xdr:to>
      <xdr:col>6</xdr:col>
      <xdr:colOff>4437</xdr:colOff>
      <xdr:row>14</xdr:row>
      <xdr:rowOff>1128284</xdr:rowOff>
    </xdr:to>
    <xdr:grpSp>
      <xdr:nvGrpSpPr>
        <xdr:cNvPr id="32" name="Group 31">
          <a:extLst>
            <a:ext uri="{FF2B5EF4-FFF2-40B4-BE49-F238E27FC236}">
              <a16:creationId xmlns:a16="http://schemas.microsoft.com/office/drawing/2014/main" id="{8817283A-048C-9848-A9F4-65011F1A82F9}"/>
            </a:ext>
          </a:extLst>
        </xdr:cNvPr>
        <xdr:cNvGrpSpPr/>
      </xdr:nvGrpSpPr>
      <xdr:grpSpPr>
        <a:xfrm>
          <a:off x="17884811" y="7022960"/>
          <a:ext cx="1334726" cy="988724"/>
          <a:chOff x="13882688" y="5976938"/>
          <a:chExt cx="1178718" cy="1176338"/>
        </a:xfrm>
      </xdr:grpSpPr>
      <xdr:grpSp>
        <xdr:nvGrpSpPr>
          <xdr:cNvPr id="33" name="Group 32">
            <a:extLst>
              <a:ext uri="{FF2B5EF4-FFF2-40B4-BE49-F238E27FC236}">
                <a16:creationId xmlns:a16="http://schemas.microsoft.com/office/drawing/2014/main" id="{83C1428C-EEFD-504C-933B-C0DFC6795C3B}"/>
              </a:ext>
            </a:extLst>
          </xdr:cNvPr>
          <xdr:cNvGrpSpPr/>
        </xdr:nvGrpSpPr>
        <xdr:grpSpPr>
          <a:xfrm>
            <a:off x="14277970" y="6762750"/>
            <a:ext cx="416719" cy="390526"/>
            <a:chOff x="16090107" y="6750843"/>
            <a:chExt cx="416719" cy="390526"/>
          </a:xfrm>
        </xdr:grpSpPr>
        <xdr:sp macro="" textlink="">
          <xdr:nvSpPr>
            <xdr:cNvPr id="36" name="Arrow: Chevron 21">
              <a:extLst>
                <a:ext uri="{FF2B5EF4-FFF2-40B4-BE49-F238E27FC236}">
                  <a16:creationId xmlns:a16="http://schemas.microsoft.com/office/drawing/2014/main" id="{0A975DB2-895B-2B4D-9F4B-A167A83F84F0}"/>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7" name="Arrow: Chevron 22">
              <a:extLst>
                <a:ext uri="{FF2B5EF4-FFF2-40B4-BE49-F238E27FC236}">
                  <a16:creationId xmlns:a16="http://schemas.microsoft.com/office/drawing/2014/main" id="{56D91219-5DD3-A649-BE09-1B23DD5F0F9D}"/>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4" name="Rectangle: Rounded Corners 19">
            <a:extLst>
              <a:ext uri="{FF2B5EF4-FFF2-40B4-BE49-F238E27FC236}">
                <a16:creationId xmlns:a16="http://schemas.microsoft.com/office/drawing/2014/main" id="{75D15659-35A5-7746-B159-2E51BEDF990C}"/>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5" name="TextBox 34">
            <a:extLst>
              <a:ext uri="{FF2B5EF4-FFF2-40B4-BE49-F238E27FC236}">
                <a16:creationId xmlns:a16="http://schemas.microsoft.com/office/drawing/2014/main" id="{E7251D94-E47C-8445-AC1E-C355C5D17BA0}"/>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5</xdr:col>
      <xdr:colOff>683846</xdr:colOff>
      <xdr:row>35</xdr:row>
      <xdr:rowOff>279121</xdr:rowOff>
    </xdr:from>
    <xdr:to>
      <xdr:col>6</xdr:col>
      <xdr:colOff>2447</xdr:colOff>
      <xdr:row>37</xdr:row>
      <xdr:rowOff>346746</xdr:rowOff>
    </xdr:to>
    <xdr:grpSp>
      <xdr:nvGrpSpPr>
        <xdr:cNvPr id="38" name="Group 37">
          <a:extLst>
            <a:ext uri="{FF2B5EF4-FFF2-40B4-BE49-F238E27FC236}">
              <a16:creationId xmlns:a16="http://schemas.microsoft.com/office/drawing/2014/main" id="{B0230BAB-4E9B-3C44-A452-270EDDDFBEBA}"/>
            </a:ext>
          </a:extLst>
        </xdr:cNvPr>
        <xdr:cNvGrpSpPr/>
      </xdr:nvGrpSpPr>
      <xdr:grpSpPr>
        <a:xfrm>
          <a:off x="17968546" y="18668721"/>
          <a:ext cx="1249001" cy="982025"/>
          <a:chOff x="13882688" y="5976938"/>
          <a:chExt cx="1178718" cy="1176338"/>
        </a:xfrm>
      </xdr:grpSpPr>
      <xdr:grpSp>
        <xdr:nvGrpSpPr>
          <xdr:cNvPr id="39" name="Group 38">
            <a:extLst>
              <a:ext uri="{FF2B5EF4-FFF2-40B4-BE49-F238E27FC236}">
                <a16:creationId xmlns:a16="http://schemas.microsoft.com/office/drawing/2014/main" id="{6864CBAA-07BA-2F40-86BF-4D3F3DBC37B6}"/>
              </a:ext>
            </a:extLst>
          </xdr:cNvPr>
          <xdr:cNvGrpSpPr/>
        </xdr:nvGrpSpPr>
        <xdr:grpSpPr>
          <a:xfrm>
            <a:off x="14277970" y="6762750"/>
            <a:ext cx="416719" cy="390526"/>
            <a:chOff x="16090107" y="6750843"/>
            <a:chExt cx="416719" cy="390526"/>
          </a:xfrm>
        </xdr:grpSpPr>
        <xdr:sp macro="" textlink="">
          <xdr:nvSpPr>
            <xdr:cNvPr id="42" name="Arrow: Chevron 21">
              <a:extLst>
                <a:ext uri="{FF2B5EF4-FFF2-40B4-BE49-F238E27FC236}">
                  <a16:creationId xmlns:a16="http://schemas.microsoft.com/office/drawing/2014/main" id="{CE880F5E-87DE-D84B-A246-ADC2942F5259}"/>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3" name="Arrow: Chevron 22">
              <a:extLst>
                <a:ext uri="{FF2B5EF4-FFF2-40B4-BE49-F238E27FC236}">
                  <a16:creationId xmlns:a16="http://schemas.microsoft.com/office/drawing/2014/main" id="{BD3969D8-082A-EC47-BC64-E00A7967D33D}"/>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0" name="Rectangle: Rounded Corners 19">
            <a:extLst>
              <a:ext uri="{FF2B5EF4-FFF2-40B4-BE49-F238E27FC236}">
                <a16:creationId xmlns:a16="http://schemas.microsoft.com/office/drawing/2014/main" id="{68D477AF-99B2-C541-BC89-F588740DFD0D}"/>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1" name="TextBox 40">
            <a:extLst>
              <a:ext uri="{FF2B5EF4-FFF2-40B4-BE49-F238E27FC236}">
                <a16:creationId xmlns:a16="http://schemas.microsoft.com/office/drawing/2014/main" id="{9FA68495-0B37-9844-918B-FF2494A0185A}"/>
              </a:ext>
            </a:extLst>
          </xdr:cNvPr>
          <xdr:cNvSpPr txBox="1"/>
        </xdr:nvSpPr>
        <xdr:spPr>
          <a:xfrm>
            <a:off x="14021968" y="6024563"/>
            <a:ext cx="932281" cy="913724"/>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5</xdr:col>
      <xdr:colOff>682729</xdr:colOff>
      <xdr:row>58</xdr:row>
      <xdr:rowOff>250091</xdr:rowOff>
    </xdr:from>
    <xdr:to>
      <xdr:col>6</xdr:col>
      <xdr:colOff>1330</xdr:colOff>
      <xdr:row>60</xdr:row>
      <xdr:rowOff>317716</xdr:rowOff>
    </xdr:to>
    <xdr:grpSp>
      <xdr:nvGrpSpPr>
        <xdr:cNvPr id="44" name="Group 43">
          <a:extLst>
            <a:ext uri="{FF2B5EF4-FFF2-40B4-BE49-F238E27FC236}">
              <a16:creationId xmlns:a16="http://schemas.microsoft.com/office/drawing/2014/main" id="{EF066EEF-30F5-B748-8415-9843B32DFDCF}"/>
            </a:ext>
          </a:extLst>
        </xdr:cNvPr>
        <xdr:cNvGrpSpPr/>
      </xdr:nvGrpSpPr>
      <xdr:grpSpPr>
        <a:xfrm>
          <a:off x="17967429" y="29155291"/>
          <a:ext cx="1249001" cy="982025"/>
          <a:chOff x="13882688" y="5976938"/>
          <a:chExt cx="1178718" cy="1176338"/>
        </a:xfrm>
      </xdr:grpSpPr>
      <xdr:grpSp>
        <xdr:nvGrpSpPr>
          <xdr:cNvPr id="45" name="Group 44">
            <a:extLst>
              <a:ext uri="{FF2B5EF4-FFF2-40B4-BE49-F238E27FC236}">
                <a16:creationId xmlns:a16="http://schemas.microsoft.com/office/drawing/2014/main" id="{A2DD784A-0B31-864E-A654-A60906A58254}"/>
              </a:ext>
            </a:extLst>
          </xdr:cNvPr>
          <xdr:cNvGrpSpPr/>
        </xdr:nvGrpSpPr>
        <xdr:grpSpPr>
          <a:xfrm>
            <a:off x="14277970" y="6762750"/>
            <a:ext cx="416719" cy="390526"/>
            <a:chOff x="16090107" y="6750843"/>
            <a:chExt cx="416719" cy="390526"/>
          </a:xfrm>
        </xdr:grpSpPr>
        <xdr:sp macro="" textlink="">
          <xdr:nvSpPr>
            <xdr:cNvPr id="48" name="Arrow: Chevron 21">
              <a:extLst>
                <a:ext uri="{FF2B5EF4-FFF2-40B4-BE49-F238E27FC236}">
                  <a16:creationId xmlns:a16="http://schemas.microsoft.com/office/drawing/2014/main" id="{D75CE8B0-E44E-3D4F-915A-0732B9AA85DE}"/>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9" name="Arrow: Chevron 22">
              <a:extLst>
                <a:ext uri="{FF2B5EF4-FFF2-40B4-BE49-F238E27FC236}">
                  <a16:creationId xmlns:a16="http://schemas.microsoft.com/office/drawing/2014/main" id="{F7A948BF-7F60-4F46-8CA4-87A62F246AC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6" name="Rectangle: Rounded Corners 19">
            <a:extLst>
              <a:ext uri="{FF2B5EF4-FFF2-40B4-BE49-F238E27FC236}">
                <a16:creationId xmlns:a16="http://schemas.microsoft.com/office/drawing/2014/main" id="{90620E21-D4F3-CB4C-88D9-6E1199503DFC}"/>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7" name="TextBox 46">
            <a:extLst>
              <a:ext uri="{FF2B5EF4-FFF2-40B4-BE49-F238E27FC236}">
                <a16:creationId xmlns:a16="http://schemas.microsoft.com/office/drawing/2014/main" id="{61AA0068-6514-9442-B695-DA14159074F7}"/>
              </a:ext>
            </a:extLst>
          </xdr:cNvPr>
          <xdr:cNvSpPr txBox="1"/>
        </xdr:nvSpPr>
        <xdr:spPr>
          <a:xfrm>
            <a:off x="14031791" y="6024563"/>
            <a:ext cx="922457" cy="91470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5</xdr:col>
      <xdr:colOff>681612</xdr:colOff>
      <xdr:row>79</xdr:row>
      <xdr:rowOff>207107</xdr:rowOff>
    </xdr:from>
    <xdr:to>
      <xdr:col>6</xdr:col>
      <xdr:colOff>213</xdr:colOff>
      <xdr:row>81</xdr:row>
      <xdr:rowOff>274732</xdr:rowOff>
    </xdr:to>
    <xdr:grpSp>
      <xdr:nvGrpSpPr>
        <xdr:cNvPr id="50" name="Group 49">
          <a:extLst>
            <a:ext uri="{FF2B5EF4-FFF2-40B4-BE49-F238E27FC236}">
              <a16:creationId xmlns:a16="http://schemas.microsoft.com/office/drawing/2014/main" id="{2E66335F-FC5F-354B-B918-6BD2142D36DC}"/>
            </a:ext>
          </a:extLst>
        </xdr:cNvPr>
        <xdr:cNvGrpSpPr/>
      </xdr:nvGrpSpPr>
      <xdr:grpSpPr>
        <a:xfrm>
          <a:off x="17966312" y="38713507"/>
          <a:ext cx="1249001" cy="982025"/>
          <a:chOff x="13882688" y="5976938"/>
          <a:chExt cx="1178718" cy="1176338"/>
        </a:xfrm>
      </xdr:grpSpPr>
      <xdr:grpSp>
        <xdr:nvGrpSpPr>
          <xdr:cNvPr id="51" name="Group 50">
            <a:extLst>
              <a:ext uri="{FF2B5EF4-FFF2-40B4-BE49-F238E27FC236}">
                <a16:creationId xmlns:a16="http://schemas.microsoft.com/office/drawing/2014/main" id="{BF204A41-76DD-7A48-BB67-0C5FB757108D}"/>
              </a:ext>
            </a:extLst>
          </xdr:cNvPr>
          <xdr:cNvGrpSpPr/>
        </xdr:nvGrpSpPr>
        <xdr:grpSpPr>
          <a:xfrm>
            <a:off x="14277970" y="6762750"/>
            <a:ext cx="416719" cy="390526"/>
            <a:chOff x="16090107" y="6750843"/>
            <a:chExt cx="416719" cy="390526"/>
          </a:xfrm>
        </xdr:grpSpPr>
        <xdr:sp macro="" textlink="">
          <xdr:nvSpPr>
            <xdr:cNvPr id="54" name="Arrow: Chevron 21">
              <a:extLst>
                <a:ext uri="{FF2B5EF4-FFF2-40B4-BE49-F238E27FC236}">
                  <a16:creationId xmlns:a16="http://schemas.microsoft.com/office/drawing/2014/main" id="{F5549F8D-BD56-394B-87CC-C9961E29FEED}"/>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55" name="Arrow: Chevron 22">
              <a:extLst>
                <a:ext uri="{FF2B5EF4-FFF2-40B4-BE49-F238E27FC236}">
                  <a16:creationId xmlns:a16="http://schemas.microsoft.com/office/drawing/2014/main" id="{8CF23653-F794-174E-919F-27F2FAD7B39A}"/>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52" name="Rectangle: Rounded Corners 19">
            <a:extLst>
              <a:ext uri="{FF2B5EF4-FFF2-40B4-BE49-F238E27FC236}">
                <a16:creationId xmlns:a16="http://schemas.microsoft.com/office/drawing/2014/main" id="{A45AE116-BA41-CC46-BB19-3F1541B93F8E}"/>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3" name="TextBox 52">
            <a:extLst>
              <a:ext uri="{FF2B5EF4-FFF2-40B4-BE49-F238E27FC236}">
                <a16:creationId xmlns:a16="http://schemas.microsoft.com/office/drawing/2014/main" id="{F3B84319-DAD8-0A4C-92C6-27C2E8600ECF}"/>
              </a:ext>
            </a:extLst>
          </xdr:cNvPr>
          <xdr:cNvSpPr txBox="1"/>
        </xdr:nvSpPr>
        <xdr:spPr>
          <a:xfrm>
            <a:off x="14015912" y="6024563"/>
            <a:ext cx="938337" cy="84709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488462</xdr:colOff>
      <xdr:row>2</xdr:row>
      <xdr:rowOff>183445</xdr:rowOff>
    </xdr:from>
    <xdr:to>
      <xdr:col>1</xdr:col>
      <xdr:colOff>615340</xdr:colOff>
      <xdr:row>4</xdr:row>
      <xdr:rowOff>85989</xdr:rowOff>
    </xdr:to>
    <xdr:grpSp>
      <xdr:nvGrpSpPr>
        <xdr:cNvPr id="2" name="Group 1">
          <a:hlinkClick xmlns:r="http://schemas.openxmlformats.org/officeDocument/2006/relationships" r:id="rId1"/>
          <a:extLst>
            <a:ext uri="{FF2B5EF4-FFF2-40B4-BE49-F238E27FC236}">
              <a16:creationId xmlns:a16="http://schemas.microsoft.com/office/drawing/2014/main" id="{7564D02B-4946-104B-9F81-772C5170FCDD}"/>
            </a:ext>
          </a:extLst>
        </xdr:cNvPr>
        <xdr:cNvGrpSpPr/>
      </xdr:nvGrpSpPr>
      <xdr:grpSpPr>
        <a:xfrm flipH="1">
          <a:off x="488462" y="1044223"/>
          <a:ext cx="945322" cy="297655"/>
          <a:chOff x="12394406" y="238126"/>
          <a:chExt cx="797720" cy="297655"/>
        </a:xfrm>
        <a:solidFill>
          <a:srgbClr val="94C5D8"/>
        </a:solidFill>
      </xdr:grpSpPr>
      <xdr:sp macro="" textlink="">
        <xdr:nvSpPr>
          <xdr:cNvPr id="3" name="Arrow: Chevron 5">
            <a:extLst>
              <a:ext uri="{FF2B5EF4-FFF2-40B4-BE49-F238E27FC236}">
                <a16:creationId xmlns:a16="http://schemas.microsoft.com/office/drawing/2014/main" id="{9CDC8064-C07B-6648-B3CF-04045569D353}"/>
              </a:ext>
            </a:extLst>
          </xdr:cNvPr>
          <xdr:cNvSpPr/>
        </xdr:nvSpPr>
        <xdr:spPr>
          <a:xfrm>
            <a:off x="12460606" y="261937"/>
            <a:ext cx="731520" cy="273844"/>
          </a:xfrm>
          <a:prstGeom prst="chevron">
            <a:avLst/>
          </a:prstGeom>
          <a:grpFill/>
          <a:ln w="28575">
            <a:solidFill>
              <a:srgbClr val="94C5D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C96DA926-7C7C-3A46-A65E-AE0ED4A464E7}"/>
              </a:ext>
            </a:extLst>
          </xdr:cNvPr>
          <xdr:cNvSpPr txBox="1"/>
        </xdr:nvSpPr>
        <xdr:spPr>
          <a:xfrm>
            <a:off x="12394406" y="238126"/>
            <a:ext cx="717095" cy="232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Retour</a:t>
            </a:r>
          </a:p>
        </xdr:txBody>
      </xdr:sp>
    </xdr:grpSp>
    <xdr:clientData/>
  </xdr:twoCellAnchor>
  <xdr:twoCellAnchor editAs="absolute">
    <xdr:from>
      <xdr:col>2</xdr:col>
      <xdr:colOff>3164143</xdr:colOff>
      <xdr:row>15</xdr:row>
      <xdr:rowOff>36078</xdr:rowOff>
    </xdr:from>
    <xdr:to>
      <xdr:col>3</xdr:col>
      <xdr:colOff>1753822</xdr:colOff>
      <xdr:row>17</xdr:row>
      <xdr:rowOff>84450</xdr:rowOff>
    </xdr:to>
    <xdr:grpSp>
      <xdr:nvGrpSpPr>
        <xdr:cNvPr id="5" name="Group 4">
          <a:hlinkClick xmlns:r="http://schemas.openxmlformats.org/officeDocument/2006/relationships" r:id="rId3"/>
          <a:extLst>
            <a:ext uri="{FF2B5EF4-FFF2-40B4-BE49-F238E27FC236}">
              <a16:creationId xmlns:a16="http://schemas.microsoft.com/office/drawing/2014/main" id="{4868FE6C-4396-F844-B60F-A59229BF7A9F}"/>
            </a:ext>
          </a:extLst>
        </xdr:cNvPr>
        <xdr:cNvGrpSpPr/>
      </xdr:nvGrpSpPr>
      <xdr:grpSpPr>
        <a:xfrm>
          <a:off x="4801032" y="5624078"/>
          <a:ext cx="2272679" cy="669261"/>
          <a:chOff x="12311063" y="261937"/>
          <a:chExt cx="881063" cy="370382"/>
        </a:xfrm>
        <a:solidFill>
          <a:srgbClr val="94C5D8"/>
        </a:solidFill>
      </xdr:grpSpPr>
      <xdr:sp macro="" textlink="">
        <xdr:nvSpPr>
          <xdr:cNvPr id="6" name="Arrow: Chevron 2">
            <a:extLst>
              <a:ext uri="{FF2B5EF4-FFF2-40B4-BE49-F238E27FC236}">
                <a16:creationId xmlns:a16="http://schemas.microsoft.com/office/drawing/2014/main" id="{2EB9480B-7F9D-4440-BFDA-2B3DF8073165}"/>
              </a:ext>
            </a:extLst>
          </xdr:cNvPr>
          <xdr:cNvSpPr/>
        </xdr:nvSpPr>
        <xdr:spPr>
          <a:xfrm>
            <a:off x="12311063" y="261937"/>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BC8029B1-BE0F-7D4E-A430-3780A7CFB483}"/>
              </a:ext>
            </a:extLst>
          </xdr:cNvPr>
          <xdr:cNvSpPr txBox="1"/>
        </xdr:nvSpPr>
        <xdr:spPr>
          <a:xfrm>
            <a:off x="12415953" y="278350"/>
            <a:ext cx="725713" cy="353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Notes-Recherches</a:t>
            </a:r>
            <a:r>
              <a:rPr lang="en-US" sz="1200" b="1" baseline="0">
                <a:solidFill>
                  <a:schemeClr val="tx1"/>
                </a:solidFill>
              </a:rPr>
              <a:t> supplémentaires</a:t>
            </a:r>
            <a:endParaRPr lang="en-US" sz="1200" b="1">
              <a:solidFill>
                <a:schemeClr val="tx1"/>
              </a:solidFill>
            </a:endParaRPr>
          </a:p>
        </xdr:txBody>
      </xdr:sp>
    </xdr:grpSp>
    <xdr:clientData/>
  </xdr:twoCellAnchor>
  <xdr:twoCellAnchor editAs="absolute">
    <xdr:from>
      <xdr:col>2</xdr:col>
      <xdr:colOff>3141782</xdr:colOff>
      <xdr:row>16</xdr:row>
      <xdr:rowOff>149186</xdr:rowOff>
    </xdr:from>
    <xdr:to>
      <xdr:col>3</xdr:col>
      <xdr:colOff>1731461</xdr:colOff>
      <xdr:row>19</xdr:row>
      <xdr:rowOff>143716</xdr:rowOff>
    </xdr:to>
    <xdr:grpSp>
      <xdr:nvGrpSpPr>
        <xdr:cNvPr id="8" name="Group 7">
          <a:hlinkClick xmlns:r="http://schemas.openxmlformats.org/officeDocument/2006/relationships" r:id="rId5"/>
          <a:extLst>
            <a:ext uri="{FF2B5EF4-FFF2-40B4-BE49-F238E27FC236}">
              <a16:creationId xmlns:a16="http://schemas.microsoft.com/office/drawing/2014/main" id="{BABE6C42-9F43-6740-8319-875E34239A2A}"/>
            </a:ext>
          </a:extLst>
        </xdr:cNvPr>
        <xdr:cNvGrpSpPr/>
      </xdr:nvGrpSpPr>
      <xdr:grpSpPr>
        <a:xfrm>
          <a:off x="4778671" y="6160519"/>
          <a:ext cx="2272679" cy="587197"/>
          <a:chOff x="12290706" y="269981"/>
          <a:chExt cx="881063" cy="273844"/>
        </a:xfrm>
        <a:solidFill>
          <a:srgbClr val="94C5D8"/>
        </a:solidFill>
      </xdr:grpSpPr>
      <xdr:sp macro="" textlink="">
        <xdr:nvSpPr>
          <xdr:cNvPr id="9" name="Arrow: Chevron 2">
            <a:extLst>
              <a:ext uri="{FF2B5EF4-FFF2-40B4-BE49-F238E27FC236}">
                <a16:creationId xmlns:a16="http://schemas.microsoft.com/office/drawing/2014/main" id="{A6B3C2D3-AC27-4F44-9C85-9B8DF2283C23}"/>
              </a:ext>
            </a:extLst>
          </xdr:cNvPr>
          <xdr:cNvSpPr/>
        </xdr:nvSpPr>
        <xdr:spPr>
          <a:xfrm>
            <a:off x="12290706" y="269981"/>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0" name="TextBox 9">
            <a:hlinkClick xmlns:r="http://schemas.openxmlformats.org/officeDocument/2006/relationships" r:id="rId6"/>
            <a:extLst>
              <a:ext uri="{FF2B5EF4-FFF2-40B4-BE49-F238E27FC236}">
                <a16:creationId xmlns:a16="http://schemas.microsoft.com/office/drawing/2014/main" id="{3B86F03C-E04F-C44B-B637-B15478BC32D1}"/>
              </a:ext>
            </a:extLst>
          </xdr:cNvPr>
          <xdr:cNvSpPr txBox="1"/>
        </xdr:nvSpPr>
        <xdr:spPr>
          <a:xfrm>
            <a:off x="12430765" y="286394"/>
            <a:ext cx="714352" cy="243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Notes-Identification des points forts </a:t>
            </a:r>
          </a:p>
        </xdr:txBody>
      </xdr:sp>
    </xdr:grpSp>
    <xdr:clientData/>
  </xdr:twoCellAnchor>
  <xdr:twoCellAnchor editAs="absolute">
    <xdr:from>
      <xdr:col>2</xdr:col>
      <xdr:colOff>3113986</xdr:colOff>
      <xdr:row>20</xdr:row>
      <xdr:rowOff>40419</xdr:rowOff>
    </xdr:from>
    <xdr:to>
      <xdr:col>3</xdr:col>
      <xdr:colOff>1703665</xdr:colOff>
      <xdr:row>24</xdr:row>
      <xdr:rowOff>8467</xdr:rowOff>
    </xdr:to>
    <xdr:grpSp>
      <xdr:nvGrpSpPr>
        <xdr:cNvPr id="11" name="Group 10">
          <a:extLst>
            <a:ext uri="{FF2B5EF4-FFF2-40B4-BE49-F238E27FC236}">
              <a16:creationId xmlns:a16="http://schemas.microsoft.com/office/drawing/2014/main" id="{4231C171-0439-3B4D-AC93-F1AE2D293037}"/>
            </a:ext>
          </a:extLst>
        </xdr:cNvPr>
        <xdr:cNvGrpSpPr/>
      </xdr:nvGrpSpPr>
      <xdr:grpSpPr>
        <a:xfrm>
          <a:off x="4750875" y="6841975"/>
          <a:ext cx="2272679" cy="758270"/>
          <a:chOff x="12298277" y="291473"/>
          <a:chExt cx="881063" cy="342840"/>
        </a:xfrm>
        <a:solidFill>
          <a:srgbClr val="94C5D8"/>
        </a:solidFill>
      </xdr:grpSpPr>
      <xdr:sp macro="" textlink="">
        <xdr:nvSpPr>
          <xdr:cNvPr id="12" name="Arrow: Chevron 2">
            <a:extLst>
              <a:ext uri="{FF2B5EF4-FFF2-40B4-BE49-F238E27FC236}">
                <a16:creationId xmlns:a16="http://schemas.microsoft.com/office/drawing/2014/main" id="{E4327F4B-C417-3A46-AB5D-9D026C0984AC}"/>
              </a:ext>
            </a:extLst>
          </xdr:cNvPr>
          <xdr:cNvSpPr/>
        </xdr:nvSpPr>
        <xdr:spPr>
          <a:xfrm>
            <a:off x="12298277" y="291473"/>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3" name="TextBox 12">
            <a:hlinkClick xmlns:r="http://schemas.openxmlformats.org/officeDocument/2006/relationships" r:id="rId7"/>
            <a:extLst>
              <a:ext uri="{FF2B5EF4-FFF2-40B4-BE49-F238E27FC236}">
                <a16:creationId xmlns:a16="http://schemas.microsoft.com/office/drawing/2014/main" id="{0B5EFD67-CFC1-0249-998B-DE6BCE18CB9A}"/>
              </a:ext>
            </a:extLst>
          </xdr:cNvPr>
          <xdr:cNvSpPr txBox="1"/>
        </xdr:nvSpPr>
        <xdr:spPr>
          <a:xfrm>
            <a:off x="12411249" y="326819"/>
            <a:ext cx="704645" cy="307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Notes-</a:t>
            </a:r>
            <a:r>
              <a:rPr lang="en-US" sz="1200" b="1" baseline="0">
                <a:solidFill>
                  <a:schemeClr val="tx1"/>
                </a:solidFill>
              </a:rPr>
              <a:t> Questions décisionnelles</a:t>
            </a:r>
            <a:endParaRPr lang="en-US" sz="1200" b="1">
              <a:solidFill>
                <a:schemeClr val="tx1"/>
              </a:solidFill>
            </a:endParaRPr>
          </a:p>
        </xdr:txBody>
      </xdr:sp>
    </xdr:grpSp>
    <xdr:clientData/>
  </xdr:twoCellAnchor>
  <xdr:twoCellAnchor editAs="absolute">
    <xdr:from>
      <xdr:col>6</xdr:col>
      <xdr:colOff>762000</xdr:colOff>
      <xdr:row>8</xdr:row>
      <xdr:rowOff>684715</xdr:rowOff>
    </xdr:from>
    <xdr:to>
      <xdr:col>8</xdr:col>
      <xdr:colOff>491065</xdr:colOff>
      <xdr:row>10</xdr:row>
      <xdr:rowOff>181407</xdr:rowOff>
    </xdr:to>
    <xdr:grpSp>
      <xdr:nvGrpSpPr>
        <xdr:cNvPr id="14" name="Group 13">
          <a:extLst>
            <a:ext uri="{FF2B5EF4-FFF2-40B4-BE49-F238E27FC236}">
              <a16:creationId xmlns:a16="http://schemas.microsoft.com/office/drawing/2014/main" id="{851E094F-75B0-044F-8D4F-7D1258387E29}"/>
            </a:ext>
          </a:extLst>
        </xdr:cNvPr>
        <xdr:cNvGrpSpPr/>
      </xdr:nvGrpSpPr>
      <xdr:grpSpPr>
        <a:xfrm>
          <a:off x="12474222" y="2829604"/>
          <a:ext cx="1365954" cy="1006581"/>
          <a:chOff x="13882688" y="5976938"/>
          <a:chExt cx="1178718" cy="1176338"/>
        </a:xfrm>
      </xdr:grpSpPr>
      <xdr:grpSp>
        <xdr:nvGrpSpPr>
          <xdr:cNvPr id="15" name="Group 14">
            <a:extLst>
              <a:ext uri="{FF2B5EF4-FFF2-40B4-BE49-F238E27FC236}">
                <a16:creationId xmlns:a16="http://schemas.microsoft.com/office/drawing/2014/main" id="{97E934EE-BDAE-9940-899C-1E878D7834E5}"/>
              </a:ext>
            </a:extLst>
          </xdr:cNvPr>
          <xdr:cNvGrpSpPr/>
        </xdr:nvGrpSpPr>
        <xdr:grpSpPr>
          <a:xfrm>
            <a:off x="14277970" y="6762750"/>
            <a:ext cx="416719" cy="390526"/>
            <a:chOff x="16090107" y="6750843"/>
            <a:chExt cx="416719" cy="390526"/>
          </a:xfrm>
        </xdr:grpSpPr>
        <xdr:sp macro="" textlink="">
          <xdr:nvSpPr>
            <xdr:cNvPr id="18" name="Arrow: Chevron 21">
              <a:extLst>
                <a:ext uri="{FF2B5EF4-FFF2-40B4-BE49-F238E27FC236}">
                  <a16:creationId xmlns:a16="http://schemas.microsoft.com/office/drawing/2014/main" id="{8C59B1D6-7535-F14E-B5F2-8B9FDAE9492D}"/>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9" name="Arrow: Chevron 22">
              <a:extLst>
                <a:ext uri="{FF2B5EF4-FFF2-40B4-BE49-F238E27FC236}">
                  <a16:creationId xmlns:a16="http://schemas.microsoft.com/office/drawing/2014/main" id="{47323A2A-2B5E-4D4E-8A06-EC2417D41CA1}"/>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6" name="Rectangle: Rounded Corners 19">
            <a:extLst>
              <a:ext uri="{FF2B5EF4-FFF2-40B4-BE49-F238E27FC236}">
                <a16:creationId xmlns:a16="http://schemas.microsoft.com/office/drawing/2014/main" id="{3095EB1D-DE32-234F-B8A1-51BF62C1070A}"/>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7" name="TextBox 16">
            <a:extLst>
              <a:ext uri="{FF2B5EF4-FFF2-40B4-BE49-F238E27FC236}">
                <a16:creationId xmlns:a16="http://schemas.microsoft.com/office/drawing/2014/main" id="{80DAF57B-6F37-EB4A-96D6-A106F91B51F4}"/>
              </a:ext>
            </a:extLst>
          </xdr:cNvPr>
          <xdr:cNvSpPr txBox="1"/>
        </xdr:nvSpPr>
        <xdr:spPr>
          <a:xfrm>
            <a:off x="14133259" y="6008071"/>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2</xdr:col>
      <xdr:colOff>3104109</xdr:colOff>
      <xdr:row>27</xdr:row>
      <xdr:rowOff>29179</xdr:rowOff>
    </xdr:from>
    <xdr:to>
      <xdr:col>3</xdr:col>
      <xdr:colOff>1704702</xdr:colOff>
      <xdr:row>30</xdr:row>
      <xdr:rowOff>145992</xdr:rowOff>
    </xdr:to>
    <xdr:grpSp>
      <xdr:nvGrpSpPr>
        <xdr:cNvPr id="20" name="Group 19">
          <a:extLst>
            <a:ext uri="{FF2B5EF4-FFF2-40B4-BE49-F238E27FC236}">
              <a16:creationId xmlns:a16="http://schemas.microsoft.com/office/drawing/2014/main" id="{D007039D-739A-164D-8D12-CDDEFAE8E56E}"/>
            </a:ext>
          </a:extLst>
        </xdr:cNvPr>
        <xdr:cNvGrpSpPr/>
      </xdr:nvGrpSpPr>
      <xdr:grpSpPr>
        <a:xfrm>
          <a:off x="4740998" y="8213623"/>
          <a:ext cx="2283593" cy="709480"/>
          <a:chOff x="12298277" y="284431"/>
          <a:chExt cx="881063" cy="307494"/>
        </a:xfrm>
        <a:solidFill>
          <a:srgbClr val="94C5D8"/>
        </a:solidFill>
      </xdr:grpSpPr>
      <xdr:sp macro="" textlink="">
        <xdr:nvSpPr>
          <xdr:cNvPr id="21" name="Arrow: Chevron 2">
            <a:extLst>
              <a:ext uri="{FF2B5EF4-FFF2-40B4-BE49-F238E27FC236}">
                <a16:creationId xmlns:a16="http://schemas.microsoft.com/office/drawing/2014/main" id="{671F0E55-D0E8-8C4B-B70E-DDDF9C72EBE6}"/>
              </a:ext>
            </a:extLst>
          </xdr:cNvPr>
          <xdr:cNvSpPr/>
        </xdr:nvSpPr>
        <xdr:spPr>
          <a:xfrm>
            <a:off x="12298277" y="291473"/>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2" name="TextBox 21">
            <a:hlinkClick xmlns:r="http://schemas.openxmlformats.org/officeDocument/2006/relationships" r:id="rId8"/>
            <a:extLst>
              <a:ext uri="{FF2B5EF4-FFF2-40B4-BE49-F238E27FC236}">
                <a16:creationId xmlns:a16="http://schemas.microsoft.com/office/drawing/2014/main" id="{1FCB91DC-9952-6C48-AB28-111242B4E367}"/>
              </a:ext>
            </a:extLst>
          </xdr:cNvPr>
          <xdr:cNvSpPr txBox="1"/>
        </xdr:nvSpPr>
        <xdr:spPr>
          <a:xfrm>
            <a:off x="12422959" y="284431"/>
            <a:ext cx="719912" cy="307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baseline="0">
                <a:solidFill>
                  <a:schemeClr val="tx1"/>
                </a:solidFill>
              </a:rPr>
              <a:t>Je ne souhaite pas compléter cette étape. Finir l'analyse.</a:t>
            </a:r>
            <a:endParaRPr lang="en-US" sz="1100" b="1">
              <a:solidFill>
                <a:schemeClr val="tx1"/>
              </a:solidFill>
            </a:endParaRPr>
          </a:p>
        </xdr:txBody>
      </xdr:sp>
    </xdr:grpSp>
    <xdr:clientData/>
  </xdr:twoCellAnchor>
  <xdr:twoCellAnchor editAs="absolute">
    <xdr:from>
      <xdr:col>2</xdr:col>
      <xdr:colOff>3111164</xdr:colOff>
      <xdr:row>23</xdr:row>
      <xdr:rowOff>139197</xdr:rowOff>
    </xdr:from>
    <xdr:to>
      <xdr:col>3</xdr:col>
      <xdr:colOff>1709987</xdr:colOff>
      <xdr:row>27</xdr:row>
      <xdr:rowOff>114299</xdr:rowOff>
    </xdr:to>
    <xdr:grpSp>
      <xdr:nvGrpSpPr>
        <xdr:cNvPr id="23" name="Group 22">
          <a:extLst>
            <a:ext uri="{FF2B5EF4-FFF2-40B4-BE49-F238E27FC236}">
              <a16:creationId xmlns:a16="http://schemas.microsoft.com/office/drawing/2014/main" id="{43515C54-4655-BA45-9541-037A13CFF517}"/>
            </a:ext>
          </a:extLst>
        </xdr:cNvPr>
        <xdr:cNvGrpSpPr/>
      </xdr:nvGrpSpPr>
      <xdr:grpSpPr>
        <a:xfrm>
          <a:off x="4748053" y="7533419"/>
          <a:ext cx="2281823" cy="765324"/>
          <a:chOff x="12298277" y="291473"/>
          <a:chExt cx="881063" cy="342840"/>
        </a:xfrm>
        <a:solidFill>
          <a:srgbClr val="94C5D8"/>
        </a:solidFill>
      </xdr:grpSpPr>
      <xdr:sp macro="" textlink="">
        <xdr:nvSpPr>
          <xdr:cNvPr id="24" name="Arrow: Chevron 2">
            <a:extLst>
              <a:ext uri="{FF2B5EF4-FFF2-40B4-BE49-F238E27FC236}">
                <a16:creationId xmlns:a16="http://schemas.microsoft.com/office/drawing/2014/main" id="{0CAF8DE1-ABA8-FED0-057A-7FEDAF1FBAEE}"/>
              </a:ext>
            </a:extLst>
          </xdr:cNvPr>
          <xdr:cNvSpPr/>
        </xdr:nvSpPr>
        <xdr:spPr>
          <a:xfrm>
            <a:off x="12298277" y="291473"/>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5" name="TextBox 24">
            <a:hlinkClick xmlns:r="http://schemas.openxmlformats.org/officeDocument/2006/relationships" r:id="rId9"/>
            <a:extLst>
              <a:ext uri="{FF2B5EF4-FFF2-40B4-BE49-F238E27FC236}">
                <a16:creationId xmlns:a16="http://schemas.microsoft.com/office/drawing/2014/main" id="{5FAD5D83-799E-BA8A-1BD3-2EEE8D379F74}"/>
              </a:ext>
            </a:extLst>
          </xdr:cNvPr>
          <xdr:cNvSpPr txBox="1"/>
        </xdr:nvSpPr>
        <xdr:spPr>
          <a:xfrm>
            <a:off x="12411249" y="326819"/>
            <a:ext cx="704645" cy="307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Notes-</a:t>
            </a:r>
            <a:r>
              <a:rPr lang="en-US" sz="1200" b="1" baseline="0">
                <a:solidFill>
                  <a:schemeClr val="tx1"/>
                </a:solidFill>
              </a:rPr>
              <a:t> Actions prioritaires</a:t>
            </a:r>
            <a:endParaRPr lang="en-US" sz="1200" b="1">
              <a:solidFill>
                <a:schemeClr val="tx1"/>
              </a:solidFill>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682630</xdr:colOff>
      <xdr:row>0</xdr:row>
      <xdr:rowOff>132557</xdr:rowOff>
    </xdr:from>
    <xdr:to>
      <xdr:col>5</xdr:col>
      <xdr:colOff>1724558</xdr:colOff>
      <xdr:row>0</xdr:row>
      <xdr:rowOff>444501</xdr:rowOff>
    </xdr:to>
    <xdr:grpSp>
      <xdr:nvGrpSpPr>
        <xdr:cNvPr id="17" name="Group 16">
          <a:hlinkClick xmlns:r="http://schemas.openxmlformats.org/officeDocument/2006/relationships" r:id="rId1"/>
          <a:extLst>
            <a:ext uri="{FF2B5EF4-FFF2-40B4-BE49-F238E27FC236}">
              <a16:creationId xmlns:a16="http://schemas.microsoft.com/office/drawing/2014/main" id="{01454D62-66EB-7443-8D42-8B22510C862A}"/>
            </a:ext>
          </a:extLst>
        </xdr:cNvPr>
        <xdr:cNvGrpSpPr/>
      </xdr:nvGrpSpPr>
      <xdr:grpSpPr>
        <a:xfrm flipH="1">
          <a:off x="14483297" y="132557"/>
          <a:ext cx="1041928" cy="311944"/>
          <a:chOff x="12425552" y="260538"/>
          <a:chExt cx="766574" cy="275243"/>
        </a:xfrm>
        <a:solidFill>
          <a:srgbClr val="95C6D9"/>
        </a:solidFill>
      </xdr:grpSpPr>
      <xdr:sp macro="" textlink="">
        <xdr:nvSpPr>
          <xdr:cNvPr id="18" name="Arrow: Chevron 20">
            <a:extLst>
              <a:ext uri="{FF2B5EF4-FFF2-40B4-BE49-F238E27FC236}">
                <a16:creationId xmlns:a16="http://schemas.microsoft.com/office/drawing/2014/main" id="{9704F628-EF65-0A4F-A55A-379DE27F42D0}"/>
              </a:ext>
            </a:extLst>
          </xdr:cNvPr>
          <xdr:cNvSpPr/>
        </xdr:nvSpPr>
        <xdr:spPr>
          <a:xfrm>
            <a:off x="12460606" y="261937"/>
            <a:ext cx="731520"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9" name="TextBox 18">
            <a:hlinkClick xmlns:r="http://schemas.openxmlformats.org/officeDocument/2006/relationships" r:id="rId2"/>
            <a:extLst>
              <a:ext uri="{FF2B5EF4-FFF2-40B4-BE49-F238E27FC236}">
                <a16:creationId xmlns:a16="http://schemas.microsoft.com/office/drawing/2014/main" id="{A8E61AEC-D439-604D-A370-52B3AE5DA3E7}"/>
              </a:ext>
            </a:extLst>
          </xdr:cNvPr>
          <xdr:cNvSpPr txBox="1"/>
        </xdr:nvSpPr>
        <xdr:spPr>
          <a:xfrm>
            <a:off x="12425552" y="260538"/>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Retour</a:t>
            </a:r>
          </a:p>
        </xdr:txBody>
      </xdr:sp>
    </xdr:grpSp>
    <xdr:clientData/>
  </xdr:twoCellAnchor>
  <xdr:twoCellAnchor editAs="absolute">
    <xdr:from>
      <xdr:col>5</xdr:col>
      <xdr:colOff>1806222</xdr:colOff>
      <xdr:row>0</xdr:row>
      <xdr:rowOff>134697</xdr:rowOff>
    </xdr:from>
    <xdr:to>
      <xdr:col>6</xdr:col>
      <xdr:colOff>767696</xdr:colOff>
      <xdr:row>0</xdr:row>
      <xdr:rowOff>465667</xdr:rowOff>
    </xdr:to>
    <xdr:grpSp>
      <xdr:nvGrpSpPr>
        <xdr:cNvPr id="26" name="Group 25">
          <a:hlinkClick xmlns:r="http://schemas.openxmlformats.org/officeDocument/2006/relationships" r:id="rId3"/>
          <a:extLst>
            <a:ext uri="{FF2B5EF4-FFF2-40B4-BE49-F238E27FC236}">
              <a16:creationId xmlns:a16="http://schemas.microsoft.com/office/drawing/2014/main" id="{E2B7F1BB-89A9-2247-AA2E-80A6084E7BBC}"/>
            </a:ext>
          </a:extLst>
        </xdr:cNvPr>
        <xdr:cNvGrpSpPr/>
      </xdr:nvGrpSpPr>
      <xdr:grpSpPr>
        <a:xfrm>
          <a:off x="15606889" y="134697"/>
          <a:ext cx="1064029" cy="330970"/>
          <a:chOff x="12311063" y="238126"/>
          <a:chExt cx="929110" cy="297655"/>
        </a:xfrm>
        <a:solidFill>
          <a:srgbClr val="95C6D9"/>
        </a:solidFill>
      </xdr:grpSpPr>
      <xdr:sp macro="" textlink="">
        <xdr:nvSpPr>
          <xdr:cNvPr id="27" name="Arrow: Chevron 1">
            <a:extLst>
              <a:ext uri="{FF2B5EF4-FFF2-40B4-BE49-F238E27FC236}">
                <a16:creationId xmlns:a16="http://schemas.microsoft.com/office/drawing/2014/main" id="{229D38A5-79E2-3444-988B-3277C8945E1A}"/>
              </a:ext>
            </a:extLst>
          </xdr:cNvPr>
          <xdr:cNvSpPr/>
        </xdr:nvSpPr>
        <xdr:spPr>
          <a:xfrm>
            <a:off x="12311063" y="261937"/>
            <a:ext cx="881063"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8" name="TextBox 27">
            <a:hlinkClick xmlns:r="http://schemas.openxmlformats.org/officeDocument/2006/relationships" r:id="rId4"/>
            <a:extLst>
              <a:ext uri="{FF2B5EF4-FFF2-40B4-BE49-F238E27FC236}">
                <a16:creationId xmlns:a16="http://schemas.microsoft.com/office/drawing/2014/main" id="{18F145CF-757F-AB4B-95A6-8A65BF0BD36E}"/>
              </a:ext>
            </a:extLst>
          </xdr:cNvPr>
          <xdr:cNvSpPr txBox="1"/>
        </xdr:nvSpPr>
        <xdr:spPr>
          <a:xfrm>
            <a:off x="12489656" y="238126"/>
            <a:ext cx="750517" cy="282892"/>
          </a:xfrm>
          <a:prstGeom prst="rect">
            <a:avLst/>
          </a:prstGeom>
          <a:noFill/>
          <a:ln>
            <a:noFill/>
          </a:ln>
        </xdr:spPr>
        <xdr:style>
          <a:lnRef idx="0">
            <a:scrgbClr r="0" g="0" b="0"/>
          </a:lnRef>
          <a:fillRef idx="0">
            <a:scrgbClr r="0" g="0" b="0"/>
          </a:fillRef>
          <a:effectRef idx="0">
            <a:scrgbClr r="0" g="0" b="0"/>
          </a:effectRef>
          <a:fontRef idx="minor">
            <a:schemeClr val="accent2"/>
          </a:fontRef>
        </xdr:style>
        <xdr:txBody>
          <a:bodyPr vertOverflow="clip" horzOverflow="clip" wrap="square" rtlCol="0" anchor="t"/>
          <a:lstStyle/>
          <a:p>
            <a:r>
              <a:rPr lang="en-US" sz="1400" b="1">
                <a:solidFill>
                  <a:schemeClr val="tx1"/>
                </a:solidFill>
              </a:rPr>
              <a:t>Suite</a:t>
            </a:r>
          </a:p>
        </xdr:txBody>
      </xdr:sp>
    </xdr:grpSp>
    <xdr:clientData/>
  </xdr:twoCellAnchor>
  <xdr:twoCellAnchor editAs="absolute">
    <xdr:from>
      <xdr:col>6</xdr:col>
      <xdr:colOff>711970</xdr:colOff>
      <xdr:row>17</xdr:row>
      <xdr:rowOff>173182</xdr:rowOff>
    </xdr:from>
    <xdr:to>
      <xdr:col>7</xdr:col>
      <xdr:colOff>1996</xdr:colOff>
      <xdr:row>19</xdr:row>
      <xdr:rowOff>238270</xdr:rowOff>
    </xdr:to>
    <xdr:grpSp>
      <xdr:nvGrpSpPr>
        <xdr:cNvPr id="29" name="Group 28">
          <a:extLst>
            <a:ext uri="{FF2B5EF4-FFF2-40B4-BE49-F238E27FC236}">
              <a16:creationId xmlns:a16="http://schemas.microsoft.com/office/drawing/2014/main" id="{494CB51B-C809-5348-816E-2799B3BB3630}"/>
            </a:ext>
          </a:extLst>
        </xdr:cNvPr>
        <xdr:cNvGrpSpPr/>
      </xdr:nvGrpSpPr>
      <xdr:grpSpPr>
        <a:xfrm>
          <a:off x="16615192" y="8456404"/>
          <a:ext cx="1223248" cy="968199"/>
          <a:chOff x="13882688" y="5976938"/>
          <a:chExt cx="1178718" cy="1176338"/>
        </a:xfrm>
      </xdr:grpSpPr>
      <xdr:grpSp>
        <xdr:nvGrpSpPr>
          <xdr:cNvPr id="30" name="Group 29">
            <a:extLst>
              <a:ext uri="{FF2B5EF4-FFF2-40B4-BE49-F238E27FC236}">
                <a16:creationId xmlns:a16="http://schemas.microsoft.com/office/drawing/2014/main" id="{ABA0FE90-EC4C-E04B-B7CD-4DEE8BB31E49}"/>
              </a:ext>
            </a:extLst>
          </xdr:cNvPr>
          <xdr:cNvGrpSpPr/>
        </xdr:nvGrpSpPr>
        <xdr:grpSpPr>
          <a:xfrm>
            <a:off x="14277970" y="6762750"/>
            <a:ext cx="416719" cy="390526"/>
            <a:chOff x="16090107" y="6750843"/>
            <a:chExt cx="416719" cy="390526"/>
          </a:xfrm>
        </xdr:grpSpPr>
        <xdr:sp macro="" textlink="">
          <xdr:nvSpPr>
            <xdr:cNvPr id="33" name="Arrow: Chevron 21">
              <a:extLst>
                <a:ext uri="{FF2B5EF4-FFF2-40B4-BE49-F238E27FC236}">
                  <a16:creationId xmlns:a16="http://schemas.microsoft.com/office/drawing/2014/main" id="{CCA2557A-3A7E-DC49-AC70-A2C7755DD177}"/>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4" name="Arrow: Chevron 22">
              <a:extLst>
                <a:ext uri="{FF2B5EF4-FFF2-40B4-BE49-F238E27FC236}">
                  <a16:creationId xmlns:a16="http://schemas.microsoft.com/office/drawing/2014/main" id="{F98C009E-FE7E-2843-B728-159F08C6FBCA}"/>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1" name="Rectangle: Rounded Corners 19">
            <a:extLst>
              <a:ext uri="{FF2B5EF4-FFF2-40B4-BE49-F238E27FC236}">
                <a16:creationId xmlns:a16="http://schemas.microsoft.com/office/drawing/2014/main" id="{013BF6AF-D24C-D847-B844-EA840D9C1F1A}"/>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2" name="TextBox 31">
            <a:extLst>
              <a:ext uri="{FF2B5EF4-FFF2-40B4-BE49-F238E27FC236}">
                <a16:creationId xmlns:a16="http://schemas.microsoft.com/office/drawing/2014/main" id="{24E7C9D2-D39D-F748-8103-0CD4BB053398}"/>
              </a:ext>
            </a:extLst>
          </xdr:cNvPr>
          <xdr:cNvSpPr txBox="1"/>
        </xdr:nvSpPr>
        <xdr:spPr>
          <a:xfrm>
            <a:off x="13960282" y="6024563"/>
            <a:ext cx="993968" cy="94209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6</xdr:col>
      <xdr:colOff>673485</xdr:colOff>
      <xdr:row>40</xdr:row>
      <xdr:rowOff>365607</xdr:rowOff>
    </xdr:from>
    <xdr:to>
      <xdr:col>7</xdr:col>
      <xdr:colOff>1611</xdr:colOff>
      <xdr:row>42</xdr:row>
      <xdr:rowOff>430694</xdr:rowOff>
    </xdr:to>
    <xdr:grpSp>
      <xdr:nvGrpSpPr>
        <xdr:cNvPr id="35" name="Group 34">
          <a:extLst>
            <a:ext uri="{FF2B5EF4-FFF2-40B4-BE49-F238E27FC236}">
              <a16:creationId xmlns:a16="http://schemas.microsoft.com/office/drawing/2014/main" id="{C8A07543-92D4-A24D-8674-F2C4A0971C04}"/>
            </a:ext>
          </a:extLst>
        </xdr:cNvPr>
        <xdr:cNvGrpSpPr/>
      </xdr:nvGrpSpPr>
      <xdr:grpSpPr>
        <a:xfrm>
          <a:off x="16576707" y="19034607"/>
          <a:ext cx="1261348" cy="968198"/>
          <a:chOff x="13882688" y="5976938"/>
          <a:chExt cx="1178718" cy="1176338"/>
        </a:xfrm>
      </xdr:grpSpPr>
      <xdr:grpSp>
        <xdr:nvGrpSpPr>
          <xdr:cNvPr id="36" name="Group 35">
            <a:extLst>
              <a:ext uri="{FF2B5EF4-FFF2-40B4-BE49-F238E27FC236}">
                <a16:creationId xmlns:a16="http://schemas.microsoft.com/office/drawing/2014/main" id="{4B4FE098-F389-A941-BACC-C59505F3BA40}"/>
              </a:ext>
            </a:extLst>
          </xdr:cNvPr>
          <xdr:cNvGrpSpPr/>
        </xdr:nvGrpSpPr>
        <xdr:grpSpPr>
          <a:xfrm>
            <a:off x="14277970" y="6762750"/>
            <a:ext cx="416719" cy="390526"/>
            <a:chOff x="16090107" y="6750843"/>
            <a:chExt cx="416719" cy="390526"/>
          </a:xfrm>
        </xdr:grpSpPr>
        <xdr:sp macro="" textlink="">
          <xdr:nvSpPr>
            <xdr:cNvPr id="39" name="Arrow: Chevron 21">
              <a:extLst>
                <a:ext uri="{FF2B5EF4-FFF2-40B4-BE49-F238E27FC236}">
                  <a16:creationId xmlns:a16="http://schemas.microsoft.com/office/drawing/2014/main" id="{76FD2B15-114E-4943-B2D5-41A47D4C9212}"/>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0" name="Arrow: Chevron 22">
              <a:extLst>
                <a:ext uri="{FF2B5EF4-FFF2-40B4-BE49-F238E27FC236}">
                  <a16:creationId xmlns:a16="http://schemas.microsoft.com/office/drawing/2014/main" id="{E0EEF911-4F9C-4C4C-BFEA-50D80AA62690}"/>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7" name="Rectangle: Rounded Corners 19">
            <a:extLst>
              <a:ext uri="{FF2B5EF4-FFF2-40B4-BE49-F238E27FC236}">
                <a16:creationId xmlns:a16="http://schemas.microsoft.com/office/drawing/2014/main" id="{BF09B12D-9DF1-4649-91D6-BC291665382D}"/>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8" name="TextBox 37">
            <a:extLst>
              <a:ext uri="{FF2B5EF4-FFF2-40B4-BE49-F238E27FC236}">
                <a16:creationId xmlns:a16="http://schemas.microsoft.com/office/drawing/2014/main" id="{CB5912CD-7FFC-B94A-8179-A70BC11BA6C8}"/>
              </a:ext>
            </a:extLst>
          </xdr:cNvPr>
          <xdr:cNvSpPr txBox="1"/>
        </xdr:nvSpPr>
        <xdr:spPr>
          <a:xfrm>
            <a:off x="14038292" y="6024563"/>
            <a:ext cx="915957" cy="982614"/>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6</xdr:col>
      <xdr:colOff>668865</xdr:colOff>
      <xdr:row>62</xdr:row>
      <xdr:rowOff>76971</xdr:rowOff>
    </xdr:from>
    <xdr:to>
      <xdr:col>7</xdr:col>
      <xdr:colOff>1802</xdr:colOff>
      <xdr:row>64</xdr:row>
      <xdr:rowOff>142058</xdr:rowOff>
    </xdr:to>
    <xdr:grpSp>
      <xdr:nvGrpSpPr>
        <xdr:cNvPr id="41" name="Group 40">
          <a:extLst>
            <a:ext uri="{FF2B5EF4-FFF2-40B4-BE49-F238E27FC236}">
              <a16:creationId xmlns:a16="http://schemas.microsoft.com/office/drawing/2014/main" id="{59C6483B-56F8-254A-B826-0F9BD3C60F55}"/>
            </a:ext>
          </a:extLst>
        </xdr:cNvPr>
        <xdr:cNvGrpSpPr/>
      </xdr:nvGrpSpPr>
      <xdr:grpSpPr>
        <a:xfrm>
          <a:off x="16572087" y="28680193"/>
          <a:ext cx="1266159" cy="968198"/>
          <a:chOff x="13855547" y="5976938"/>
          <a:chExt cx="1205859" cy="1176338"/>
        </a:xfrm>
      </xdr:grpSpPr>
      <xdr:grpSp>
        <xdr:nvGrpSpPr>
          <xdr:cNvPr id="42" name="Group 41">
            <a:extLst>
              <a:ext uri="{FF2B5EF4-FFF2-40B4-BE49-F238E27FC236}">
                <a16:creationId xmlns:a16="http://schemas.microsoft.com/office/drawing/2014/main" id="{D60950D0-8E0E-A542-88E6-CA4AB59FAABF}"/>
              </a:ext>
            </a:extLst>
          </xdr:cNvPr>
          <xdr:cNvGrpSpPr/>
        </xdr:nvGrpSpPr>
        <xdr:grpSpPr>
          <a:xfrm>
            <a:off x="14277970" y="6762750"/>
            <a:ext cx="416719" cy="390526"/>
            <a:chOff x="16090107" y="6750843"/>
            <a:chExt cx="416719" cy="390526"/>
          </a:xfrm>
        </xdr:grpSpPr>
        <xdr:sp macro="" textlink="">
          <xdr:nvSpPr>
            <xdr:cNvPr id="45" name="Arrow: Chevron 21">
              <a:extLst>
                <a:ext uri="{FF2B5EF4-FFF2-40B4-BE49-F238E27FC236}">
                  <a16:creationId xmlns:a16="http://schemas.microsoft.com/office/drawing/2014/main" id="{A70B24CB-39BD-5F41-AC7A-23B5B5C657A7}"/>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6" name="Arrow: Chevron 22">
              <a:extLst>
                <a:ext uri="{FF2B5EF4-FFF2-40B4-BE49-F238E27FC236}">
                  <a16:creationId xmlns:a16="http://schemas.microsoft.com/office/drawing/2014/main" id="{D10EFAA7-6AB0-8D4E-9229-423B31337C8D}"/>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3" name="Rectangle: Rounded Corners 19">
            <a:extLst>
              <a:ext uri="{FF2B5EF4-FFF2-40B4-BE49-F238E27FC236}">
                <a16:creationId xmlns:a16="http://schemas.microsoft.com/office/drawing/2014/main" id="{79825193-8446-2B4A-8346-B8BDAE67B70D}"/>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4" name="TextBox 43">
            <a:extLst>
              <a:ext uri="{FF2B5EF4-FFF2-40B4-BE49-F238E27FC236}">
                <a16:creationId xmlns:a16="http://schemas.microsoft.com/office/drawing/2014/main" id="{75A0C188-B1EB-0249-9956-D431DA5B2CF7}"/>
              </a:ext>
            </a:extLst>
          </xdr:cNvPr>
          <xdr:cNvSpPr txBox="1"/>
        </xdr:nvSpPr>
        <xdr:spPr>
          <a:xfrm>
            <a:off x="13855547" y="6024563"/>
            <a:ext cx="1098703" cy="97326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editAs="absolute">
    <xdr:from>
      <xdr:col>3</xdr:col>
      <xdr:colOff>2031999</xdr:colOff>
      <xdr:row>0</xdr:row>
      <xdr:rowOff>95610</xdr:rowOff>
    </xdr:from>
    <xdr:to>
      <xdr:col>4</xdr:col>
      <xdr:colOff>145440</xdr:colOff>
      <xdr:row>0</xdr:row>
      <xdr:rowOff>415635</xdr:rowOff>
    </xdr:to>
    <xdr:grpSp>
      <xdr:nvGrpSpPr>
        <xdr:cNvPr id="14" name="Group 13">
          <a:hlinkClick xmlns:r="http://schemas.openxmlformats.org/officeDocument/2006/relationships" r:id="rId1"/>
          <a:extLst>
            <a:ext uri="{FF2B5EF4-FFF2-40B4-BE49-F238E27FC236}">
              <a16:creationId xmlns:a16="http://schemas.microsoft.com/office/drawing/2014/main" id="{06C552D8-7846-004F-8F19-8A32ED09E302}"/>
            </a:ext>
          </a:extLst>
        </xdr:cNvPr>
        <xdr:cNvGrpSpPr/>
      </xdr:nvGrpSpPr>
      <xdr:grpSpPr>
        <a:xfrm flipH="1">
          <a:off x="11798299" y="95610"/>
          <a:ext cx="970941" cy="320025"/>
          <a:chOff x="12394406" y="238125"/>
          <a:chExt cx="797720" cy="320025"/>
        </a:xfrm>
        <a:solidFill>
          <a:srgbClr val="95C6D9"/>
        </a:solidFill>
      </xdr:grpSpPr>
      <xdr:sp macro="" textlink="">
        <xdr:nvSpPr>
          <xdr:cNvPr id="15" name="Arrow: Chevron 20">
            <a:extLst>
              <a:ext uri="{FF2B5EF4-FFF2-40B4-BE49-F238E27FC236}">
                <a16:creationId xmlns:a16="http://schemas.microsoft.com/office/drawing/2014/main" id="{3BD2D0AA-B837-6C4A-8F41-FA8091F7CFA3}"/>
              </a:ext>
            </a:extLst>
          </xdr:cNvPr>
          <xdr:cNvSpPr/>
        </xdr:nvSpPr>
        <xdr:spPr>
          <a:xfrm>
            <a:off x="12460606" y="261937"/>
            <a:ext cx="731520"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6" name="TextBox 15">
            <a:hlinkClick xmlns:r="http://schemas.openxmlformats.org/officeDocument/2006/relationships" r:id="rId2"/>
            <a:extLst>
              <a:ext uri="{FF2B5EF4-FFF2-40B4-BE49-F238E27FC236}">
                <a16:creationId xmlns:a16="http://schemas.microsoft.com/office/drawing/2014/main" id="{794767D0-4159-804A-92BC-41648A818F41}"/>
              </a:ext>
            </a:extLst>
          </xdr:cNvPr>
          <xdr:cNvSpPr txBox="1"/>
        </xdr:nvSpPr>
        <xdr:spPr>
          <a:xfrm>
            <a:off x="12394406" y="238125"/>
            <a:ext cx="742746" cy="32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Retour</a:t>
            </a:r>
          </a:p>
        </xdr:txBody>
      </xdr:sp>
    </xdr:grpSp>
    <xdr:clientData/>
  </xdr:twoCellAnchor>
  <xdr:twoCellAnchor editAs="absolute">
    <xdr:from>
      <xdr:col>4</xdr:col>
      <xdr:colOff>301618</xdr:colOff>
      <xdr:row>0</xdr:row>
      <xdr:rowOff>95251</xdr:rowOff>
    </xdr:from>
    <xdr:to>
      <xdr:col>4</xdr:col>
      <xdr:colOff>1261738</xdr:colOff>
      <xdr:row>0</xdr:row>
      <xdr:rowOff>397003</xdr:rowOff>
    </xdr:to>
    <xdr:grpSp>
      <xdr:nvGrpSpPr>
        <xdr:cNvPr id="23" name="Group 22">
          <a:hlinkClick xmlns:r="http://schemas.openxmlformats.org/officeDocument/2006/relationships" r:id="rId3"/>
          <a:extLst>
            <a:ext uri="{FF2B5EF4-FFF2-40B4-BE49-F238E27FC236}">
              <a16:creationId xmlns:a16="http://schemas.microsoft.com/office/drawing/2014/main" id="{26C99C1A-0B9D-5A4B-AB2E-FB9572DAA635}"/>
            </a:ext>
          </a:extLst>
        </xdr:cNvPr>
        <xdr:cNvGrpSpPr/>
      </xdr:nvGrpSpPr>
      <xdr:grpSpPr>
        <a:xfrm>
          <a:off x="12925418" y="95251"/>
          <a:ext cx="960120" cy="301752"/>
          <a:chOff x="12311063" y="238126"/>
          <a:chExt cx="929110" cy="297655"/>
        </a:xfrm>
        <a:solidFill>
          <a:srgbClr val="95C6D9"/>
        </a:solidFill>
      </xdr:grpSpPr>
      <xdr:sp macro="" textlink="">
        <xdr:nvSpPr>
          <xdr:cNvPr id="24" name="Arrow: Chevron 1">
            <a:extLst>
              <a:ext uri="{FF2B5EF4-FFF2-40B4-BE49-F238E27FC236}">
                <a16:creationId xmlns:a16="http://schemas.microsoft.com/office/drawing/2014/main" id="{E513177C-C940-A04E-B34B-0BF6BF1D402C}"/>
              </a:ext>
            </a:extLst>
          </xdr:cNvPr>
          <xdr:cNvSpPr/>
        </xdr:nvSpPr>
        <xdr:spPr>
          <a:xfrm>
            <a:off x="12311063" y="261937"/>
            <a:ext cx="881063"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5" name="TextBox 24">
            <a:hlinkClick xmlns:r="http://schemas.openxmlformats.org/officeDocument/2006/relationships" r:id="rId4"/>
            <a:extLst>
              <a:ext uri="{FF2B5EF4-FFF2-40B4-BE49-F238E27FC236}">
                <a16:creationId xmlns:a16="http://schemas.microsoft.com/office/drawing/2014/main" id="{A7FC09D8-BDF2-B44A-8DF6-2E9153144259}"/>
              </a:ext>
            </a:extLst>
          </xdr:cNvPr>
          <xdr:cNvSpPr txBox="1"/>
        </xdr:nvSpPr>
        <xdr:spPr>
          <a:xfrm>
            <a:off x="12489656" y="238126"/>
            <a:ext cx="750517"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Suite</a:t>
            </a:r>
          </a:p>
        </xdr:txBody>
      </xdr:sp>
    </xdr:grpSp>
    <xdr:clientData/>
  </xdr:twoCellAnchor>
  <xdr:twoCellAnchor editAs="absolute">
    <xdr:from>
      <xdr:col>5</xdr:col>
      <xdr:colOff>599326</xdr:colOff>
      <xdr:row>14</xdr:row>
      <xdr:rowOff>57079</xdr:rowOff>
    </xdr:from>
    <xdr:to>
      <xdr:col>6</xdr:col>
      <xdr:colOff>3652</xdr:colOff>
      <xdr:row>16</xdr:row>
      <xdr:rowOff>132544</xdr:rowOff>
    </xdr:to>
    <xdr:grpSp>
      <xdr:nvGrpSpPr>
        <xdr:cNvPr id="26" name="Group 25">
          <a:extLst>
            <a:ext uri="{FF2B5EF4-FFF2-40B4-BE49-F238E27FC236}">
              <a16:creationId xmlns:a16="http://schemas.microsoft.com/office/drawing/2014/main" id="{4CAB23C7-2752-7545-B09B-6B5BDCE8F66A}"/>
            </a:ext>
          </a:extLst>
        </xdr:cNvPr>
        <xdr:cNvGrpSpPr/>
      </xdr:nvGrpSpPr>
      <xdr:grpSpPr>
        <a:xfrm>
          <a:off x="15153526" y="7156379"/>
          <a:ext cx="1334726" cy="989865"/>
          <a:chOff x="13882688" y="5976938"/>
          <a:chExt cx="1178718" cy="1176338"/>
        </a:xfrm>
      </xdr:grpSpPr>
      <xdr:grpSp>
        <xdr:nvGrpSpPr>
          <xdr:cNvPr id="27" name="Group 26">
            <a:extLst>
              <a:ext uri="{FF2B5EF4-FFF2-40B4-BE49-F238E27FC236}">
                <a16:creationId xmlns:a16="http://schemas.microsoft.com/office/drawing/2014/main" id="{99805944-7A7F-9744-8506-1A7974236398}"/>
              </a:ext>
            </a:extLst>
          </xdr:cNvPr>
          <xdr:cNvGrpSpPr/>
        </xdr:nvGrpSpPr>
        <xdr:grpSpPr>
          <a:xfrm>
            <a:off x="14277970" y="6762750"/>
            <a:ext cx="416719" cy="390526"/>
            <a:chOff x="16090107" y="6750843"/>
            <a:chExt cx="416719" cy="390526"/>
          </a:xfrm>
        </xdr:grpSpPr>
        <xdr:sp macro="" textlink="">
          <xdr:nvSpPr>
            <xdr:cNvPr id="30" name="Arrow: Chevron 21">
              <a:extLst>
                <a:ext uri="{FF2B5EF4-FFF2-40B4-BE49-F238E27FC236}">
                  <a16:creationId xmlns:a16="http://schemas.microsoft.com/office/drawing/2014/main" id="{DB54CDD2-F47B-BA44-B785-323BF41608F7}"/>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1" name="Arrow: Chevron 22">
              <a:extLst>
                <a:ext uri="{FF2B5EF4-FFF2-40B4-BE49-F238E27FC236}">
                  <a16:creationId xmlns:a16="http://schemas.microsoft.com/office/drawing/2014/main" id="{EDBC687D-3C58-CA48-B500-46063856FBB4}"/>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28" name="Rectangle: Rounded Corners 19">
            <a:extLst>
              <a:ext uri="{FF2B5EF4-FFF2-40B4-BE49-F238E27FC236}">
                <a16:creationId xmlns:a16="http://schemas.microsoft.com/office/drawing/2014/main" id="{834FF725-21C2-8642-8932-980FEE8B6CF7}"/>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9" name="TextBox 28">
            <a:extLst>
              <a:ext uri="{FF2B5EF4-FFF2-40B4-BE49-F238E27FC236}">
                <a16:creationId xmlns:a16="http://schemas.microsoft.com/office/drawing/2014/main" id="{F98A09E6-FF6E-DD4E-B858-3329FE730B89}"/>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5</xdr:col>
      <xdr:colOff>713483</xdr:colOff>
      <xdr:row>35</xdr:row>
      <xdr:rowOff>356742</xdr:rowOff>
    </xdr:from>
    <xdr:to>
      <xdr:col>6</xdr:col>
      <xdr:colOff>3509</xdr:colOff>
      <xdr:row>37</xdr:row>
      <xdr:rowOff>432208</xdr:rowOff>
    </xdr:to>
    <xdr:grpSp>
      <xdr:nvGrpSpPr>
        <xdr:cNvPr id="32" name="Group 31">
          <a:extLst>
            <a:ext uri="{FF2B5EF4-FFF2-40B4-BE49-F238E27FC236}">
              <a16:creationId xmlns:a16="http://schemas.microsoft.com/office/drawing/2014/main" id="{81DD7AA5-2BD9-3E4F-96AD-70B8C2278383}"/>
            </a:ext>
          </a:extLst>
        </xdr:cNvPr>
        <xdr:cNvGrpSpPr/>
      </xdr:nvGrpSpPr>
      <xdr:grpSpPr>
        <a:xfrm>
          <a:off x="15267683" y="17057242"/>
          <a:ext cx="1220426" cy="989866"/>
          <a:chOff x="13882688" y="5976938"/>
          <a:chExt cx="1178718" cy="1176338"/>
        </a:xfrm>
      </xdr:grpSpPr>
      <xdr:grpSp>
        <xdr:nvGrpSpPr>
          <xdr:cNvPr id="33" name="Group 32">
            <a:extLst>
              <a:ext uri="{FF2B5EF4-FFF2-40B4-BE49-F238E27FC236}">
                <a16:creationId xmlns:a16="http://schemas.microsoft.com/office/drawing/2014/main" id="{6E965617-FF98-9145-8DEB-C8EBE7672409}"/>
              </a:ext>
            </a:extLst>
          </xdr:cNvPr>
          <xdr:cNvGrpSpPr/>
        </xdr:nvGrpSpPr>
        <xdr:grpSpPr>
          <a:xfrm>
            <a:off x="14277970" y="6762750"/>
            <a:ext cx="416719" cy="390526"/>
            <a:chOff x="16090107" y="6750843"/>
            <a:chExt cx="416719" cy="390526"/>
          </a:xfrm>
        </xdr:grpSpPr>
        <xdr:sp macro="" textlink="">
          <xdr:nvSpPr>
            <xdr:cNvPr id="36" name="Arrow: Chevron 21">
              <a:extLst>
                <a:ext uri="{FF2B5EF4-FFF2-40B4-BE49-F238E27FC236}">
                  <a16:creationId xmlns:a16="http://schemas.microsoft.com/office/drawing/2014/main" id="{A3FD3B9F-642D-A847-8D15-E7354633945C}"/>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7" name="Arrow: Chevron 22">
              <a:extLst>
                <a:ext uri="{FF2B5EF4-FFF2-40B4-BE49-F238E27FC236}">
                  <a16:creationId xmlns:a16="http://schemas.microsoft.com/office/drawing/2014/main" id="{648C9491-954F-7C4C-A5A8-747938CC1431}"/>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4" name="Rectangle: Rounded Corners 19">
            <a:extLst>
              <a:ext uri="{FF2B5EF4-FFF2-40B4-BE49-F238E27FC236}">
                <a16:creationId xmlns:a16="http://schemas.microsoft.com/office/drawing/2014/main" id="{18847DDE-B456-514F-A983-6F15BF50C535}"/>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5" name="TextBox 34">
            <a:extLst>
              <a:ext uri="{FF2B5EF4-FFF2-40B4-BE49-F238E27FC236}">
                <a16:creationId xmlns:a16="http://schemas.microsoft.com/office/drawing/2014/main" id="{9E71F4EB-6EDE-AC4E-A862-841C555C8B1D}"/>
              </a:ext>
            </a:extLst>
          </xdr:cNvPr>
          <xdr:cNvSpPr txBox="1"/>
        </xdr:nvSpPr>
        <xdr:spPr>
          <a:xfrm>
            <a:off x="13921153" y="6024564"/>
            <a:ext cx="1033097"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5</xdr:col>
      <xdr:colOff>670674</xdr:colOff>
      <xdr:row>64</xdr:row>
      <xdr:rowOff>299663</xdr:rowOff>
    </xdr:from>
    <xdr:to>
      <xdr:col>5</xdr:col>
      <xdr:colOff>1675200</xdr:colOff>
      <xdr:row>66</xdr:row>
      <xdr:rowOff>375128</xdr:rowOff>
    </xdr:to>
    <xdr:grpSp>
      <xdr:nvGrpSpPr>
        <xdr:cNvPr id="38" name="Group 37">
          <a:extLst>
            <a:ext uri="{FF2B5EF4-FFF2-40B4-BE49-F238E27FC236}">
              <a16:creationId xmlns:a16="http://schemas.microsoft.com/office/drawing/2014/main" id="{2F06E054-1C6F-D54B-8BAD-B141318085CD}"/>
            </a:ext>
          </a:extLst>
        </xdr:cNvPr>
        <xdr:cNvGrpSpPr/>
      </xdr:nvGrpSpPr>
      <xdr:grpSpPr>
        <a:xfrm>
          <a:off x="15224874" y="30258963"/>
          <a:ext cx="1004526" cy="989865"/>
          <a:chOff x="13882688" y="5976938"/>
          <a:chExt cx="1178718" cy="1176338"/>
        </a:xfrm>
      </xdr:grpSpPr>
      <xdr:grpSp>
        <xdr:nvGrpSpPr>
          <xdr:cNvPr id="39" name="Group 38">
            <a:extLst>
              <a:ext uri="{FF2B5EF4-FFF2-40B4-BE49-F238E27FC236}">
                <a16:creationId xmlns:a16="http://schemas.microsoft.com/office/drawing/2014/main" id="{A8ACF52B-087B-3A41-8A1F-9233FFAE77F9}"/>
              </a:ext>
            </a:extLst>
          </xdr:cNvPr>
          <xdr:cNvGrpSpPr/>
        </xdr:nvGrpSpPr>
        <xdr:grpSpPr>
          <a:xfrm>
            <a:off x="14277970" y="6762750"/>
            <a:ext cx="416719" cy="390526"/>
            <a:chOff x="16090107" y="6750843"/>
            <a:chExt cx="416719" cy="390526"/>
          </a:xfrm>
        </xdr:grpSpPr>
        <xdr:sp macro="" textlink="">
          <xdr:nvSpPr>
            <xdr:cNvPr id="42" name="Arrow: Chevron 21">
              <a:extLst>
                <a:ext uri="{FF2B5EF4-FFF2-40B4-BE49-F238E27FC236}">
                  <a16:creationId xmlns:a16="http://schemas.microsoft.com/office/drawing/2014/main" id="{7B2445E0-9D91-6848-BCCB-6C894DA65B05}"/>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3" name="Arrow: Chevron 22">
              <a:extLst>
                <a:ext uri="{FF2B5EF4-FFF2-40B4-BE49-F238E27FC236}">
                  <a16:creationId xmlns:a16="http://schemas.microsoft.com/office/drawing/2014/main" id="{4CFFAC43-691A-284D-9BF3-DF724115D35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0" name="Rectangle: Rounded Corners 19">
            <a:extLst>
              <a:ext uri="{FF2B5EF4-FFF2-40B4-BE49-F238E27FC236}">
                <a16:creationId xmlns:a16="http://schemas.microsoft.com/office/drawing/2014/main" id="{6C7791B6-3C73-9A41-9BB3-CE5457889FCF}"/>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1" name="TextBox 40">
            <a:extLst>
              <a:ext uri="{FF2B5EF4-FFF2-40B4-BE49-F238E27FC236}">
                <a16:creationId xmlns:a16="http://schemas.microsoft.com/office/drawing/2014/main" id="{4FDC3B8F-FD47-2B48-9FA3-946D4A0EF39C}"/>
              </a:ext>
            </a:extLst>
          </xdr:cNvPr>
          <xdr:cNvSpPr txBox="1"/>
        </xdr:nvSpPr>
        <xdr:spPr>
          <a:xfrm>
            <a:off x="13971969" y="6024562"/>
            <a:ext cx="982280"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editAs="absolute">
    <xdr:from>
      <xdr:col>2</xdr:col>
      <xdr:colOff>2095500</xdr:colOff>
      <xdr:row>0</xdr:row>
      <xdr:rowOff>133710</xdr:rowOff>
    </xdr:from>
    <xdr:to>
      <xdr:col>3</xdr:col>
      <xdr:colOff>430611</xdr:colOff>
      <xdr:row>0</xdr:row>
      <xdr:rowOff>453750</xdr:rowOff>
    </xdr:to>
    <xdr:grpSp>
      <xdr:nvGrpSpPr>
        <xdr:cNvPr id="2" name="Group 1">
          <a:hlinkClick xmlns:r="http://schemas.openxmlformats.org/officeDocument/2006/relationships" r:id="rId1"/>
          <a:extLst>
            <a:ext uri="{FF2B5EF4-FFF2-40B4-BE49-F238E27FC236}">
              <a16:creationId xmlns:a16="http://schemas.microsoft.com/office/drawing/2014/main" id="{B57B7884-1C2B-174C-B642-AFB4C541600C}"/>
            </a:ext>
          </a:extLst>
        </xdr:cNvPr>
        <xdr:cNvGrpSpPr/>
      </xdr:nvGrpSpPr>
      <xdr:grpSpPr>
        <a:xfrm flipH="1">
          <a:off x="6830786" y="133710"/>
          <a:ext cx="1201682" cy="320040"/>
          <a:chOff x="12394406" y="238125"/>
          <a:chExt cx="797720" cy="320025"/>
        </a:xfrm>
        <a:solidFill>
          <a:srgbClr val="95C6D9"/>
        </a:solidFill>
      </xdr:grpSpPr>
      <xdr:sp macro="" textlink="">
        <xdr:nvSpPr>
          <xdr:cNvPr id="3" name="Arrow: Chevron 20">
            <a:extLst>
              <a:ext uri="{FF2B5EF4-FFF2-40B4-BE49-F238E27FC236}">
                <a16:creationId xmlns:a16="http://schemas.microsoft.com/office/drawing/2014/main" id="{45875B25-959F-574B-A08D-97A5512F070E}"/>
              </a:ext>
            </a:extLst>
          </xdr:cNvPr>
          <xdr:cNvSpPr/>
        </xdr:nvSpPr>
        <xdr:spPr>
          <a:xfrm>
            <a:off x="12460606" y="261937"/>
            <a:ext cx="731520"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D58BF559-7FB8-4645-8E2D-D025AE364539}"/>
              </a:ext>
            </a:extLst>
          </xdr:cNvPr>
          <xdr:cNvSpPr txBox="1"/>
        </xdr:nvSpPr>
        <xdr:spPr>
          <a:xfrm>
            <a:off x="12394406" y="238125"/>
            <a:ext cx="731847" cy="32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Retour</a:t>
            </a:r>
          </a:p>
        </xdr:txBody>
      </xdr:sp>
    </xdr:grpSp>
    <xdr:clientData/>
  </xdr:twoCellAnchor>
  <xdr:twoCellAnchor editAs="absolute">
    <xdr:from>
      <xdr:col>3</xdr:col>
      <xdr:colOff>615549</xdr:colOff>
      <xdr:row>0</xdr:row>
      <xdr:rowOff>123791</xdr:rowOff>
    </xdr:from>
    <xdr:to>
      <xdr:col>3</xdr:col>
      <xdr:colOff>1575669</xdr:colOff>
      <xdr:row>0</xdr:row>
      <xdr:rowOff>443831</xdr:rowOff>
    </xdr:to>
    <xdr:grpSp>
      <xdr:nvGrpSpPr>
        <xdr:cNvPr id="5" name="Group 4">
          <a:hlinkClick xmlns:r="http://schemas.openxmlformats.org/officeDocument/2006/relationships" r:id="rId3"/>
          <a:extLst>
            <a:ext uri="{FF2B5EF4-FFF2-40B4-BE49-F238E27FC236}">
              <a16:creationId xmlns:a16="http://schemas.microsoft.com/office/drawing/2014/main" id="{51BE3223-A43B-8F47-BB8F-57A561165191}"/>
            </a:ext>
          </a:extLst>
        </xdr:cNvPr>
        <xdr:cNvGrpSpPr/>
      </xdr:nvGrpSpPr>
      <xdr:grpSpPr>
        <a:xfrm>
          <a:off x="8217406" y="123791"/>
          <a:ext cx="960120" cy="320040"/>
          <a:chOff x="12311063" y="238126"/>
          <a:chExt cx="929110" cy="297655"/>
        </a:xfrm>
        <a:solidFill>
          <a:srgbClr val="95C6D9"/>
        </a:solidFill>
      </xdr:grpSpPr>
      <xdr:sp macro="" textlink="">
        <xdr:nvSpPr>
          <xdr:cNvPr id="6" name="Arrow: Chevron 1">
            <a:extLst>
              <a:ext uri="{FF2B5EF4-FFF2-40B4-BE49-F238E27FC236}">
                <a16:creationId xmlns:a16="http://schemas.microsoft.com/office/drawing/2014/main" id="{9C3A172F-CA95-F642-B007-E78031DB7E73}"/>
              </a:ext>
            </a:extLst>
          </xdr:cNvPr>
          <xdr:cNvSpPr/>
        </xdr:nvSpPr>
        <xdr:spPr>
          <a:xfrm>
            <a:off x="12311063" y="261937"/>
            <a:ext cx="881063"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EFC4ED18-271F-A849-BFD2-B58CE6F29CB0}"/>
              </a:ext>
            </a:extLst>
          </xdr:cNvPr>
          <xdr:cNvSpPr txBox="1"/>
        </xdr:nvSpPr>
        <xdr:spPr>
          <a:xfrm>
            <a:off x="12489656" y="238126"/>
            <a:ext cx="750517"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Suite</a:t>
            </a:r>
          </a:p>
        </xdr:txBody>
      </xdr:sp>
    </xdr:grpSp>
    <xdr:clientData/>
  </xdr:twoCellAnchor>
  <xdr:twoCellAnchor editAs="absolute">
    <xdr:from>
      <xdr:col>12</xdr:col>
      <xdr:colOff>91182</xdr:colOff>
      <xdr:row>29</xdr:row>
      <xdr:rowOff>318642</xdr:rowOff>
    </xdr:from>
    <xdr:to>
      <xdr:col>12</xdr:col>
      <xdr:colOff>1200149</xdr:colOff>
      <xdr:row>32</xdr:row>
      <xdr:rowOff>333022</xdr:rowOff>
    </xdr:to>
    <xdr:grpSp>
      <xdr:nvGrpSpPr>
        <xdr:cNvPr id="8" name="Group 7">
          <a:extLst>
            <a:ext uri="{FF2B5EF4-FFF2-40B4-BE49-F238E27FC236}">
              <a16:creationId xmlns:a16="http://schemas.microsoft.com/office/drawing/2014/main" id="{545B8451-99D5-5347-A8DE-EAFE3D9CCF3D}"/>
            </a:ext>
          </a:extLst>
        </xdr:cNvPr>
        <xdr:cNvGrpSpPr/>
      </xdr:nvGrpSpPr>
      <xdr:grpSpPr>
        <a:xfrm>
          <a:off x="29210468" y="15885213"/>
          <a:ext cx="1108967" cy="1375095"/>
          <a:chOff x="13882688" y="5976938"/>
          <a:chExt cx="1178718" cy="1176338"/>
        </a:xfrm>
      </xdr:grpSpPr>
      <xdr:grpSp>
        <xdr:nvGrpSpPr>
          <xdr:cNvPr id="9" name="Group 8">
            <a:extLst>
              <a:ext uri="{FF2B5EF4-FFF2-40B4-BE49-F238E27FC236}">
                <a16:creationId xmlns:a16="http://schemas.microsoft.com/office/drawing/2014/main" id="{5530D7EA-2EBB-E541-BBC3-FE5C67262848}"/>
              </a:ext>
            </a:extLst>
          </xdr:cNvPr>
          <xdr:cNvGrpSpPr/>
        </xdr:nvGrpSpPr>
        <xdr:grpSpPr>
          <a:xfrm>
            <a:off x="14277970" y="6762750"/>
            <a:ext cx="416719" cy="390526"/>
            <a:chOff x="16090107" y="6750843"/>
            <a:chExt cx="416719" cy="390526"/>
          </a:xfrm>
        </xdr:grpSpPr>
        <xdr:sp macro="" textlink="">
          <xdr:nvSpPr>
            <xdr:cNvPr id="12" name="Arrow: Chevron 21">
              <a:extLst>
                <a:ext uri="{FF2B5EF4-FFF2-40B4-BE49-F238E27FC236}">
                  <a16:creationId xmlns:a16="http://schemas.microsoft.com/office/drawing/2014/main" id="{7112CDCD-71D9-6249-BC84-E99286729BE4}"/>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3" name="Arrow: Chevron 22">
              <a:extLst>
                <a:ext uri="{FF2B5EF4-FFF2-40B4-BE49-F238E27FC236}">
                  <a16:creationId xmlns:a16="http://schemas.microsoft.com/office/drawing/2014/main" id="{D1398AEC-7E38-3F4E-B9E3-056659CA257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0" name="Rectangle: Rounded Corners 19">
            <a:extLst>
              <a:ext uri="{FF2B5EF4-FFF2-40B4-BE49-F238E27FC236}">
                <a16:creationId xmlns:a16="http://schemas.microsoft.com/office/drawing/2014/main" id="{52506870-748B-0A41-AF1C-9DC8B47F54E6}"/>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TextBox 10">
            <a:extLst>
              <a:ext uri="{FF2B5EF4-FFF2-40B4-BE49-F238E27FC236}">
                <a16:creationId xmlns:a16="http://schemas.microsoft.com/office/drawing/2014/main" id="{59CA7A00-C19D-A744-A3AF-6A8BEFAFD872}"/>
              </a:ext>
            </a:extLst>
          </xdr:cNvPr>
          <xdr:cNvSpPr txBox="1"/>
        </xdr:nvSpPr>
        <xdr:spPr>
          <a:xfrm>
            <a:off x="14108906" y="6109869"/>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12</xdr:col>
      <xdr:colOff>114300</xdr:colOff>
      <xdr:row>52</xdr:row>
      <xdr:rowOff>101600</xdr:rowOff>
    </xdr:from>
    <xdr:to>
      <xdr:col>13</xdr:col>
      <xdr:colOff>4067</xdr:colOff>
      <xdr:row>54</xdr:row>
      <xdr:rowOff>177066</xdr:rowOff>
    </xdr:to>
    <xdr:grpSp>
      <xdr:nvGrpSpPr>
        <xdr:cNvPr id="14" name="Group 13">
          <a:extLst>
            <a:ext uri="{FF2B5EF4-FFF2-40B4-BE49-F238E27FC236}">
              <a16:creationId xmlns:a16="http://schemas.microsoft.com/office/drawing/2014/main" id="{9E2FDC47-D220-0743-8D86-7C8D4EF52124}"/>
            </a:ext>
          </a:extLst>
        </xdr:cNvPr>
        <xdr:cNvGrpSpPr/>
      </xdr:nvGrpSpPr>
      <xdr:grpSpPr>
        <a:xfrm>
          <a:off x="29233586" y="26100314"/>
          <a:ext cx="1268624" cy="982609"/>
          <a:chOff x="13882688" y="5976938"/>
          <a:chExt cx="1178718" cy="1176338"/>
        </a:xfrm>
      </xdr:grpSpPr>
      <xdr:grpSp>
        <xdr:nvGrpSpPr>
          <xdr:cNvPr id="15" name="Group 14">
            <a:extLst>
              <a:ext uri="{FF2B5EF4-FFF2-40B4-BE49-F238E27FC236}">
                <a16:creationId xmlns:a16="http://schemas.microsoft.com/office/drawing/2014/main" id="{6779A632-E216-2946-B34F-39D56FF51E63}"/>
              </a:ext>
            </a:extLst>
          </xdr:cNvPr>
          <xdr:cNvGrpSpPr/>
        </xdr:nvGrpSpPr>
        <xdr:grpSpPr>
          <a:xfrm>
            <a:off x="14277970" y="6762750"/>
            <a:ext cx="416719" cy="390526"/>
            <a:chOff x="16090107" y="6750843"/>
            <a:chExt cx="416719" cy="390526"/>
          </a:xfrm>
        </xdr:grpSpPr>
        <xdr:sp macro="" textlink="">
          <xdr:nvSpPr>
            <xdr:cNvPr id="18" name="Arrow: Chevron 21">
              <a:extLst>
                <a:ext uri="{FF2B5EF4-FFF2-40B4-BE49-F238E27FC236}">
                  <a16:creationId xmlns:a16="http://schemas.microsoft.com/office/drawing/2014/main" id="{9F643FD6-FA65-944C-84AC-40CF0CD10A0B}"/>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9" name="Arrow: Chevron 22">
              <a:extLst>
                <a:ext uri="{FF2B5EF4-FFF2-40B4-BE49-F238E27FC236}">
                  <a16:creationId xmlns:a16="http://schemas.microsoft.com/office/drawing/2014/main" id="{1D1AB739-F0A8-134F-A1DB-3F216F3974C3}"/>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6" name="Rectangle: Rounded Corners 19">
            <a:extLst>
              <a:ext uri="{FF2B5EF4-FFF2-40B4-BE49-F238E27FC236}">
                <a16:creationId xmlns:a16="http://schemas.microsoft.com/office/drawing/2014/main" id="{1D015CB9-1941-8E43-8382-E4D0B19111EB}"/>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7" name="TextBox 16">
            <a:extLst>
              <a:ext uri="{FF2B5EF4-FFF2-40B4-BE49-F238E27FC236}">
                <a16:creationId xmlns:a16="http://schemas.microsoft.com/office/drawing/2014/main" id="{341848C4-A665-3541-8B19-F69518F8E7AF}"/>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12</xdr:col>
      <xdr:colOff>114300</xdr:colOff>
      <xdr:row>8</xdr:row>
      <xdr:rowOff>190500</xdr:rowOff>
    </xdr:from>
    <xdr:to>
      <xdr:col>13</xdr:col>
      <xdr:colOff>4067</xdr:colOff>
      <xdr:row>10</xdr:row>
      <xdr:rowOff>62766</xdr:rowOff>
    </xdr:to>
    <xdr:grpSp>
      <xdr:nvGrpSpPr>
        <xdr:cNvPr id="20" name="Group 19">
          <a:extLst>
            <a:ext uri="{FF2B5EF4-FFF2-40B4-BE49-F238E27FC236}">
              <a16:creationId xmlns:a16="http://schemas.microsoft.com/office/drawing/2014/main" id="{78D5F978-230A-C54C-A2C3-3F391DF2B161}"/>
            </a:ext>
          </a:extLst>
        </xdr:cNvPr>
        <xdr:cNvGrpSpPr/>
      </xdr:nvGrpSpPr>
      <xdr:grpSpPr>
        <a:xfrm>
          <a:off x="29233586" y="6032500"/>
          <a:ext cx="1268624" cy="978980"/>
          <a:chOff x="13882688" y="5976938"/>
          <a:chExt cx="1178718" cy="1176338"/>
        </a:xfrm>
      </xdr:grpSpPr>
      <xdr:grpSp>
        <xdr:nvGrpSpPr>
          <xdr:cNvPr id="21" name="Group 20">
            <a:extLst>
              <a:ext uri="{FF2B5EF4-FFF2-40B4-BE49-F238E27FC236}">
                <a16:creationId xmlns:a16="http://schemas.microsoft.com/office/drawing/2014/main" id="{180363D1-E003-1A48-BB95-5CAC80C83CD3}"/>
              </a:ext>
            </a:extLst>
          </xdr:cNvPr>
          <xdr:cNvGrpSpPr/>
        </xdr:nvGrpSpPr>
        <xdr:grpSpPr>
          <a:xfrm>
            <a:off x="14277970" y="6762750"/>
            <a:ext cx="416719" cy="390526"/>
            <a:chOff x="16090107" y="6750843"/>
            <a:chExt cx="416719" cy="390526"/>
          </a:xfrm>
        </xdr:grpSpPr>
        <xdr:sp macro="" textlink="">
          <xdr:nvSpPr>
            <xdr:cNvPr id="24" name="Arrow: Chevron 21">
              <a:extLst>
                <a:ext uri="{FF2B5EF4-FFF2-40B4-BE49-F238E27FC236}">
                  <a16:creationId xmlns:a16="http://schemas.microsoft.com/office/drawing/2014/main" id="{08C65C08-321C-EF42-B8FF-E368A810FD59}"/>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5" name="Arrow: Chevron 22">
              <a:extLst>
                <a:ext uri="{FF2B5EF4-FFF2-40B4-BE49-F238E27FC236}">
                  <a16:creationId xmlns:a16="http://schemas.microsoft.com/office/drawing/2014/main" id="{7DE381BB-C3AF-814A-A689-5A3864C93B06}"/>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22" name="Rectangle: Rounded Corners 19">
            <a:extLst>
              <a:ext uri="{FF2B5EF4-FFF2-40B4-BE49-F238E27FC236}">
                <a16:creationId xmlns:a16="http://schemas.microsoft.com/office/drawing/2014/main" id="{23C284BF-284B-3342-A804-BC47ADEA46B4}"/>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3" name="TextBox 22">
            <a:extLst>
              <a:ext uri="{FF2B5EF4-FFF2-40B4-BE49-F238E27FC236}">
                <a16:creationId xmlns:a16="http://schemas.microsoft.com/office/drawing/2014/main" id="{7DAE6EF5-A1F8-7C46-9C0E-CE9DFAA3BEBB}"/>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7</xdr:col>
      <xdr:colOff>1807030</xdr:colOff>
      <xdr:row>1</xdr:row>
      <xdr:rowOff>356335</xdr:rowOff>
    </xdr:from>
    <xdr:to>
      <xdr:col>9</xdr:col>
      <xdr:colOff>2695579</xdr:colOff>
      <xdr:row>1</xdr:row>
      <xdr:rowOff>1414578</xdr:rowOff>
    </xdr:to>
    <xdr:grpSp>
      <xdr:nvGrpSpPr>
        <xdr:cNvPr id="26" name="Group 25">
          <a:extLst>
            <a:ext uri="{FF2B5EF4-FFF2-40B4-BE49-F238E27FC236}">
              <a16:creationId xmlns:a16="http://schemas.microsoft.com/office/drawing/2014/main" id="{1E54112F-A8B0-1A42-8782-5DAF37376F8B}"/>
            </a:ext>
          </a:extLst>
        </xdr:cNvPr>
        <xdr:cNvGrpSpPr/>
      </xdr:nvGrpSpPr>
      <xdr:grpSpPr>
        <a:xfrm>
          <a:off x="19115316" y="936906"/>
          <a:ext cx="3265263" cy="1058243"/>
          <a:chOff x="13427115" y="753210"/>
          <a:chExt cx="2701888" cy="1058243"/>
        </a:xfrm>
      </xdr:grpSpPr>
      <xdr:grpSp>
        <xdr:nvGrpSpPr>
          <xdr:cNvPr id="27" name="Group 26">
            <a:extLst>
              <a:ext uri="{FF2B5EF4-FFF2-40B4-BE49-F238E27FC236}">
                <a16:creationId xmlns:a16="http://schemas.microsoft.com/office/drawing/2014/main" id="{46875EF8-2CDD-974F-A2F4-C0A0F79ACACB}"/>
              </a:ext>
            </a:extLst>
          </xdr:cNvPr>
          <xdr:cNvGrpSpPr/>
        </xdr:nvGrpSpPr>
        <xdr:grpSpPr>
          <a:xfrm rot="16200000">
            <a:off x="14580514" y="262964"/>
            <a:ext cx="1058243" cy="2038735"/>
            <a:chOff x="13954130" y="5850947"/>
            <a:chExt cx="1035835" cy="1302329"/>
          </a:xfrm>
        </xdr:grpSpPr>
        <xdr:grpSp>
          <xdr:nvGrpSpPr>
            <xdr:cNvPr id="30" name="Group 29">
              <a:extLst>
                <a:ext uri="{FF2B5EF4-FFF2-40B4-BE49-F238E27FC236}">
                  <a16:creationId xmlns:a16="http://schemas.microsoft.com/office/drawing/2014/main" id="{6A9ED5E6-1229-AA4F-B230-E544830B2F22}"/>
                </a:ext>
              </a:extLst>
            </xdr:cNvPr>
            <xdr:cNvGrpSpPr/>
          </xdr:nvGrpSpPr>
          <xdr:grpSpPr>
            <a:xfrm>
              <a:off x="14277970" y="6762750"/>
              <a:ext cx="416719" cy="390526"/>
              <a:chOff x="16090107" y="6750843"/>
              <a:chExt cx="416719" cy="390526"/>
            </a:xfrm>
          </xdr:grpSpPr>
          <xdr:sp macro="" textlink="">
            <xdr:nvSpPr>
              <xdr:cNvPr id="33" name="Arrow: Chevron 21">
                <a:extLst>
                  <a:ext uri="{FF2B5EF4-FFF2-40B4-BE49-F238E27FC236}">
                    <a16:creationId xmlns:a16="http://schemas.microsoft.com/office/drawing/2014/main" id="{03EA7165-3A9D-E844-9DD4-EBDF5BB33341}"/>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4" name="Arrow: Chevron 22">
                <a:extLst>
                  <a:ext uri="{FF2B5EF4-FFF2-40B4-BE49-F238E27FC236}">
                    <a16:creationId xmlns:a16="http://schemas.microsoft.com/office/drawing/2014/main" id="{DAD28B1F-71CE-E74C-8FD1-728368069463}"/>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1" name="Rectangle: Rounded Corners 19">
              <a:extLst>
                <a:ext uri="{FF2B5EF4-FFF2-40B4-BE49-F238E27FC236}">
                  <a16:creationId xmlns:a16="http://schemas.microsoft.com/office/drawing/2014/main" id="{26FE939A-A53F-3D43-87F4-68596C109DDE}"/>
                </a:ext>
              </a:extLst>
            </xdr:cNvPr>
            <xdr:cNvSpPr/>
          </xdr:nvSpPr>
          <xdr:spPr>
            <a:xfrm rot="5400000">
              <a:off x="14087425" y="5797020"/>
              <a:ext cx="769245" cy="1035835"/>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2" name="TextBox 31">
              <a:extLst>
                <a:ext uri="{FF2B5EF4-FFF2-40B4-BE49-F238E27FC236}">
                  <a16:creationId xmlns:a16="http://schemas.microsoft.com/office/drawing/2014/main" id="{FCFB31DB-B6EE-554F-962E-1DCCB9A759FC}"/>
                </a:ext>
              </a:extLst>
            </xdr:cNvPr>
            <xdr:cNvSpPr txBox="1"/>
          </xdr:nvSpPr>
          <xdr:spPr>
            <a:xfrm rot="5400000">
              <a:off x="13968072" y="5866831"/>
              <a:ext cx="928115" cy="89634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tx2">
                      <a:lumMod val="50000"/>
                    </a:schemeClr>
                  </a:solidFill>
                </a:rPr>
                <a:t>FAIRE DÉFILER VERS LA GAUCHE OU LA DROITE</a:t>
              </a:r>
            </a:p>
          </xdr:txBody>
        </xdr:sp>
      </xdr:grpSp>
      <xdr:sp macro="" textlink="">
        <xdr:nvSpPr>
          <xdr:cNvPr id="28" name="Arrow: Chevron 21">
            <a:extLst>
              <a:ext uri="{FF2B5EF4-FFF2-40B4-BE49-F238E27FC236}">
                <a16:creationId xmlns:a16="http://schemas.microsoft.com/office/drawing/2014/main" id="{03820685-1CBE-5749-B2C5-B7A0E3351F6A}"/>
              </a:ext>
            </a:extLst>
          </xdr:cNvPr>
          <xdr:cNvSpPr/>
        </xdr:nvSpPr>
        <xdr:spPr>
          <a:xfrm rot="10800000">
            <a:off x="13719215" y="1019909"/>
            <a:ext cx="316859" cy="425734"/>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9" name="Arrow: Chevron 21">
            <a:extLst>
              <a:ext uri="{FF2B5EF4-FFF2-40B4-BE49-F238E27FC236}">
                <a16:creationId xmlns:a16="http://schemas.microsoft.com/office/drawing/2014/main" id="{BF3836CD-D84A-BB46-8EC3-723C9D713420}"/>
              </a:ext>
            </a:extLst>
          </xdr:cNvPr>
          <xdr:cNvSpPr/>
        </xdr:nvSpPr>
        <xdr:spPr>
          <a:xfrm rot="10800000">
            <a:off x="13427115" y="1019909"/>
            <a:ext cx="316859" cy="425734"/>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342962</xdr:colOff>
      <xdr:row>21</xdr:row>
      <xdr:rowOff>41143</xdr:rowOff>
    </xdr:from>
    <xdr:to>
      <xdr:col>10</xdr:col>
      <xdr:colOff>516574</xdr:colOff>
      <xdr:row>23</xdr:row>
      <xdr:rowOff>433917</xdr:rowOff>
    </xdr:to>
    <xdr:grpSp>
      <xdr:nvGrpSpPr>
        <xdr:cNvPr id="11" name="Group 10">
          <a:extLst>
            <a:ext uri="{FF2B5EF4-FFF2-40B4-BE49-F238E27FC236}">
              <a16:creationId xmlns:a16="http://schemas.microsoft.com/office/drawing/2014/main" id="{8356D499-E003-4A53-AF51-FEB9168BB1D5}"/>
            </a:ext>
          </a:extLst>
        </xdr:cNvPr>
        <xdr:cNvGrpSpPr/>
      </xdr:nvGrpSpPr>
      <xdr:grpSpPr>
        <a:xfrm>
          <a:off x="14271994" y="10255767"/>
          <a:ext cx="1156838" cy="1061913"/>
          <a:chOff x="13975550" y="5969218"/>
          <a:chExt cx="1133031" cy="1184058"/>
        </a:xfrm>
      </xdr:grpSpPr>
      <xdr:grpSp>
        <xdr:nvGrpSpPr>
          <xdr:cNvPr id="12" name="Group 11">
            <a:extLst>
              <a:ext uri="{FF2B5EF4-FFF2-40B4-BE49-F238E27FC236}">
                <a16:creationId xmlns:a16="http://schemas.microsoft.com/office/drawing/2014/main" id="{D1429352-E5A4-4859-97ED-D31F38E64FB7}"/>
              </a:ext>
            </a:extLst>
          </xdr:cNvPr>
          <xdr:cNvGrpSpPr/>
        </xdr:nvGrpSpPr>
        <xdr:grpSpPr>
          <a:xfrm>
            <a:off x="14325595" y="6762750"/>
            <a:ext cx="416719" cy="390526"/>
            <a:chOff x="16137732" y="6750843"/>
            <a:chExt cx="416719" cy="390526"/>
          </a:xfrm>
        </xdr:grpSpPr>
        <xdr:sp macro="" textlink="">
          <xdr:nvSpPr>
            <xdr:cNvPr id="15" name="Arrow: Chevron 14">
              <a:extLst>
                <a:ext uri="{FF2B5EF4-FFF2-40B4-BE49-F238E27FC236}">
                  <a16:creationId xmlns:a16="http://schemas.microsoft.com/office/drawing/2014/main" id="{30C6E4C2-6798-4B7B-997F-84ED11ACF1DD}"/>
                </a:ext>
              </a:extLst>
            </xdr:cNvPr>
            <xdr:cNvSpPr/>
          </xdr:nvSpPr>
          <xdr:spPr>
            <a:xfrm rot="5400000">
              <a:off x="16244888"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6" name="Arrow: Chevron 15">
              <a:extLst>
                <a:ext uri="{FF2B5EF4-FFF2-40B4-BE49-F238E27FC236}">
                  <a16:creationId xmlns:a16="http://schemas.microsoft.com/office/drawing/2014/main" id="{4029BB42-CD14-4309-B69F-9C0FCB737EB1}"/>
                </a:ext>
              </a:extLst>
            </xdr:cNvPr>
            <xdr:cNvSpPr/>
          </xdr:nvSpPr>
          <xdr:spPr>
            <a:xfrm rot="5400000">
              <a:off x="16244888"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3" name="Rectangle: Rounded Corners 12">
            <a:extLst>
              <a:ext uri="{FF2B5EF4-FFF2-40B4-BE49-F238E27FC236}">
                <a16:creationId xmlns:a16="http://schemas.microsoft.com/office/drawing/2014/main" id="{C0C76E34-F8F7-4991-9F0C-125ED9F3E423}"/>
              </a:ext>
            </a:extLst>
          </xdr:cNvPr>
          <xdr:cNvSpPr/>
        </xdr:nvSpPr>
        <xdr:spPr>
          <a:xfrm>
            <a:off x="13975550" y="5976938"/>
            <a:ext cx="1133031"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4" name="TextBox 13">
            <a:extLst>
              <a:ext uri="{FF2B5EF4-FFF2-40B4-BE49-F238E27FC236}">
                <a16:creationId xmlns:a16="http://schemas.microsoft.com/office/drawing/2014/main" id="{02D56B38-070E-4C0D-A53B-114A76638EC0}"/>
              </a:ext>
            </a:extLst>
          </xdr:cNvPr>
          <xdr:cNvSpPr txBox="1"/>
        </xdr:nvSpPr>
        <xdr:spPr>
          <a:xfrm>
            <a:off x="14186289" y="5969218"/>
            <a:ext cx="845343" cy="78117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6</xdr:col>
      <xdr:colOff>781682</xdr:colOff>
      <xdr:row>0</xdr:row>
      <xdr:rowOff>135255</xdr:rowOff>
    </xdr:from>
    <xdr:to>
      <xdr:col>7</xdr:col>
      <xdr:colOff>636682</xdr:colOff>
      <xdr:row>0</xdr:row>
      <xdr:rowOff>460375</xdr:rowOff>
    </xdr:to>
    <xdr:grpSp>
      <xdr:nvGrpSpPr>
        <xdr:cNvPr id="23" name="Group 22">
          <a:hlinkClick xmlns:r="http://schemas.openxmlformats.org/officeDocument/2006/relationships" r:id="rId1"/>
          <a:extLst>
            <a:ext uri="{FF2B5EF4-FFF2-40B4-BE49-F238E27FC236}">
              <a16:creationId xmlns:a16="http://schemas.microsoft.com/office/drawing/2014/main" id="{EC4B4416-E614-A040-A6E7-C4EE22BC509E}"/>
            </a:ext>
          </a:extLst>
        </xdr:cNvPr>
        <xdr:cNvGrpSpPr/>
      </xdr:nvGrpSpPr>
      <xdr:grpSpPr>
        <a:xfrm flipH="1">
          <a:off x="12348241" y="135255"/>
          <a:ext cx="1070376" cy="325120"/>
          <a:chOff x="12394407" y="238126"/>
          <a:chExt cx="797719" cy="317500"/>
        </a:xfrm>
        <a:solidFill>
          <a:schemeClr val="accent5">
            <a:lumMod val="50000"/>
          </a:schemeClr>
        </a:solidFill>
      </xdr:grpSpPr>
      <xdr:sp macro="" textlink="">
        <xdr:nvSpPr>
          <xdr:cNvPr id="24" name="Arrow: Chevron 8">
            <a:extLst>
              <a:ext uri="{FF2B5EF4-FFF2-40B4-BE49-F238E27FC236}">
                <a16:creationId xmlns:a16="http://schemas.microsoft.com/office/drawing/2014/main" id="{2CB871BC-51B5-A841-AC0C-AF1E7D33A88C}"/>
              </a:ext>
            </a:extLst>
          </xdr:cNvPr>
          <xdr:cNvSpPr/>
        </xdr:nvSpPr>
        <xdr:spPr>
          <a:xfrm>
            <a:off x="12460606" y="261937"/>
            <a:ext cx="731520"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5" name="TextBox 24">
            <a:hlinkClick xmlns:r="http://schemas.openxmlformats.org/officeDocument/2006/relationships" r:id="rId2"/>
            <a:extLst>
              <a:ext uri="{FF2B5EF4-FFF2-40B4-BE49-F238E27FC236}">
                <a16:creationId xmlns:a16="http://schemas.microsoft.com/office/drawing/2014/main" id="{DBF5B984-82C2-504B-A4B8-94B96E752DD4}"/>
              </a:ext>
            </a:extLst>
          </xdr:cNvPr>
          <xdr:cNvSpPr txBox="1"/>
        </xdr:nvSpPr>
        <xdr:spPr>
          <a:xfrm>
            <a:off x="12394407" y="238126"/>
            <a:ext cx="709769"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editAs="absolute">
    <xdr:from>
      <xdr:col>8</xdr:col>
      <xdr:colOff>0</xdr:colOff>
      <xdr:row>0</xdr:row>
      <xdr:rowOff>130810</xdr:rowOff>
    </xdr:from>
    <xdr:to>
      <xdr:col>10</xdr:col>
      <xdr:colOff>54082</xdr:colOff>
      <xdr:row>0</xdr:row>
      <xdr:rowOff>438277</xdr:rowOff>
    </xdr:to>
    <xdr:grpSp>
      <xdr:nvGrpSpPr>
        <xdr:cNvPr id="26" name="Group 25">
          <a:hlinkClick xmlns:r="http://schemas.openxmlformats.org/officeDocument/2006/relationships" r:id="rId3"/>
          <a:extLst>
            <a:ext uri="{FF2B5EF4-FFF2-40B4-BE49-F238E27FC236}">
              <a16:creationId xmlns:a16="http://schemas.microsoft.com/office/drawing/2014/main" id="{05FD27F2-0FAF-9944-965C-F381246F14DB}"/>
            </a:ext>
          </a:extLst>
        </xdr:cNvPr>
        <xdr:cNvGrpSpPr/>
      </xdr:nvGrpSpPr>
      <xdr:grpSpPr>
        <a:xfrm>
          <a:off x="13929032" y="130810"/>
          <a:ext cx="1037308" cy="307467"/>
          <a:chOff x="12311063" y="238126"/>
          <a:chExt cx="881063" cy="297655"/>
        </a:xfrm>
        <a:solidFill>
          <a:schemeClr val="accent5">
            <a:lumMod val="50000"/>
          </a:schemeClr>
        </a:solidFill>
      </xdr:grpSpPr>
      <xdr:sp macro="" textlink="">
        <xdr:nvSpPr>
          <xdr:cNvPr id="27" name="Arrow: Chevron 5">
            <a:extLst>
              <a:ext uri="{FF2B5EF4-FFF2-40B4-BE49-F238E27FC236}">
                <a16:creationId xmlns:a16="http://schemas.microsoft.com/office/drawing/2014/main" id="{8E805794-CDCB-044C-A7AD-9F53CA683218}"/>
              </a:ext>
            </a:extLst>
          </xdr:cNvPr>
          <xdr:cNvSpPr/>
        </xdr:nvSpPr>
        <xdr:spPr>
          <a:xfrm>
            <a:off x="12311063" y="261937"/>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8" name="TextBox 27">
            <a:hlinkClick xmlns:r="http://schemas.openxmlformats.org/officeDocument/2006/relationships" r:id="rId4"/>
            <a:extLst>
              <a:ext uri="{FF2B5EF4-FFF2-40B4-BE49-F238E27FC236}">
                <a16:creationId xmlns:a16="http://schemas.microsoft.com/office/drawing/2014/main" id="{0845253C-F41A-BC45-8065-B9CC209F5CA3}"/>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twoCellAnchor editAs="oneCell">
    <xdr:from>
      <xdr:col>3</xdr:col>
      <xdr:colOff>980382</xdr:colOff>
      <xdr:row>5</xdr:row>
      <xdr:rowOff>1856362</xdr:rowOff>
    </xdr:from>
    <xdr:to>
      <xdr:col>3</xdr:col>
      <xdr:colOff>1202790</xdr:colOff>
      <xdr:row>6</xdr:row>
      <xdr:rowOff>211424</xdr:rowOff>
    </xdr:to>
    <xdr:pic>
      <xdr:nvPicPr>
        <xdr:cNvPr id="29" name="Picture 28">
          <a:extLst>
            <a:ext uri="{FF2B5EF4-FFF2-40B4-BE49-F238E27FC236}">
              <a16:creationId xmlns:a16="http://schemas.microsoft.com/office/drawing/2014/main" id="{FFC9C3E4-9A33-A648-8334-44E3CD5D213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719701" y="3315511"/>
          <a:ext cx="226218" cy="226218"/>
        </a:xfrm>
        <a:prstGeom prst="rect">
          <a:avLst/>
        </a:prstGeom>
      </xdr:spPr>
    </xdr:pic>
    <xdr:clientData/>
  </xdr:twoCellAnchor>
  <xdr:twoCellAnchor editAs="oneCell">
    <xdr:from>
      <xdr:col>0</xdr:col>
      <xdr:colOff>537184</xdr:colOff>
      <xdr:row>10</xdr:row>
      <xdr:rowOff>80819</xdr:rowOff>
    </xdr:from>
    <xdr:to>
      <xdr:col>1</xdr:col>
      <xdr:colOff>1402</xdr:colOff>
      <xdr:row>10</xdr:row>
      <xdr:rowOff>307037</xdr:rowOff>
    </xdr:to>
    <xdr:pic>
      <xdr:nvPicPr>
        <xdr:cNvPr id="30" name="Picture 29">
          <a:hlinkClick xmlns:r="http://schemas.openxmlformats.org/officeDocument/2006/relationships" r:id="rId6"/>
          <a:extLst>
            <a:ext uri="{FF2B5EF4-FFF2-40B4-BE49-F238E27FC236}">
              <a16:creationId xmlns:a16="http://schemas.microsoft.com/office/drawing/2014/main" id="{54FD7795-F057-2047-98B5-4A714163AC0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4977375"/>
          <a:ext cx="226218" cy="226218"/>
        </a:xfrm>
        <a:prstGeom prst="rect">
          <a:avLst/>
        </a:prstGeom>
      </xdr:spPr>
    </xdr:pic>
    <xdr:clientData/>
  </xdr:twoCellAnchor>
  <xdr:twoCellAnchor editAs="oneCell">
    <xdr:from>
      <xdr:col>0</xdr:col>
      <xdr:colOff>537184</xdr:colOff>
      <xdr:row>11</xdr:row>
      <xdr:rowOff>115454</xdr:rowOff>
    </xdr:from>
    <xdr:to>
      <xdr:col>1</xdr:col>
      <xdr:colOff>1402</xdr:colOff>
      <xdr:row>11</xdr:row>
      <xdr:rowOff>341672</xdr:rowOff>
    </xdr:to>
    <xdr:pic>
      <xdr:nvPicPr>
        <xdr:cNvPr id="31" name="Picture 30">
          <a:hlinkClick xmlns:r="http://schemas.openxmlformats.org/officeDocument/2006/relationships" r:id="rId7"/>
          <a:extLst>
            <a:ext uri="{FF2B5EF4-FFF2-40B4-BE49-F238E27FC236}">
              <a16:creationId xmlns:a16="http://schemas.microsoft.com/office/drawing/2014/main" id="{0EA2DB20-C871-5645-82B3-1E1FD9DE888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5463565"/>
          <a:ext cx="226218" cy="226218"/>
        </a:xfrm>
        <a:prstGeom prst="rect">
          <a:avLst/>
        </a:prstGeom>
      </xdr:spPr>
    </xdr:pic>
    <xdr:clientData/>
  </xdr:twoCellAnchor>
  <xdr:twoCellAnchor editAs="oneCell">
    <xdr:from>
      <xdr:col>0</xdr:col>
      <xdr:colOff>537184</xdr:colOff>
      <xdr:row>12</xdr:row>
      <xdr:rowOff>92364</xdr:rowOff>
    </xdr:from>
    <xdr:to>
      <xdr:col>1</xdr:col>
      <xdr:colOff>1402</xdr:colOff>
      <xdr:row>12</xdr:row>
      <xdr:rowOff>322392</xdr:rowOff>
    </xdr:to>
    <xdr:pic>
      <xdr:nvPicPr>
        <xdr:cNvPr id="32" name="Picture 31">
          <a:hlinkClick xmlns:r="http://schemas.openxmlformats.org/officeDocument/2006/relationships" r:id="rId8"/>
          <a:extLst>
            <a:ext uri="{FF2B5EF4-FFF2-40B4-BE49-F238E27FC236}">
              <a16:creationId xmlns:a16="http://schemas.microsoft.com/office/drawing/2014/main" id="{BFCC690E-0B4C-544F-A488-A21539C191D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5892031"/>
          <a:ext cx="226218" cy="226218"/>
        </a:xfrm>
        <a:prstGeom prst="rect">
          <a:avLst/>
        </a:prstGeom>
      </xdr:spPr>
    </xdr:pic>
    <xdr:clientData/>
  </xdr:twoCellAnchor>
  <xdr:twoCellAnchor editAs="oneCell">
    <xdr:from>
      <xdr:col>0</xdr:col>
      <xdr:colOff>537184</xdr:colOff>
      <xdr:row>13</xdr:row>
      <xdr:rowOff>92364</xdr:rowOff>
    </xdr:from>
    <xdr:to>
      <xdr:col>1</xdr:col>
      <xdr:colOff>1402</xdr:colOff>
      <xdr:row>13</xdr:row>
      <xdr:rowOff>322392</xdr:rowOff>
    </xdr:to>
    <xdr:pic>
      <xdr:nvPicPr>
        <xdr:cNvPr id="33" name="Picture 32">
          <a:hlinkClick xmlns:r="http://schemas.openxmlformats.org/officeDocument/2006/relationships" r:id="rId9"/>
          <a:extLst>
            <a:ext uri="{FF2B5EF4-FFF2-40B4-BE49-F238E27FC236}">
              <a16:creationId xmlns:a16="http://schemas.microsoft.com/office/drawing/2014/main" id="{6963EE9E-E818-9E42-BC41-57F60FABCC7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6343586"/>
          <a:ext cx="226218" cy="226218"/>
        </a:xfrm>
        <a:prstGeom prst="rect">
          <a:avLst/>
        </a:prstGeom>
      </xdr:spPr>
    </xdr:pic>
    <xdr:clientData/>
  </xdr:twoCellAnchor>
  <xdr:twoCellAnchor editAs="oneCell">
    <xdr:from>
      <xdr:col>0</xdr:col>
      <xdr:colOff>537184</xdr:colOff>
      <xdr:row>14</xdr:row>
      <xdr:rowOff>92364</xdr:rowOff>
    </xdr:from>
    <xdr:to>
      <xdr:col>1</xdr:col>
      <xdr:colOff>1402</xdr:colOff>
      <xdr:row>14</xdr:row>
      <xdr:rowOff>322392</xdr:rowOff>
    </xdr:to>
    <xdr:pic>
      <xdr:nvPicPr>
        <xdr:cNvPr id="34" name="Picture 33">
          <a:hlinkClick xmlns:r="http://schemas.openxmlformats.org/officeDocument/2006/relationships" r:id="rId10"/>
          <a:extLst>
            <a:ext uri="{FF2B5EF4-FFF2-40B4-BE49-F238E27FC236}">
              <a16:creationId xmlns:a16="http://schemas.microsoft.com/office/drawing/2014/main" id="{85B045D4-946C-F441-A55B-5F6DABEC281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6795142"/>
          <a:ext cx="226218" cy="226218"/>
        </a:xfrm>
        <a:prstGeom prst="rect">
          <a:avLst/>
        </a:prstGeom>
      </xdr:spPr>
    </xdr:pic>
    <xdr:clientData/>
  </xdr:twoCellAnchor>
  <xdr:twoCellAnchor editAs="oneCell">
    <xdr:from>
      <xdr:col>0</xdr:col>
      <xdr:colOff>537184</xdr:colOff>
      <xdr:row>15</xdr:row>
      <xdr:rowOff>92363</xdr:rowOff>
    </xdr:from>
    <xdr:to>
      <xdr:col>1</xdr:col>
      <xdr:colOff>1402</xdr:colOff>
      <xdr:row>15</xdr:row>
      <xdr:rowOff>322391</xdr:rowOff>
    </xdr:to>
    <xdr:pic>
      <xdr:nvPicPr>
        <xdr:cNvPr id="35" name="Picture 34">
          <a:hlinkClick xmlns:r="http://schemas.openxmlformats.org/officeDocument/2006/relationships" r:id="rId11"/>
          <a:extLst>
            <a:ext uri="{FF2B5EF4-FFF2-40B4-BE49-F238E27FC236}">
              <a16:creationId xmlns:a16="http://schemas.microsoft.com/office/drawing/2014/main" id="{1E22CBEB-EBE8-0842-AADB-6754B2B6BF4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7246696"/>
          <a:ext cx="226218" cy="226218"/>
        </a:xfrm>
        <a:prstGeom prst="rect">
          <a:avLst/>
        </a:prstGeom>
      </xdr:spPr>
    </xdr:pic>
    <xdr:clientData/>
  </xdr:twoCellAnchor>
  <xdr:twoCellAnchor editAs="oneCell">
    <xdr:from>
      <xdr:col>0</xdr:col>
      <xdr:colOff>537184</xdr:colOff>
      <xdr:row>16</xdr:row>
      <xdr:rowOff>115454</xdr:rowOff>
    </xdr:from>
    <xdr:to>
      <xdr:col>1</xdr:col>
      <xdr:colOff>1402</xdr:colOff>
      <xdr:row>16</xdr:row>
      <xdr:rowOff>341672</xdr:rowOff>
    </xdr:to>
    <xdr:pic>
      <xdr:nvPicPr>
        <xdr:cNvPr id="36" name="Picture 35">
          <a:hlinkClick xmlns:r="http://schemas.openxmlformats.org/officeDocument/2006/relationships" r:id="rId12"/>
          <a:extLst>
            <a:ext uri="{FF2B5EF4-FFF2-40B4-BE49-F238E27FC236}">
              <a16:creationId xmlns:a16="http://schemas.microsoft.com/office/drawing/2014/main" id="{62A2DB00-22CD-B441-BDB1-C0DA5C866CD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7721343"/>
          <a:ext cx="226218" cy="226218"/>
        </a:xfrm>
        <a:prstGeom prst="rect">
          <a:avLst/>
        </a:prstGeom>
      </xdr:spPr>
    </xdr:pic>
    <xdr:clientData/>
  </xdr:twoCellAnchor>
  <xdr:twoCellAnchor editAs="oneCell">
    <xdr:from>
      <xdr:col>0</xdr:col>
      <xdr:colOff>537184</xdr:colOff>
      <xdr:row>17</xdr:row>
      <xdr:rowOff>106218</xdr:rowOff>
    </xdr:from>
    <xdr:to>
      <xdr:col>1</xdr:col>
      <xdr:colOff>1402</xdr:colOff>
      <xdr:row>17</xdr:row>
      <xdr:rowOff>322911</xdr:rowOff>
    </xdr:to>
    <xdr:pic>
      <xdr:nvPicPr>
        <xdr:cNvPr id="37" name="Picture 36">
          <a:hlinkClick xmlns:r="http://schemas.openxmlformats.org/officeDocument/2006/relationships" r:id="rId13"/>
          <a:extLst>
            <a:ext uri="{FF2B5EF4-FFF2-40B4-BE49-F238E27FC236}">
              <a16:creationId xmlns:a16="http://schemas.microsoft.com/office/drawing/2014/main" id="{3AE43FB3-2A4D-DD42-B326-0040D2519E0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8163662"/>
          <a:ext cx="226218" cy="226218"/>
        </a:xfrm>
        <a:prstGeom prst="rect">
          <a:avLst/>
        </a:prstGeom>
      </xdr:spPr>
    </xdr:pic>
    <xdr:clientData/>
  </xdr:twoCellAnchor>
  <xdr:twoCellAnchor editAs="oneCell">
    <xdr:from>
      <xdr:col>0</xdr:col>
      <xdr:colOff>537184</xdr:colOff>
      <xdr:row>18</xdr:row>
      <xdr:rowOff>120072</xdr:rowOff>
    </xdr:from>
    <xdr:to>
      <xdr:col>1</xdr:col>
      <xdr:colOff>1402</xdr:colOff>
      <xdr:row>18</xdr:row>
      <xdr:rowOff>346290</xdr:rowOff>
    </xdr:to>
    <xdr:pic>
      <xdr:nvPicPr>
        <xdr:cNvPr id="38" name="Picture 37">
          <a:hlinkClick xmlns:r="http://schemas.openxmlformats.org/officeDocument/2006/relationships" r:id="rId14"/>
          <a:extLst>
            <a:ext uri="{FF2B5EF4-FFF2-40B4-BE49-F238E27FC236}">
              <a16:creationId xmlns:a16="http://schemas.microsoft.com/office/drawing/2014/main" id="{77AB9C64-806F-694A-9556-80A6F68A427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8629072"/>
          <a:ext cx="226218" cy="226218"/>
        </a:xfrm>
        <a:prstGeom prst="rect">
          <a:avLst/>
        </a:prstGeom>
      </xdr:spPr>
    </xdr:pic>
    <xdr:clientData/>
  </xdr:twoCellAnchor>
  <xdr:twoCellAnchor editAs="oneCell">
    <xdr:from>
      <xdr:col>0</xdr:col>
      <xdr:colOff>537184</xdr:colOff>
      <xdr:row>19</xdr:row>
      <xdr:rowOff>122381</xdr:rowOff>
    </xdr:from>
    <xdr:to>
      <xdr:col>1</xdr:col>
      <xdr:colOff>1402</xdr:colOff>
      <xdr:row>19</xdr:row>
      <xdr:rowOff>354314</xdr:rowOff>
    </xdr:to>
    <xdr:pic>
      <xdr:nvPicPr>
        <xdr:cNvPr id="39" name="Picture 38">
          <a:hlinkClick xmlns:r="http://schemas.openxmlformats.org/officeDocument/2006/relationships" r:id="rId15"/>
          <a:extLst>
            <a:ext uri="{FF2B5EF4-FFF2-40B4-BE49-F238E27FC236}">
              <a16:creationId xmlns:a16="http://schemas.microsoft.com/office/drawing/2014/main" id="{D1417B59-667A-4344-BCA9-F059823043B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9082937"/>
          <a:ext cx="226218" cy="226218"/>
        </a:xfrm>
        <a:prstGeom prst="rect">
          <a:avLst/>
        </a:prstGeom>
      </xdr:spPr>
    </xdr:pic>
    <xdr:clientData/>
  </xdr:twoCellAnchor>
  <xdr:twoCellAnchor editAs="oneCell">
    <xdr:from>
      <xdr:col>0</xdr:col>
      <xdr:colOff>537184</xdr:colOff>
      <xdr:row>21</xdr:row>
      <xdr:rowOff>93647</xdr:rowOff>
    </xdr:from>
    <xdr:to>
      <xdr:col>1</xdr:col>
      <xdr:colOff>1402</xdr:colOff>
      <xdr:row>22</xdr:row>
      <xdr:rowOff>17042</xdr:rowOff>
    </xdr:to>
    <xdr:pic>
      <xdr:nvPicPr>
        <xdr:cNvPr id="40" name="Picture 39">
          <a:hlinkClick xmlns:r="http://schemas.openxmlformats.org/officeDocument/2006/relationships" r:id="rId16"/>
          <a:extLst>
            <a:ext uri="{FF2B5EF4-FFF2-40B4-BE49-F238E27FC236}">
              <a16:creationId xmlns:a16="http://schemas.microsoft.com/office/drawing/2014/main" id="{4CFBD941-A431-AD49-9D1C-F9C9DFCA130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9957314"/>
          <a:ext cx="226218" cy="226218"/>
        </a:xfrm>
        <a:prstGeom prst="rect">
          <a:avLst/>
        </a:prstGeom>
      </xdr:spPr>
    </xdr:pic>
    <xdr:clientData/>
  </xdr:twoCellAnchor>
  <xdr:twoCellAnchor editAs="oneCell">
    <xdr:from>
      <xdr:col>0</xdr:col>
      <xdr:colOff>537184</xdr:colOff>
      <xdr:row>24</xdr:row>
      <xdr:rowOff>92364</xdr:rowOff>
    </xdr:from>
    <xdr:to>
      <xdr:col>1</xdr:col>
      <xdr:colOff>1402</xdr:colOff>
      <xdr:row>24</xdr:row>
      <xdr:rowOff>322392</xdr:rowOff>
    </xdr:to>
    <xdr:pic>
      <xdr:nvPicPr>
        <xdr:cNvPr id="41" name="Picture 40">
          <a:hlinkClick xmlns:r="http://schemas.openxmlformats.org/officeDocument/2006/relationships" r:id="rId17"/>
          <a:extLst>
            <a:ext uri="{FF2B5EF4-FFF2-40B4-BE49-F238E27FC236}">
              <a16:creationId xmlns:a16="http://schemas.microsoft.com/office/drawing/2014/main" id="{36555F2F-3FAE-B240-B992-A6EFB0B69ED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0224142"/>
          <a:ext cx="226218" cy="226218"/>
        </a:xfrm>
        <a:prstGeom prst="rect">
          <a:avLst/>
        </a:prstGeom>
      </xdr:spPr>
    </xdr:pic>
    <xdr:clientData/>
  </xdr:twoCellAnchor>
  <xdr:twoCellAnchor editAs="oneCell">
    <xdr:from>
      <xdr:col>0</xdr:col>
      <xdr:colOff>537184</xdr:colOff>
      <xdr:row>25</xdr:row>
      <xdr:rowOff>94673</xdr:rowOff>
    </xdr:from>
    <xdr:to>
      <xdr:col>1</xdr:col>
      <xdr:colOff>1402</xdr:colOff>
      <xdr:row>25</xdr:row>
      <xdr:rowOff>324701</xdr:rowOff>
    </xdr:to>
    <xdr:pic>
      <xdr:nvPicPr>
        <xdr:cNvPr id="42" name="Picture 41">
          <a:hlinkClick xmlns:r="http://schemas.openxmlformats.org/officeDocument/2006/relationships" r:id="rId18"/>
          <a:extLst>
            <a:ext uri="{FF2B5EF4-FFF2-40B4-BE49-F238E27FC236}">
              <a16:creationId xmlns:a16="http://schemas.microsoft.com/office/drawing/2014/main" id="{030E44D9-AB68-B446-9BAC-4787C792E16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0678006"/>
          <a:ext cx="226218" cy="226218"/>
        </a:xfrm>
        <a:prstGeom prst="rect">
          <a:avLst/>
        </a:prstGeom>
      </xdr:spPr>
    </xdr:pic>
    <xdr:clientData/>
  </xdr:twoCellAnchor>
  <xdr:twoCellAnchor editAs="oneCell">
    <xdr:from>
      <xdr:col>0</xdr:col>
      <xdr:colOff>537184</xdr:colOff>
      <xdr:row>33</xdr:row>
      <xdr:rowOff>111091</xdr:rowOff>
    </xdr:from>
    <xdr:to>
      <xdr:col>1</xdr:col>
      <xdr:colOff>1402</xdr:colOff>
      <xdr:row>33</xdr:row>
      <xdr:rowOff>331594</xdr:rowOff>
    </xdr:to>
    <xdr:pic>
      <xdr:nvPicPr>
        <xdr:cNvPr id="43" name="Picture 42">
          <a:hlinkClick xmlns:r="http://schemas.openxmlformats.org/officeDocument/2006/relationships" r:id="rId19"/>
          <a:extLst>
            <a:ext uri="{FF2B5EF4-FFF2-40B4-BE49-F238E27FC236}">
              <a16:creationId xmlns:a16="http://schemas.microsoft.com/office/drawing/2014/main" id="{0976BAF4-2A01-3246-BD92-461797B74CB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4306869"/>
          <a:ext cx="226218" cy="226218"/>
        </a:xfrm>
        <a:prstGeom prst="rect">
          <a:avLst/>
        </a:prstGeom>
      </xdr:spPr>
    </xdr:pic>
    <xdr:clientData/>
  </xdr:twoCellAnchor>
  <xdr:twoCellAnchor editAs="oneCell">
    <xdr:from>
      <xdr:col>0</xdr:col>
      <xdr:colOff>537184</xdr:colOff>
      <xdr:row>36</xdr:row>
      <xdr:rowOff>115969</xdr:rowOff>
    </xdr:from>
    <xdr:to>
      <xdr:col>1</xdr:col>
      <xdr:colOff>1402</xdr:colOff>
      <xdr:row>36</xdr:row>
      <xdr:rowOff>342187</xdr:rowOff>
    </xdr:to>
    <xdr:pic>
      <xdr:nvPicPr>
        <xdr:cNvPr id="44" name="Picture 43">
          <a:hlinkClick xmlns:r="http://schemas.openxmlformats.org/officeDocument/2006/relationships" r:id="rId20"/>
          <a:extLst>
            <a:ext uri="{FF2B5EF4-FFF2-40B4-BE49-F238E27FC236}">
              <a16:creationId xmlns:a16="http://schemas.microsoft.com/office/drawing/2014/main" id="{6643EB20-91EF-3D49-8E4E-89081568210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5666413"/>
          <a:ext cx="226218" cy="226218"/>
        </a:xfrm>
        <a:prstGeom prst="rect">
          <a:avLst/>
        </a:prstGeom>
      </xdr:spPr>
    </xdr:pic>
    <xdr:clientData/>
  </xdr:twoCellAnchor>
  <xdr:twoCellAnchor editAs="oneCell">
    <xdr:from>
      <xdr:col>0</xdr:col>
      <xdr:colOff>537184</xdr:colOff>
      <xdr:row>34</xdr:row>
      <xdr:rowOff>101600</xdr:rowOff>
    </xdr:from>
    <xdr:to>
      <xdr:col>1</xdr:col>
      <xdr:colOff>1402</xdr:colOff>
      <xdr:row>34</xdr:row>
      <xdr:rowOff>324008</xdr:rowOff>
    </xdr:to>
    <xdr:pic>
      <xdr:nvPicPr>
        <xdr:cNvPr id="45" name="Picture 44">
          <a:hlinkClick xmlns:r="http://schemas.openxmlformats.org/officeDocument/2006/relationships" r:id="rId21"/>
          <a:extLst>
            <a:ext uri="{FF2B5EF4-FFF2-40B4-BE49-F238E27FC236}">
              <a16:creationId xmlns:a16="http://schemas.microsoft.com/office/drawing/2014/main" id="{3E8366A7-4EEE-3646-AB29-4EA53292797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4748933"/>
          <a:ext cx="226218" cy="226218"/>
        </a:xfrm>
        <a:prstGeom prst="rect">
          <a:avLst/>
        </a:prstGeom>
      </xdr:spPr>
    </xdr:pic>
    <xdr:clientData/>
  </xdr:twoCellAnchor>
  <xdr:twoCellAnchor editAs="oneCell">
    <xdr:from>
      <xdr:col>0</xdr:col>
      <xdr:colOff>537184</xdr:colOff>
      <xdr:row>35</xdr:row>
      <xdr:rowOff>103909</xdr:rowOff>
    </xdr:from>
    <xdr:to>
      <xdr:col>1</xdr:col>
      <xdr:colOff>1402</xdr:colOff>
      <xdr:row>35</xdr:row>
      <xdr:rowOff>326317</xdr:rowOff>
    </xdr:to>
    <xdr:pic>
      <xdr:nvPicPr>
        <xdr:cNvPr id="46" name="Picture 45">
          <a:hlinkClick xmlns:r="http://schemas.openxmlformats.org/officeDocument/2006/relationships" r:id="rId22"/>
          <a:extLst>
            <a:ext uri="{FF2B5EF4-FFF2-40B4-BE49-F238E27FC236}">
              <a16:creationId xmlns:a16="http://schemas.microsoft.com/office/drawing/2014/main" id="{E17BFB3F-3579-BE47-9D89-846109A426A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5202798"/>
          <a:ext cx="226218" cy="226218"/>
        </a:xfrm>
        <a:prstGeom prst="rect">
          <a:avLst/>
        </a:prstGeom>
      </xdr:spPr>
    </xdr:pic>
    <xdr:clientData/>
  </xdr:twoCellAnchor>
  <xdr:twoCellAnchor editAs="oneCell">
    <xdr:from>
      <xdr:col>0</xdr:col>
      <xdr:colOff>537184</xdr:colOff>
      <xdr:row>37</xdr:row>
      <xdr:rowOff>131618</xdr:rowOff>
    </xdr:from>
    <xdr:to>
      <xdr:col>1</xdr:col>
      <xdr:colOff>1402</xdr:colOff>
      <xdr:row>37</xdr:row>
      <xdr:rowOff>361646</xdr:rowOff>
    </xdr:to>
    <xdr:pic>
      <xdr:nvPicPr>
        <xdr:cNvPr id="48" name="Picture 47">
          <a:hlinkClick xmlns:r="http://schemas.openxmlformats.org/officeDocument/2006/relationships" r:id="rId23"/>
          <a:extLst>
            <a:ext uri="{FF2B5EF4-FFF2-40B4-BE49-F238E27FC236}">
              <a16:creationId xmlns:a16="http://schemas.microsoft.com/office/drawing/2014/main" id="{053BC8C8-FA1B-8942-BD77-71BC73169E3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6133618"/>
          <a:ext cx="226218" cy="226218"/>
        </a:xfrm>
        <a:prstGeom prst="rect">
          <a:avLst/>
        </a:prstGeom>
      </xdr:spPr>
    </xdr:pic>
    <xdr:clientData/>
  </xdr:twoCellAnchor>
  <xdr:twoCellAnchor editAs="oneCell">
    <xdr:from>
      <xdr:col>0</xdr:col>
      <xdr:colOff>537184</xdr:colOff>
      <xdr:row>38</xdr:row>
      <xdr:rowOff>133926</xdr:rowOff>
    </xdr:from>
    <xdr:to>
      <xdr:col>1</xdr:col>
      <xdr:colOff>1402</xdr:colOff>
      <xdr:row>38</xdr:row>
      <xdr:rowOff>363954</xdr:rowOff>
    </xdr:to>
    <xdr:pic>
      <xdr:nvPicPr>
        <xdr:cNvPr id="49" name="Picture 48">
          <a:hlinkClick xmlns:r="http://schemas.openxmlformats.org/officeDocument/2006/relationships" r:id="rId24"/>
          <a:extLst>
            <a:ext uri="{FF2B5EF4-FFF2-40B4-BE49-F238E27FC236}">
              <a16:creationId xmlns:a16="http://schemas.microsoft.com/office/drawing/2014/main" id="{8D9F87E7-C25A-264E-B4BE-BFA97818437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6587482"/>
          <a:ext cx="226218" cy="226218"/>
        </a:xfrm>
        <a:prstGeom prst="rect">
          <a:avLst/>
        </a:prstGeom>
      </xdr:spPr>
    </xdr:pic>
    <xdr:clientData/>
  </xdr:twoCellAnchor>
  <xdr:twoCellAnchor editAs="oneCell">
    <xdr:from>
      <xdr:col>0</xdr:col>
      <xdr:colOff>537184</xdr:colOff>
      <xdr:row>39</xdr:row>
      <xdr:rowOff>136235</xdr:rowOff>
    </xdr:from>
    <xdr:to>
      <xdr:col>1</xdr:col>
      <xdr:colOff>1402</xdr:colOff>
      <xdr:row>39</xdr:row>
      <xdr:rowOff>358643</xdr:rowOff>
    </xdr:to>
    <xdr:pic>
      <xdr:nvPicPr>
        <xdr:cNvPr id="50" name="Picture 49">
          <a:hlinkClick xmlns:r="http://schemas.openxmlformats.org/officeDocument/2006/relationships" r:id="rId25"/>
          <a:extLst>
            <a:ext uri="{FF2B5EF4-FFF2-40B4-BE49-F238E27FC236}">
              <a16:creationId xmlns:a16="http://schemas.microsoft.com/office/drawing/2014/main" id="{5F54B2D3-FE95-CA4E-825A-9C656A154E4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7041346"/>
          <a:ext cx="226218" cy="226218"/>
        </a:xfrm>
        <a:prstGeom prst="rect">
          <a:avLst/>
        </a:prstGeom>
      </xdr:spPr>
    </xdr:pic>
    <xdr:clientData/>
  </xdr:twoCellAnchor>
  <xdr:twoCellAnchor editAs="oneCell">
    <xdr:from>
      <xdr:col>0</xdr:col>
      <xdr:colOff>537184</xdr:colOff>
      <xdr:row>44</xdr:row>
      <xdr:rowOff>112889</xdr:rowOff>
    </xdr:from>
    <xdr:to>
      <xdr:col>1</xdr:col>
      <xdr:colOff>1402</xdr:colOff>
      <xdr:row>44</xdr:row>
      <xdr:rowOff>339107</xdr:rowOff>
    </xdr:to>
    <xdr:pic>
      <xdr:nvPicPr>
        <xdr:cNvPr id="51" name="Picture 50">
          <a:hlinkClick xmlns:r="http://schemas.openxmlformats.org/officeDocument/2006/relationships" r:id="rId26"/>
          <a:extLst>
            <a:ext uri="{FF2B5EF4-FFF2-40B4-BE49-F238E27FC236}">
              <a16:creationId xmlns:a16="http://schemas.microsoft.com/office/drawing/2014/main" id="{4743A25B-CAD8-EB49-8D00-4C547AF3F64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9275778"/>
          <a:ext cx="226218" cy="226218"/>
        </a:xfrm>
        <a:prstGeom prst="rect">
          <a:avLst/>
        </a:prstGeom>
      </xdr:spPr>
    </xdr:pic>
    <xdr:clientData/>
  </xdr:twoCellAnchor>
  <xdr:twoCellAnchor editAs="oneCell">
    <xdr:from>
      <xdr:col>0</xdr:col>
      <xdr:colOff>537184</xdr:colOff>
      <xdr:row>46</xdr:row>
      <xdr:rowOff>143420</xdr:rowOff>
    </xdr:from>
    <xdr:to>
      <xdr:col>1</xdr:col>
      <xdr:colOff>1402</xdr:colOff>
      <xdr:row>46</xdr:row>
      <xdr:rowOff>360113</xdr:rowOff>
    </xdr:to>
    <xdr:pic>
      <xdr:nvPicPr>
        <xdr:cNvPr id="52" name="Picture 51">
          <a:hlinkClick xmlns:r="http://schemas.openxmlformats.org/officeDocument/2006/relationships" r:id="rId27"/>
          <a:extLst>
            <a:ext uri="{FF2B5EF4-FFF2-40B4-BE49-F238E27FC236}">
              <a16:creationId xmlns:a16="http://schemas.microsoft.com/office/drawing/2014/main" id="{3D6AB12F-CB6C-1B40-A383-E3C682A7D9E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20209420"/>
          <a:ext cx="226218" cy="226218"/>
        </a:xfrm>
        <a:prstGeom prst="rect">
          <a:avLst/>
        </a:prstGeom>
      </xdr:spPr>
    </xdr:pic>
    <xdr:clientData/>
  </xdr:twoCellAnchor>
  <xdr:twoCellAnchor editAs="oneCell">
    <xdr:from>
      <xdr:col>0</xdr:col>
      <xdr:colOff>537184</xdr:colOff>
      <xdr:row>45</xdr:row>
      <xdr:rowOff>120073</xdr:rowOff>
    </xdr:from>
    <xdr:to>
      <xdr:col>1</xdr:col>
      <xdr:colOff>1402</xdr:colOff>
      <xdr:row>45</xdr:row>
      <xdr:rowOff>346291</xdr:rowOff>
    </xdr:to>
    <xdr:pic>
      <xdr:nvPicPr>
        <xdr:cNvPr id="53" name="Picture 52">
          <a:hlinkClick xmlns:r="http://schemas.openxmlformats.org/officeDocument/2006/relationships" r:id="rId28"/>
          <a:extLst>
            <a:ext uri="{FF2B5EF4-FFF2-40B4-BE49-F238E27FC236}">
              <a16:creationId xmlns:a16="http://schemas.microsoft.com/office/drawing/2014/main" id="{CFD0A4FA-587A-5045-BEC1-579848D97EE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9734517"/>
          <a:ext cx="226218" cy="226218"/>
        </a:xfrm>
        <a:prstGeom prst="rect">
          <a:avLst/>
        </a:prstGeom>
      </xdr:spPr>
    </xdr:pic>
    <xdr:clientData/>
  </xdr:twoCellAnchor>
  <xdr:twoCellAnchor editAs="oneCell">
    <xdr:from>
      <xdr:col>0</xdr:col>
      <xdr:colOff>537184</xdr:colOff>
      <xdr:row>49</xdr:row>
      <xdr:rowOff>112889</xdr:rowOff>
    </xdr:from>
    <xdr:to>
      <xdr:col>1</xdr:col>
      <xdr:colOff>1402</xdr:colOff>
      <xdr:row>49</xdr:row>
      <xdr:rowOff>339107</xdr:rowOff>
    </xdr:to>
    <xdr:pic>
      <xdr:nvPicPr>
        <xdr:cNvPr id="47" name="Picture 46">
          <a:hlinkClick xmlns:r="http://schemas.openxmlformats.org/officeDocument/2006/relationships" r:id="rId29"/>
          <a:extLst>
            <a:ext uri="{FF2B5EF4-FFF2-40B4-BE49-F238E27FC236}">
              <a16:creationId xmlns:a16="http://schemas.microsoft.com/office/drawing/2014/main" id="{02A5E520-E87E-974B-8A1A-FA75CFCF697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21985111"/>
          <a:ext cx="226218" cy="226218"/>
        </a:xfrm>
        <a:prstGeom prst="rect">
          <a:avLst/>
        </a:prstGeom>
      </xdr:spPr>
    </xdr:pic>
    <xdr:clientData/>
  </xdr:twoCellAnchor>
  <xdr:twoCellAnchor editAs="oneCell">
    <xdr:from>
      <xdr:col>0</xdr:col>
      <xdr:colOff>537184</xdr:colOff>
      <xdr:row>26</xdr:row>
      <xdr:rowOff>84667</xdr:rowOff>
    </xdr:from>
    <xdr:to>
      <xdr:col>1</xdr:col>
      <xdr:colOff>1402</xdr:colOff>
      <xdr:row>26</xdr:row>
      <xdr:rowOff>316600</xdr:rowOff>
    </xdr:to>
    <xdr:pic>
      <xdr:nvPicPr>
        <xdr:cNvPr id="54" name="Picture 53">
          <a:hlinkClick xmlns:r="http://schemas.openxmlformats.org/officeDocument/2006/relationships" r:id="rId18"/>
          <a:extLst>
            <a:ext uri="{FF2B5EF4-FFF2-40B4-BE49-F238E27FC236}">
              <a16:creationId xmlns:a16="http://schemas.microsoft.com/office/drawing/2014/main" id="{3AFD698C-AF92-8545-8D29-2F26DD317B7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1119556"/>
          <a:ext cx="226218" cy="226218"/>
        </a:xfrm>
        <a:prstGeom prst="rect">
          <a:avLst/>
        </a:prstGeom>
      </xdr:spPr>
    </xdr:pic>
    <xdr:clientData/>
  </xdr:twoCellAnchor>
  <xdr:twoCellAnchor editAs="oneCell">
    <xdr:from>
      <xdr:col>0</xdr:col>
      <xdr:colOff>537184</xdr:colOff>
      <xdr:row>27</xdr:row>
      <xdr:rowOff>67734</xdr:rowOff>
    </xdr:from>
    <xdr:to>
      <xdr:col>1</xdr:col>
      <xdr:colOff>1402</xdr:colOff>
      <xdr:row>27</xdr:row>
      <xdr:rowOff>284427</xdr:rowOff>
    </xdr:to>
    <xdr:pic>
      <xdr:nvPicPr>
        <xdr:cNvPr id="55" name="Picture 54">
          <a:hlinkClick xmlns:r="http://schemas.openxmlformats.org/officeDocument/2006/relationships" r:id="rId30"/>
          <a:extLst>
            <a:ext uri="{FF2B5EF4-FFF2-40B4-BE49-F238E27FC236}">
              <a16:creationId xmlns:a16="http://schemas.microsoft.com/office/drawing/2014/main" id="{3A0D9DA5-AAAB-DA41-BBCC-A2812DFA180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1554178"/>
          <a:ext cx="226218" cy="226218"/>
        </a:xfrm>
        <a:prstGeom prst="rect">
          <a:avLst/>
        </a:prstGeom>
      </xdr:spPr>
    </xdr:pic>
    <xdr:clientData/>
  </xdr:twoCellAnchor>
  <xdr:twoCellAnchor editAs="oneCell">
    <xdr:from>
      <xdr:col>0</xdr:col>
      <xdr:colOff>537184</xdr:colOff>
      <xdr:row>28</xdr:row>
      <xdr:rowOff>93134</xdr:rowOff>
    </xdr:from>
    <xdr:to>
      <xdr:col>1</xdr:col>
      <xdr:colOff>1402</xdr:colOff>
      <xdr:row>28</xdr:row>
      <xdr:rowOff>323162</xdr:rowOff>
    </xdr:to>
    <xdr:pic>
      <xdr:nvPicPr>
        <xdr:cNvPr id="56" name="Picture 55">
          <a:hlinkClick xmlns:r="http://schemas.openxmlformats.org/officeDocument/2006/relationships" r:id="rId31"/>
          <a:extLst>
            <a:ext uri="{FF2B5EF4-FFF2-40B4-BE49-F238E27FC236}">
              <a16:creationId xmlns:a16="http://schemas.microsoft.com/office/drawing/2014/main" id="{C1435D3F-9478-1C4E-9EDC-07FF22EF4D7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2031134"/>
          <a:ext cx="226218" cy="226218"/>
        </a:xfrm>
        <a:prstGeom prst="rect">
          <a:avLst/>
        </a:prstGeom>
      </xdr:spPr>
    </xdr:pic>
    <xdr:clientData/>
  </xdr:twoCellAnchor>
  <xdr:twoCellAnchor editAs="oneCell">
    <xdr:from>
      <xdr:col>0</xdr:col>
      <xdr:colOff>537184</xdr:colOff>
      <xdr:row>29</xdr:row>
      <xdr:rowOff>104423</xdr:rowOff>
    </xdr:from>
    <xdr:to>
      <xdr:col>1</xdr:col>
      <xdr:colOff>1402</xdr:colOff>
      <xdr:row>29</xdr:row>
      <xdr:rowOff>326831</xdr:rowOff>
    </xdr:to>
    <xdr:pic>
      <xdr:nvPicPr>
        <xdr:cNvPr id="57" name="Picture 56">
          <a:hlinkClick xmlns:r="http://schemas.openxmlformats.org/officeDocument/2006/relationships" r:id="rId32"/>
          <a:extLst>
            <a:ext uri="{FF2B5EF4-FFF2-40B4-BE49-F238E27FC236}">
              <a16:creationId xmlns:a16="http://schemas.microsoft.com/office/drawing/2014/main" id="{D46EE75E-8E4D-9A40-A847-01C4FAF11D9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2493979"/>
          <a:ext cx="226218" cy="226218"/>
        </a:xfrm>
        <a:prstGeom prst="rect">
          <a:avLst/>
        </a:prstGeom>
      </xdr:spPr>
    </xdr:pic>
    <xdr:clientData/>
  </xdr:twoCellAnchor>
  <xdr:twoCellAnchor editAs="oneCell">
    <xdr:from>
      <xdr:col>0</xdr:col>
      <xdr:colOff>537184</xdr:colOff>
      <xdr:row>30</xdr:row>
      <xdr:rowOff>59268</xdr:rowOff>
    </xdr:from>
    <xdr:to>
      <xdr:col>1</xdr:col>
      <xdr:colOff>1402</xdr:colOff>
      <xdr:row>30</xdr:row>
      <xdr:rowOff>289296</xdr:rowOff>
    </xdr:to>
    <xdr:pic>
      <xdr:nvPicPr>
        <xdr:cNvPr id="58" name="Picture 57">
          <a:hlinkClick xmlns:r="http://schemas.openxmlformats.org/officeDocument/2006/relationships" r:id="rId33"/>
          <a:extLst>
            <a:ext uri="{FF2B5EF4-FFF2-40B4-BE49-F238E27FC236}">
              <a16:creationId xmlns:a16="http://schemas.microsoft.com/office/drawing/2014/main" id="{ACFBA3E3-80B1-364F-87FF-179A00DE579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2900379"/>
          <a:ext cx="226218" cy="226218"/>
        </a:xfrm>
        <a:prstGeom prst="rect">
          <a:avLst/>
        </a:prstGeom>
      </xdr:spPr>
    </xdr:pic>
    <xdr:clientData/>
  </xdr:twoCellAnchor>
  <xdr:twoCellAnchor editAs="oneCell">
    <xdr:from>
      <xdr:col>0</xdr:col>
      <xdr:colOff>537184</xdr:colOff>
      <xdr:row>31</xdr:row>
      <xdr:rowOff>112890</xdr:rowOff>
    </xdr:from>
    <xdr:to>
      <xdr:col>1</xdr:col>
      <xdr:colOff>1402</xdr:colOff>
      <xdr:row>31</xdr:row>
      <xdr:rowOff>339108</xdr:rowOff>
    </xdr:to>
    <xdr:pic>
      <xdr:nvPicPr>
        <xdr:cNvPr id="59" name="Picture 58">
          <a:hlinkClick xmlns:r="http://schemas.openxmlformats.org/officeDocument/2006/relationships" r:id="rId34"/>
          <a:extLst>
            <a:ext uri="{FF2B5EF4-FFF2-40B4-BE49-F238E27FC236}">
              <a16:creationId xmlns:a16="http://schemas.microsoft.com/office/drawing/2014/main" id="{F8B00B94-7941-9246-944C-50638E6E00F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3405557"/>
          <a:ext cx="226218" cy="226218"/>
        </a:xfrm>
        <a:prstGeom prst="rect">
          <a:avLst/>
        </a:prstGeom>
      </xdr:spPr>
    </xdr:pic>
    <xdr:clientData/>
  </xdr:twoCellAnchor>
  <xdr:twoCellAnchor editAs="oneCell">
    <xdr:from>
      <xdr:col>0</xdr:col>
      <xdr:colOff>537184</xdr:colOff>
      <xdr:row>40</xdr:row>
      <xdr:rowOff>98778</xdr:rowOff>
    </xdr:from>
    <xdr:to>
      <xdr:col>1</xdr:col>
      <xdr:colOff>1402</xdr:colOff>
      <xdr:row>40</xdr:row>
      <xdr:rowOff>321186</xdr:rowOff>
    </xdr:to>
    <xdr:pic>
      <xdr:nvPicPr>
        <xdr:cNvPr id="60" name="Picture 59">
          <a:hlinkClick xmlns:r="http://schemas.openxmlformats.org/officeDocument/2006/relationships" r:id="rId35"/>
          <a:extLst>
            <a:ext uri="{FF2B5EF4-FFF2-40B4-BE49-F238E27FC236}">
              <a16:creationId xmlns:a16="http://schemas.microsoft.com/office/drawing/2014/main" id="{1DBE1E58-D165-D140-A8D3-5CC16207B7C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7455445"/>
          <a:ext cx="226218" cy="226218"/>
        </a:xfrm>
        <a:prstGeom prst="rect">
          <a:avLst/>
        </a:prstGeom>
      </xdr:spPr>
    </xdr:pic>
    <xdr:clientData/>
  </xdr:twoCellAnchor>
  <xdr:twoCellAnchor editAs="oneCell">
    <xdr:from>
      <xdr:col>0</xdr:col>
      <xdr:colOff>537184</xdr:colOff>
      <xdr:row>41</xdr:row>
      <xdr:rowOff>110067</xdr:rowOff>
    </xdr:from>
    <xdr:to>
      <xdr:col>1</xdr:col>
      <xdr:colOff>1402</xdr:colOff>
      <xdr:row>41</xdr:row>
      <xdr:rowOff>330570</xdr:rowOff>
    </xdr:to>
    <xdr:pic>
      <xdr:nvPicPr>
        <xdr:cNvPr id="61" name="Picture 60">
          <a:hlinkClick xmlns:r="http://schemas.openxmlformats.org/officeDocument/2006/relationships" r:id="rId36"/>
          <a:extLst>
            <a:ext uri="{FF2B5EF4-FFF2-40B4-BE49-F238E27FC236}">
              <a16:creationId xmlns:a16="http://schemas.microsoft.com/office/drawing/2014/main" id="{9B016379-AAF7-DA4B-9918-E31D9159B8C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7918289"/>
          <a:ext cx="226218" cy="226218"/>
        </a:xfrm>
        <a:prstGeom prst="rect">
          <a:avLst/>
        </a:prstGeom>
      </xdr:spPr>
    </xdr:pic>
    <xdr:clientData/>
  </xdr:twoCellAnchor>
  <xdr:twoCellAnchor editAs="oneCell">
    <xdr:from>
      <xdr:col>0</xdr:col>
      <xdr:colOff>537184</xdr:colOff>
      <xdr:row>42</xdr:row>
      <xdr:rowOff>135467</xdr:rowOff>
    </xdr:from>
    <xdr:to>
      <xdr:col>1</xdr:col>
      <xdr:colOff>1402</xdr:colOff>
      <xdr:row>42</xdr:row>
      <xdr:rowOff>365495</xdr:rowOff>
    </xdr:to>
    <xdr:pic>
      <xdr:nvPicPr>
        <xdr:cNvPr id="62" name="Picture 61">
          <a:hlinkClick xmlns:r="http://schemas.openxmlformats.org/officeDocument/2006/relationships" r:id="rId37"/>
          <a:extLst>
            <a:ext uri="{FF2B5EF4-FFF2-40B4-BE49-F238E27FC236}">
              <a16:creationId xmlns:a16="http://schemas.microsoft.com/office/drawing/2014/main" id="{2BAF2909-181C-EC46-94B4-64B2D604096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8395245"/>
          <a:ext cx="226218" cy="226218"/>
        </a:xfrm>
        <a:prstGeom prst="rect">
          <a:avLst/>
        </a:prstGeom>
      </xdr:spPr>
    </xdr:pic>
    <xdr:clientData/>
  </xdr:twoCellAnchor>
  <xdr:twoCellAnchor editAs="oneCell">
    <xdr:from>
      <xdr:col>0</xdr:col>
      <xdr:colOff>537184</xdr:colOff>
      <xdr:row>43</xdr:row>
      <xdr:rowOff>76201</xdr:rowOff>
    </xdr:from>
    <xdr:to>
      <xdr:col>1</xdr:col>
      <xdr:colOff>1402</xdr:colOff>
      <xdr:row>43</xdr:row>
      <xdr:rowOff>302419</xdr:rowOff>
    </xdr:to>
    <xdr:pic>
      <xdr:nvPicPr>
        <xdr:cNvPr id="63" name="Picture 62">
          <a:hlinkClick xmlns:r="http://schemas.openxmlformats.org/officeDocument/2006/relationships" r:id="rId38"/>
          <a:extLst>
            <a:ext uri="{FF2B5EF4-FFF2-40B4-BE49-F238E27FC236}">
              <a16:creationId xmlns:a16="http://schemas.microsoft.com/office/drawing/2014/main" id="{62EC91EC-1CC2-F04C-8ADE-437C2D56E37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8787534"/>
          <a:ext cx="226218" cy="226218"/>
        </a:xfrm>
        <a:prstGeom prst="rect">
          <a:avLst/>
        </a:prstGeom>
      </xdr:spPr>
    </xdr:pic>
    <xdr:clientData/>
  </xdr:twoCellAnchor>
  <xdr:twoCellAnchor editAs="oneCell">
    <xdr:from>
      <xdr:col>0</xdr:col>
      <xdr:colOff>537184</xdr:colOff>
      <xdr:row>20</xdr:row>
      <xdr:rowOff>124178</xdr:rowOff>
    </xdr:from>
    <xdr:to>
      <xdr:col>1</xdr:col>
      <xdr:colOff>1402</xdr:colOff>
      <xdr:row>20</xdr:row>
      <xdr:rowOff>356111</xdr:rowOff>
    </xdr:to>
    <xdr:pic>
      <xdr:nvPicPr>
        <xdr:cNvPr id="64" name="Picture 63">
          <a:hlinkClick xmlns:r="http://schemas.openxmlformats.org/officeDocument/2006/relationships" r:id="rId39"/>
          <a:extLst>
            <a:ext uri="{FF2B5EF4-FFF2-40B4-BE49-F238E27FC236}">
              <a16:creationId xmlns:a16="http://schemas.microsoft.com/office/drawing/2014/main" id="{9134948F-A7FB-0D4F-9CE4-39784F51520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20641734"/>
          <a:ext cx="226218" cy="226218"/>
        </a:xfrm>
        <a:prstGeom prst="rect">
          <a:avLst/>
        </a:prstGeom>
      </xdr:spPr>
    </xdr:pic>
    <xdr:clientData/>
  </xdr:twoCellAnchor>
  <xdr:twoCellAnchor editAs="oneCell">
    <xdr:from>
      <xdr:col>0</xdr:col>
      <xdr:colOff>537184</xdr:colOff>
      <xdr:row>47</xdr:row>
      <xdr:rowOff>121356</xdr:rowOff>
    </xdr:from>
    <xdr:to>
      <xdr:col>1</xdr:col>
      <xdr:colOff>1402</xdr:colOff>
      <xdr:row>47</xdr:row>
      <xdr:rowOff>353289</xdr:rowOff>
    </xdr:to>
    <xdr:pic>
      <xdr:nvPicPr>
        <xdr:cNvPr id="65" name="Picture 64">
          <a:hlinkClick xmlns:r="http://schemas.openxmlformats.org/officeDocument/2006/relationships" r:id="rId27"/>
          <a:extLst>
            <a:ext uri="{FF2B5EF4-FFF2-40B4-BE49-F238E27FC236}">
              <a16:creationId xmlns:a16="http://schemas.microsoft.com/office/drawing/2014/main" id="{03280BAE-8432-8047-BEBA-5B24E6B8494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21090467"/>
          <a:ext cx="226218" cy="226218"/>
        </a:xfrm>
        <a:prstGeom prst="rect">
          <a:avLst/>
        </a:prstGeom>
      </xdr:spPr>
    </xdr:pic>
    <xdr:clientData/>
  </xdr:twoCellAnchor>
  <xdr:twoCellAnchor editAs="oneCell">
    <xdr:from>
      <xdr:col>0</xdr:col>
      <xdr:colOff>537184</xdr:colOff>
      <xdr:row>48</xdr:row>
      <xdr:rowOff>104422</xdr:rowOff>
    </xdr:from>
    <xdr:to>
      <xdr:col>1</xdr:col>
      <xdr:colOff>1402</xdr:colOff>
      <xdr:row>48</xdr:row>
      <xdr:rowOff>326830</xdr:rowOff>
    </xdr:to>
    <xdr:pic>
      <xdr:nvPicPr>
        <xdr:cNvPr id="66" name="Picture 65">
          <a:hlinkClick xmlns:r="http://schemas.openxmlformats.org/officeDocument/2006/relationships" r:id="rId40"/>
          <a:extLst>
            <a:ext uri="{FF2B5EF4-FFF2-40B4-BE49-F238E27FC236}">
              <a16:creationId xmlns:a16="http://schemas.microsoft.com/office/drawing/2014/main" id="{5AE2E87D-EC8B-A442-8497-0C263372ADB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21525089"/>
          <a:ext cx="226218" cy="226218"/>
        </a:xfrm>
        <a:prstGeom prst="rect">
          <a:avLst/>
        </a:prstGeom>
      </xdr:spPr>
    </xdr:pic>
    <xdr:clientData/>
  </xdr:twoCellAnchor>
  <xdr:twoCellAnchor editAs="oneCell">
    <xdr:from>
      <xdr:col>0</xdr:col>
      <xdr:colOff>537184</xdr:colOff>
      <xdr:row>22</xdr:row>
      <xdr:rowOff>104230</xdr:rowOff>
    </xdr:from>
    <xdr:to>
      <xdr:col>1</xdr:col>
      <xdr:colOff>1402</xdr:colOff>
      <xdr:row>22</xdr:row>
      <xdr:rowOff>323111</xdr:rowOff>
    </xdr:to>
    <xdr:pic>
      <xdr:nvPicPr>
        <xdr:cNvPr id="2" name="Picture 1">
          <a:hlinkClick xmlns:r="http://schemas.openxmlformats.org/officeDocument/2006/relationships" r:id="rId41"/>
          <a:extLst>
            <a:ext uri="{FF2B5EF4-FFF2-40B4-BE49-F238E27FC236}">
              <a16:creationId xmlns:a16="http://schemas.microsoft.com/office/drawing/2014/main" id="{37BA2B3F-FAF8-FE47-A163-EABB35D72A5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7184" y="10168980"/>
          <a:ext cx="226218" cy="22269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2</xdr:col>
      <xdr:colOff>2235199</xdr:colOff>
      <xdr:row>0</xdr:row>
      <xdr:rowOff>133710</xdr:rowOff>
    </xdr:from>
    <xdr:to>
      <xdr:col>3</xdr:col>
      <xdr:colOff>415116</xdr:colOff>
      <xdr:row>0</xdr:row>
      <xdr:rowOff>508000</xdr:rowOff>
    </xdr:to>
    <xdr:grpSp>
      <xdr:nvGrpSpPr>
        <xdr:cNvPr id="2" name="Group 1">
          <a:hlinkClick xmlns:r="http://schemas.openxmlformats.org/officeDocument/2006/relationships" r:id="rId1"/>
          <a:extLst>
            <a:ext uri="{FF2B5EF4-FFF2-40B4-BE49-F238E27FC236}">
              <a16:creationId xmlns:a16="http://schemas.microsoft.com/office/drawing/2014/main" id="{5A38DFD9-99FF-FD43-9A66-E91E6867E414}"/>
            </a:ext>
          </a:extLst>
        </xdr:cNvPr>
        <xdr:cNvGrpSpPr/>
      </xdr:nvGrpSpPr>
      <xdr:grpSpPr>
        <a:xfrm flipH="1">
          <a:off x="6993466" y="133710"/>
          <a:ext cx="1058583" cy="374290"/>
          <a:chOff x="12394407" y="238125"/>
          <a:chExt cx="797719" cy="351370"/>
        </a:xfrm>
        <a:solidFill>
          <a:srgbClr val="95C6D9"/>
        </a:solidFill>
      </xdr:grpSpPr>
      <xdr:sp macro="" textlink="">
        <xdr:nvSpPr>
          <xdr:cNvPr id="3" name="Arrow: Chevron 20">
            <a:extLst>
              <a:ext uri="{FF2B5EF4-FFF2-40B4-BE49-F238E27FC236}">
                <a16:creationId xmlns:a16="http://schemas.microsoft.com/office/drawing/2014/main" id="{BFC2AD28-4170-E7F9-ED4C-2E4D4EBF49CD}"/>
              </a:ext>
            </a:extLst>
          </xdr:cNvPr>
          <xdr:cNvSpPr/>
        </xdr:nvSpPr>
        <xdr:spPr>
          <a:xfrm>
            <a:off x="12460606" y="261937"/>
            <a:ext cx="731520"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7F21BF2E-A42E-0303-26F2-5B1F5C34CD60}"/>
              </a:ext>
            </a:extLst>
          </xdr:cNvPr>
          <xdr:cNvSpPr txBox="1"/>
        </xdr:nvSpPr>
        <xdr:spPr>
          <a:xfrm>
            <a:off x="12394407" y="238125"/>
            <a:ext cx="695909" cy="351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Retour</a:t>
            </a:r>
          </a:p>
        </xdr:txBody>
      </xdr:sp>
    </xdr:grpSp>
    <xdr:clientData/>
  </xdr:twoCellAnchor>
  <xdr:twoCellAnchor editAs="absolute">
    <xdr:from>
      <xdr:col>3</xdr:col>
      <xdr:colOff>600061</xdr:colOff>
      <xdr:row>0</xdr:row>
      <xdr:rowOff>123791</xdr:rowOff>
    </xdr:from>
    <xdr:to>
      <xdr:col>3</xdr:col>
      <xdr:colOff>1560181</xdr:colOff>
      <xdr:row>0</xdr:row>
      <xdr:rowOff>443831</xdr:rowOff>
    </xdr:to>
    <xdr:grpSp>
      <xdr:nvGrpSpPr>
        <xdr:cNvPr id="5" name="Group 4">
          <a:hlinkClick xmlns:r="http://schemas.openxmlformats.org/officeDocument/2006/relationships" r:id="rId3"/>
          <a:extLst>
            <a:ext uri="{FF2B5EF4-FFF2-40B4-BE49-F238E27FC236}">
              <a16:creationId xmlns:a16="http://schemas.microsoft.com/office/drawing/2014/main" id="{B6917618-A8B1-4943-A7D3-675663671051}"/>
            </a:ext>
          </a:extLst>
        </xdr:cNvPr>
        <xdr:cNvGrpSpPr/>
      </xdr:nvGrpSpPr>
      <xdr:grpSpPr>
        <a:xfrm>
          <a:off x="8236994" y="123791"/>
          <a:ext cx="960120" cy="320040"/>
          <a:chOff x="12311063" y="238126"/>
          <a:chExt cx="929110" cy="297655"/>
        </a:xfrm>
        <a:solidFill>
          <a:srgbClr val="95C6D9"/>
        </a:solidFill>
      </xdr:grpSpPr>
      <xdr:sp macro="" textlink="">
        <xdr:nvSpPr>
          <xdr:cNvPr id="6" name="Arrow: Chevron 1">
            <a:extLst>
              <a:ext uri="{FF2B5EF4-FFF2-40B4-BE49-F238E27FC236}">
                <a16:creationId xmlns:a16="http://schemas.microsoft.com/office/drawing/2014/main" id="{A3660109-C985-0D56-491D-B910346FA475}"/>
              </a:ext>
            </a:extLst>
          </xdr:cNvPr>
          <xdr:cNvSpPr/>
        </xdr:nvSpPr>
        <xdr:spPr>
          <a:xfrm>
            <a:off x="12311063" y="261937"/>
            <a:ext cx="881063"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6E94CF07-A24B-252A-5633-F6FFD15601DF}"/>
              </a:ext>
            </a:extLst>
          </xdr:cNvPr>
          <xdr:cNvSpPr txBox="1"/>
        </xdr:nvSpPr>
        <xdr:spPr>
          <a:xfrm>
            <a:off x="12489656" y="238126"/>
            <a:ext cx="750517"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Suite</a:t>
            </a:r>
          </a:p>
        </xdr:txBody>
      </xdr:sp>
    </xdr:grpSp>
    <xdr:clientData/>
  </xdr:twoCellAnchor>
  <xdr:twoCellAnchor editAs="absolute">
    <xdr:from>
      <xdr:col>10</xdr:col>
      <xdr:colOff>2440</xdr:colOff>
      <xdr:row>0</xdr:row>
      <xdr:rowOff>557675</xdr:rowOff>
    </xdr:from>
    <xdr:to>
      <xdr:col>11</xdr:col>
      <xdr:colOff>3797</xdr:colOff>
      <xdr:row>1</xdr:row>
      <xdr:rowOff>1042869</xdr:rowOff>
    </xdr:to>
    <xdr:grpSp>
      <xdr:nvGrpSpPr>
        <xdr:cNvPr id="26" name="Group 25">
          <a:extLst>
            <a:ext uri="{FF2B5EF4-FFF2-40B4-BE49-F238E27FC236}">
              <a16:creationId xmlns:a16="http://schemas.microsoft.com/office/drawing/2014/main" id="{93479BF9-E15E-484F-98CF-772493025D9A}"/>
            </a:ext>
          </a:extLst>
        </xdr:cNvPr>
        <xdr:cNvGrpSpPr/>
      </xdr:nvGrpSpPr>
      <xdr:grpSpPr>
        <a:xfrm>
          <a:off x="26790973" y="557675"/>
          <a:ext cx="2880024" cy="1060927"/>
          <a:chOff x="13427115" y="753209"/>
          <a:chExt cx="2701888" cy="1058243"/>
        </a:xfrm>
      </xdr:grpSpPr>
      <xdr:grpSp>
        <xdr:nvGrpSpPr>
          <xdr:cNvPr id="27" name="Group 26">
            <a:extLst>
              <a:ext uri="{FF2B5EF4-FFF2-40B4-BE49-F238E27FC236}">
                <a16:creationId xmlns:a16="http://schemas.microsoft.com/office/drawing/2014/main" id="{74F3D724-B038-73FE-2B51-0D9A3A63F132}"/>
              </a:ext>
            </a:extLst>
          </xdr:cNvPr>
          <xdr:cNvGrpSpPr/>
        </xdr:nvGrpSpPr>
        <xdr:grpSpPr>
          <a:xfrm rot="16200000">
            <a:off x="14642637" y="325087"/>
            <a:ext cx="1058243" cy="1914488"/>
            <a:chOff x="13954130" y="5930315"/>
            <a:chExt cx="1035835" cy="1222961"/>
          </a:xfrm>
        </xdr:grpSpPr>
        <xdr:grpSp>
          <xdr:nvGrpSpPr>
            <xdr:cNvPr id="30" name="Group 29">
              <a:extLst>
                <a:ext uri="{FF2B5EF4-FFF2-40B4-BE49-F238E27FC236}">
                  <a16:creationId xmlns:a16="http://schemas.microsoft.com/office/drawing/2014/main" id="{9215492A-435F-D63E-B205-71F2C77E798B}"/>
                </a:ext>
              </a:extLst>
            </xdr:cNvPr>
            <xdr:cNvGrpSpPr/>
          </xdr:nvGrpSpPr>
          <xdr:grpSpPr>
            <a:xfrm>
              <a:off x="14277970" y="6762750"/>
              <a:ext cx="416719" cy="390526"/>
              <a:chOff x="16090107" y="6750843"/>
              <a:chExt cx="416719" cy="390526"/>
            </a:xfrm>
          </xdr:grpSpPr>
          <xdr:sp macro="" textlink="">
            <xdr:nvSpPr>
              <xdr:cNvPr id="33" name="Arrow: Chevron 21">
                <a:extLst>
                  <a:ext uri="{FF2B5EF4-FFF2-40B4-BE49-F238E27FC236}">
                    <a16:creationId xmlns:a16="http://schemas.microsoft.com/office/drawing/2014/main" id="{2C7BC96B-B0D3-30D9-D3B6-509F91C3DBAE}"/>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4" name="Arrow: Chevron 22">
                <a:extLst>
                  <a:ext uri="{FF2B5EF4-FFF2-40B4-BE49-F238E27FC236}">
                    <a16:creationId xmlns:a16="http://schemas.microsoft.com/office/drawing/2014/main" id="{846D7C3F-FA0E-E193-643E-D45317CE5F31}"/>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1" name="Rectangle: Rounded Corners 19">
              <a:extLst>
                <a:ext uri="{FF2B5EF4-FFF2-40B4-BE49-F238E27FC236}">
                  <a16:creationId xmlns:a16="http://schemas.microsoft.com/office/drawing/2014/main" id="{706EDE76-B0F0-C45F-B77C-F76A269EB3A6}"/>
                </a:ext>
              </a:extLst>
            </xdr:cNvPr>
            <xdr:cNvSpPr/>
          </xdr:nvSpPr>
          <xdr:spPr>
            <a:xfrm rot="5400000">
              <a:off x="14087425" y="5797020"/>
              <a:ext cx="769245" cy="1035835"/>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2" name="TextBox 31">
              <a:extLst>
                <a:ext uri="{FF2B5EF4-FFF2-40B4-BE49-F238E27FC236}">
                  <a16:creationId xmlns:a16="http://schemas.microsoft.com/office/drawing/2014/main" id="{2834F247-D539-0A8A-308A-4460C29855C4}"/>
                </a:ext>
              </a:extLst>
            </xdr:cNvPr>
            <xdr:cNvSpPr txBox="1"/>
          </xdr:nvSpPr>
          <xdr:spPr>
            <a:xfrm rot="5400000">
              <a:off x="14132664" y="5861473"/>
              <a:ext cx="598930" cy="89634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tx2">
                      <a:lumMod val="50000"/>
                    </a:schemeClr>
                  </a:solidFill>
                </a:rPr>
                <a:t>SCROLL LEFT AND RIGHT </a:t>
              </a:r>
            </a:p>
          </xdr:txBody>
        </xdr:sp>
      </xdr:grpSp>
      <xdr:sp macro="" textlink="">
        <xdr:nvSpPr>
          <xdr:cNvPr id="28" name="Arrow: Chevron 21">
            <a:extLst>
              <a:ext uri="{FF2B5EF4-FFF2-40B4-BE49-F238E27FC236}">
                <a16:creationId xmlns:a16="http://schemas.microsoft.com/office/drawing/2014/main" id="{D1822485-2C72-730D-92C0-AAF69082241B}"/>
              </a:ext>
            </a:extLst>
          </xdr:cNvPr>
          <xdr:cNvSpPr/>
        </xdr:nvSpPr>
        <xdr:spPr>
          <a:xfrm rot="10800000">
            <a:off x="13719215" y="1019909"/>
            <a:ext cx="316859" cy="425734"/>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9" name="Arrow: Chevron 21">
            <a:extLst>
              <a:ext uri="{FF2B5EF4-FFF2-40B4-BE49-F238E27FC236}">
                <a16:creationId xmlns:a16="http://schemas.microsoft.com/office/drawing/2014/main" id="{71860BCD-7B37-573C-28C3-3B69C9F4558E}"/>
              </a:ext>
            </a:extLst>
          </xdr:cNvPr>
          <xdr:cNvSpPr/>
        </xdr:nvSpPr>
        <xdr:spPr>
          <a:xfrm rot="10800000">
            <a:off x="13427115" y="1019909"/>
            <a:ext cx="316859" cy="425734"/>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clientData/>
  </xdr:twoCellAnchor>
  <xdr:twoCellAnchor editAs="absolute">
    <xdr:from>
      <xdr:col>21</xdr:col>
      <xdr:colOff>123902</xdr:colOff>
      <xdr:row>9</xdr:row>
      <xdr:rowOff>108414</xdr:rowOff>
    </xdr:from>
    <xdr:to>
      <xdr:col>22</xdr:col>
      <xdr:colOff>4144</xdr:colOff>
      <xdr:row>12</xdr:row>
      <xdr:rowOff>30974</xdr:rowOff>
    </xdr:to>
    <xdr:grpSp>
      <xdr:nvGrpSpPr>
        <xdr:cNvPr id="35" name="Group 34">
          <a:extLst>
            <a:ext uri="{FF2B5EF4-FFF2-40B4-BE49-F238E27FC236}">
              <a16:creationId xmlns:a16="http://schemas.microsoft.com/office/drawing/2014/main" id="{6B794BEA-331F-BC4C-88F0-8A7B98274E1A}"/>
            </a:ext>
          </a:extLst>
        </xdr:cNvPr>
        <xdr:cNvGrpSpPr/>
      </xdr:nvGrpSpPr>
      <xdr:grpSpPr>
        <a:xfrm>
          <a:off x="57578702" y="6746281"/>
          <a:ext cx="1251842" cy="1294160"/>
          <a:chOff x="13882688" y="5976938"/>
          <a:chExt cx="1178718" cy="1176338"/>
        </a:xfrm>
      </xdr:grpSpPr>
      <xdr:grpSp>
        <xdr:nvGrpSpPr>
          <xdr:cNvPr id="36" name="Group 35">
            <a:extLst>
              <a:ext uri="{FF2B5EF4-FFF2-40B4-BE49-F238E27FC236}">
                <a16:creationId xmlns:a16="http://schemas.microsoft.com/office/drawing/2014/main" id="{DA37620A-BB18-06A3-C3A6-63E523180301}"/>
              </a:ext>
            </a:extLst>
          </xdr:cNvPr>
          <xdr:cNvGrpSpPr/>
        </xdr:nvGrpSpPr>
        <xdr:grpSpPr>
          <a:xfrm>
            <a:off x="14277970" y="6762750"/>
            <a:ext cx="416719" cy="390526"/>
            <a:chOff x="16090107" y="6750843"/>
            <a:chExt cx="416719" cy="390526"/>
          </a:xfrm>
        </xdr:grpSpPr>
        <xdr:sp macro="" textlink="">
          <xdr:nvSpPr>
            <xdr:cNvPr id="39" name="Arrow: Chevron 21">
              <a:extLst>
                <a:ext uri="{FF2B5EF4-FFF2-40B4-BE49-F238E27FC236}">
                  <a16:creationId xmlns:a16="http://schemas.microsoft.com/office/drawing/2014/main" id="{EBF56630-FCCA-4277-A956-3881E81A24ED}"/>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0" name="Arrow: Chevron 22">
              <a:extLst>
                <a:ext uri="{FF2B5EF4-FFF2-40B4-BE49-F238E27FC236}">
                  <a16:creationId xmlns:a16="http://schemas.microsoft.com/office/drawing/2014/main" id="{D2A3AD37-0252-7205-8B06-39BB438443AB}"/>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7" name="Rectangle: Rounded Corners 19">
            <a:extLst>
              <a:ext uri="{FF2B5EF4-FFF2-40B4-BE49-F238E27FC236}">
                <a16:creationId xmlns:a16="http://schemas.microsoft.com/office/drawing/2014/main" id="{0F04F949-EA6E-CF95-E8C4-9278370AA952}"/>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8" name="TextBox 37">
            <a:extLst>
              <a:ext uri="{FF2B5EF4-FFF2-40B4-BE49-F238E27FC236}">
                <a16:creationId xmlns:a16="http://schemas.microsoft.com/office/drawing/2014/main" id="{118DA6D1-AA6F-0888-E003-9E5B558D9D4F}"/>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21</xdr:col>
      <xdr:colOff>123902</xdr:colOff>
      <xdr:row>29</xdr:row>
      <xdr:rowOff>387196</xdr:rowOff>
    </xdr:from>
    <xdr:to>
      <xdr:col>22</xdr:col>
      <xdr:colOff>4144</xdr:colOff>
      <xdr:row>32</xdr:row>
      <xdr:rowOff>201342</xdr:rowOff>
    </xdr:to>
    <xdr:grpSp>
      <xdr:nvGrpSpPr>
        <xdr:cNvPr id="41" name="Group 40">
          <a:extLst>
            <a:ext uri="{FF2B5EF4-FFF2-40B4-BE49-F238E27FC236}">
              <a16:creationId xmlns:a16="http://schemas.microsoft.com/office/drawing/2014/main" id="{33E4B3F0-CF6E-BC41-8B10-D76B9F468DD0}"/>
            </a:ext>
          </a:extLst>
        </xdr:cNvPr>
        <xdr:cNvGrpSpPr/>
      </xdr:nvGrpSpPr>
      <xdr:grpSpPr>
        <a:xfrm>
          <a:off x="57578702" y="16169063"/>
          <a:ext cx="1251842" cy="1185746"/>
          <a:chOff x="13882688" y="5976938"/>
          <a:chExt cx="1178718" cy="1176338"/>
        </a:xfrm>
      </xdr:grpSpPr>
      <xdr:grpSp>
        <xdr:nvGrpSpPr>
          <xdr:cNvPr id="42" name="Group 41">
            <a:extLst>
              <a:ext uri="{FF2B5EF4-FFF2-40B4-BE49-F238E27FC236}">
                <a16:creationId xmlns:a16="http://schemas.microsoft.com/office/drawing/2014/main" id="{9B55971C-7488-0B37-7E26-85481FDE0B1B}"/>
              </a:ext>
            </a:extLst>
          </xdr:cNvPr>
          <xdr:cNvGrpSpPr/>
        </xdr:nvGrpSpPr>
        <xdr:grpSpPr>
          <a:xfrm>
            <a:off x="14277970" y="6762750"/>
            <a:ext cx="416719" cy="390526"/>
            <a:chOff x="16090107" y="6750843"/>
            <a:chExt cx="416719" cy="390526"/>
          </a:xfrm>
        </xdr:grpSpPr>
        <xdr:sp macro="" textlink="">
          <xdr:nvSpPr>
            <xdr:cNvPr id="45" name="Arrow: Chevron 21">
              <a:extLst>
                <a:ext uri="{FF2B5EF4-FFF2-40B4-BE49-F238E27FC236}">
                  <a16:creationId xmlns:a16="http://schemas.microsoft.com/office/drawing/2014/main" id="{CF518B8C-C70B-0782-3C5C-AFF0F58C135C}"/>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6" name="Arrow: Chevron 22">
              <a:extLst>
                <a:ext uri="{FF2B5EF4-FFF2-40B4-BE49-F238E27FC236}">
                  <a16:creationId xmlns:a16="http://schemas.microsoft.com/office/drawing/2014/main" id="{ECF1952C-B742-D7D6-B17A-DB15395F5362}"/>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3" name="Rectangle: Rounded Corners 19">
            <a:extLst>
              <a:ext uri="{FF2B5EF4-FFF2-40B4-BE49-F238E27FC236}">
                <a16:creationId xmlns:a16="http://schemas.microsoft.com/office/drawing/2014/main" id="{C7BA19FF-7649-6387-226B-50F4C080F14E}"/>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4" name="TextBox 43">
            <a:extLst>
              <a:ext uri="{FF2B5EF4-FFF2-40B4-BE49-F238E27FC236}">
                <a16:creationId xmlns:a16="http://schemas.microsoft.com/office/drawing/2014/main" id="{453A92EC-440A-0A9D-7C7E-82A9BD766CC1}"/>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21</xdr:col>
      <xdr:colOff>61952</xdr:colOff>
      <xdr:row>72</xdr:row>
      <xdr:rowOff>433658</xdr:rowOff>
    </xdr:from>
    <xdr:to>
      <xdr:col>21</xdr:col>
      <xdr:colOff>1199494</xdr:colOff>
      <xdr:row>75</xdr:row>
      <xdr:rowOff>356219</xdr:rowOff>
    </xdr:to>
    <xdr:grpSp>
      <xdr:nvGrpSpPr>
        <xdr:cNvPr id="47" name="Group 46">
          <a:extLst>
            <a:ext uri="{FF2B5EF4-FFF2-40B4-BE49-F238E27FC236}">
              <a16:creationId xmlns:a16="http://schemas.microsoft.com/office/drawing/2014/main" id="{F91E9D09-C140-D14E-9489-9DF2F58CF626}"/>
            </a:ext>
          </a:extLst>
        </xdr:cNvPr>
        <xdr:cNvGrpSpPr/>
      </xdr:nvGrpSpPr>
      <xdr:grpSpPr>
        <a:xfrm>
          <a:off x="57516752" y="35875125"/>
          <a:ext cx="1137542" cy="1294161"/>
          <a:chOff x="13882688" y="5976938"/>
          <a:chExt cx="1178718" cy="1176338"/>
        </a:xfrm>
      </xdr:grpSpPr>
      <xdr:grpSp>
        <xdr:nvGrpSpPr>
          <xdr:cNvPr id="48" name="Group 47">
            <a:extLst>
              <a:ext uri="{FF2B5EF4-FFF2-40B4-BE49-F238E27FC236}">
                <a16:creationId xmlns:a16="http://schemas.microsoft.com/office/drawing/2014/main" id="{98546142-3EBF-4728-2BB3-526A568FB848}"/>
              </a:ext>
            </a:extLst>
          </xdr:cNvPr>
          <xdr:cNvGrpSpPr/>
        </xdr:nvGrpSpPr>
        <xdr:grpSpPr>
          <a:xfrm>
            <a:off x="14277970" y="6762750"/>
            <a:ext cx="416719" cy="390526"/>
            <a:chOff x="16090107" y="6750843"/>
            <a:chExt cx="416719" cy="390526"/>
          </a:xfrm>
        </xdr:grpSpPr>
        <xdr:sp macro="" textlink="">
          <xdr:nvSpPr>
            <xdr:cNvPr id="51" name="Arrow: Chevron 21">
              <a:extLst>
                <a:ext uri="{FF2B5EF4-FFF2-40B4-BE49-F238E27FC236}">
                  <a16:creationId xmlns:a16="http://schemas.microsoft.com/office/drawing/2014/main" id="{8C6B1E96-C389-ED2E-81F9-FF5AE3DE2881}"/>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52" name="Arrow: Chevron 22">
              <a:extLst>
                <a:ext uri="{FF2B5EF4-FFF2-40B4-BE49-F238E27FC236}">
                  <a16:creationId xmlns:a16="http://schemas.microsoft.com/office/drawing/2014/main" id="{AED24E49-2E4B-679A-E688-5AB593D27F8F}"/>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9" name="Rectangle: Rounded Corners 19">
            <a:extLst>
              <a:ext uri="{FF2B5EF4-FFF2-40B4-BE49-F238E27FC236}">
                <a16:creationId xmlns:a16="http://schemas.microsoft.com/office/drawing/2014/main" id="{8D3451B4-814F-659B-7F58-D8B4B4F9EEAB}"/>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0" name="TextBox 49">
            <a:extLst>
              <a:ext uri="{FF2B5EF4-FFF2-40B4-BE49-F238E27FC236}">
                <a16:creationId xmlns:a16="http://schemas.microsoft.com/office/drawing/2014/main" id="{5CD50AF9-4696-55CD-65E1-08F2CD89942E}"/>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292100</xdr:colOff>
      <xdr:row>9</xdr:row>
      <xdr:rowOff>88899</xdr:rowOff>
    </xdr:from>
    <xdr:to>
      <xdr:col>2</xdr:col>
      <xdr:colOff>423863</xdr:colOff>
      <xdr:row>11</xdr:row>
      <xdr:rowOff>5555</xdr:rowOff>
    </xdr:to>
    <xdr:grpSp>
      <xdr:nvGrpSpPr>
        <xdr:cNvPr id="2" name="Group 1">
          <a:hlinkClick xmlns:r="http://schemas.openxmlformats.org/officeDocument/2006/relationships" r:id="rId1"/>
          <a:extLst>
            <a:ext uri="{FF2B5EF4-FFF2-40B4-BE49-F238E27FC236}">
              <a16:creationId xmlns:a16="http://schemas.microsoft.com/office/drawing/2014/main" id="{900C0769-53E5-A24E-A508-8892F9F6BF63}"/>
            </a:ext>
          </a:extLst>
        </xdr:cNvPr>
        <xdr:cNvGrpSpPr/>
      </xdr:nvGrpSpPr>
      <xdr:grpSpPr>
        <a:xfrm flipH="1">
          <a:off x="1110544" y="1866899"/>
          <a:ext cx="950208" cy="311767"/>
          <a:chOff x="12394406" y="238125"/>
          <a:chExt cx="797720" cy="297656"/>
        </a:xfrm>
        <a:solidFill>
          <a:srgbClr val="002060"/>
        </a:solidFill>
      </xdr:grpSpPr>
      <xdr:sp macro="" textlink="">
        <xdr:nvSpPr>
          <xdr:cNvPr id="3" name="Arrow: Chevron 5">
            <a:extLst>
              <a:ext uri="{FF2B5EF4-FFF2-40B4-BE49-F238E27FC236}">
                <a16:creationId xmlns:a16="http://schemas.microsoft.com/office/drawing/2014/main" id="{A75C45DD-8317-3048-B3BC-4E26A2E5226C}"/>
              </a:ext>
            </a:extLst>
          </xdr:cNvPr>
          <xdr:cNvSpPr/>
        </xdr:nvSpPr>
        <xdr:spPr>
          <a:xfrm>
            <a:off x="12460606" y="261937"/>
            <a:ext cx="731520" cy="273844"/>
          </a:xfrm>
          <a:prstGeom prst="chevron">
            <a:avLst/>
          </a:prstGeom>
          <a:grpFill/>
          <a:ln w="285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E8036F56-292C-3C49-AF56-BC042EA69372}"/>
              </a:ext>
            </a:extLst>
          </xdr:cNvPr>
          <xdr:cNvSpPr txBox="1"/>
        </xdr:nvSpPr>
        <xdr:spPr>
          <a:xfrm>
            <a:off x="12394406" y="238125"/>
            <a:ext cx="731608" cy="265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371475</xdr:colOff>
      <xdr:row>27</xdr:row>
      <xdr:rowOff>123824</xdr:rowOff>
    </xdr:from>
    <xdr:to>
      <xdr:col>8</xdr:col>
      <xdr:colOff>35560</xdr:colOff>
      <xdr:row>46</xdr:row>
      <xdr:rowOff>28965</xdr:rowOff>
    </xdr:to>
    <xdr:pic>
      <xdr:nvPicPr>
        <xdr:cNvPr id="3" name="Picture 2">
          <a:extLst>
            <a:ext uri="{FF2B5EF4-FFF2-40B4-BE49-F238E27FC236}">
              <a16:creationId xmlns:a16="http://schemas.microsoft.com/office/drawing/2014/main" id="{158A0E32-6869-4CEE-ADF0-099B7A88D17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8641" r="758"/>
        <a:stretch/>
      </xdr:blipFill>
      <xdr:spPr>
        <a:xfrm>
          <a:off x="1590675" y="4991099"/>
          <a:ext cx="9982200" cy="3524641"/>
        </a:xfrm>
        <a:prstGeom prst="rect">
          <a:avLst/>
        </a:prstGeom>
      </xdr:spPr>
    </xdr:pic>
    <xdr:clientData/>
  </xdr:twoCellAnchor>
  <xdr:twoCellAnchor>
    <xdr:from>
      <xdr:col>0</xdr:col>
      <xdr:colOff>238125</xdr:colOff>
      <xdr:row>28</xdr:row>
      <xdr:rowOff>104777</xdr:rowOff>
    </xdr:from>
    <xdr:to>
      <xdr:col>0</xdr:col>
      <xdr:colOff>552450</xdr:colOff>
      <xdr:row>28</xdr:row>
      <xdr:rowOff>180975</xdr:rowOff>
    </xdr:to>
    <xdr:cxnSp macro="">
      <xdr:nvCxnSpPr>
        <xdr:cNvPr id="5" name="Straight Arrow Connector 4">
          <a:extLst>
            <a:ext uri="{FF2B5EF4-FFF2-40B4-BE49-F238E27FC236}">
              <a16:creationId xmlns:a16="http://schemas.microsoft.com/office/drawing/2014/main" id="{D0B50D45-6E66-4936-A710-D8EFDCCA7257}"/>
            </a:ext>
          </a:extLst>
        </xdr:cNvPr>
        <xdr:cNvCxnSpPr/>
      </xdr:nvCxnSpPr>
      <xdr:spPr>
        <a:xfrm flipV="1">
          <a:off x="1457325" y="5514977"/>
          <a:ext cx="314325" cy="7619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247650</xdr:colOff>
      <xdr:row>29</xdr:row>
      <xdr:rowOff>28577</xdr:rowOff>
    </xdr:from>
    <xdr:to>
      <xdr:col>0</xdr:col>
      <xdr:colOff>561975</xdr:colOff>
      <xdr:row>29</xdr:row>
      <xdr:rowOff>104775</xdr:rowOff>
    </xdr:to>
    <xdr:cxnSp macro="">
      <xdr:nvCxnSpPr>
        <xdr:cNvPr id="8" name="Straight Arrow Connector 7">
          <a:extLst>
            <a:ext uri="{FF2B5EF4-FFF2-40B4-BE49-F238E27FC236}">
              <a16:creationId xmlns:a16="http://schemas.microsoft.com/office/drawing/2014/main" id="{CF4B1B67-153D-472B-A0E8-7340279A5D1E}"/>
            </a:ext>
          </a:extLst>
        </xdr:cNvPr>
        <xdr:cNvCxnSpPr/>
      </xdr:nvCxnSpPr>
      <xdr:spPr>
        <a:xfrm flipV="1">
          <a:off x="1466850" y="5629277"/>
          <a:ext cx="314325" cy="7619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247650</xdr:colOff>
      <xdr:row>32</xdr:row>
      <xdr:rowOff>38102</xdr:rowOff>
    </xdr:from>
    <xdr:to>
      <xdr:col>0</xdr:col>
      <xdr:colOff>561975</xdr:colOff>
      <xdr:row>32</xdr:row>
      <xdr:rowOff>114300</xdr:rowOff>
    </xdr:to>
    <xdr:cxnSp macro="">
      <xdr:nvCxnSpPr>
        <xdr:cNvPr id="9" name="Straight Arrow Connector 8">
          <a:extLst>
            <a:ext uri="{FF2B5EF4-FFF2-40B4-BE49-F238E27FC236}">
              <a16:creationId xmlns:a16="http://schemas.microsoft.com/office/drawing/2014/main" id="{04525707-92AD-4ED5-A4B6-B7AF1D5C9CCD}"/>
            </a:ext>
          </a:extLst>
        </xdr:cNvPr>
        <xdr:cNvCxnSpPr/>
      </xdr:nvCxnSpPr>
      <xdr:spPr>
        <a:xfrm flipV="1">
          <a:off x="1466850" y="6210302"/>
          <a:ext cx="314325" cy="7619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314325</xdr:colOff>
      <xdr:row>42</xdr:row>
      <xdr:rowOff>85727</xdr:rowOff>
    </xdr:from>
    <xdr:to>
      <xdr:col>5</xdr:col>
      <xdr:colOff>28575</xdr:colOff>
      <xdr:row>42</xdr:row>
      <xdr:rowOff>161925</xdr:rowOff>
    </xdr:to>
    <xdr:cxnSp macro="">
      <xdr:nvCxnSpPr>
        <xdr:cNvPr id="10" name="Straight Arrow Connector 9">
          <a:extLst>
            <a:ext uri="{FF2B5EF4-FFF2-40B4-BE49-F238E27FC236}">
              <a16:creationId xmlns:a16="http://schemas.microsoft.com/office/drawing/2014/main" id="{24DE79A4-D9E3-430A-B415-4674FA55D52D}"/>
            </a:ext>
          </a:extLst>
        </xdr:cNvPr>
        <xdr:cNvCxnSpPr/>
      </xdr:nvCxnSpPr>
      <xdr:spPr>
        <a:xfrm flipV="1">
          <a:off x="6972300" y="8162927"/>
          <a:ext cx="314325" cy="7619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57150</xdr:colOff>
      <xdr:row>41</xdr:row>
      <xdr:rowOff>57150</xdr:rowOff>
    </xdr:from>
    <xdr:to>
      <xdr:col>6</xdr:col>
      <xdr:colOff>323850</xdr:colOff>
      <xdr:row>42</xdr:row>
      <xdr:rowOff>123825</xdr:rowOff>
    </xdr:to>
    <xdr:sp macro="" textlink="">
      <xdr:nvSpPr>
        <xdr:cNvPr id="11" name="Rectangle 10">
          <a:extLst>
            <a:ext uri="{FF2B5EF4-FFF2-40B4-BE49-F238E27FC236}">
              <a16:creationId xmlns:a16="http://schemas.microsoft.com/office/drawing/2014/main" id="{B6236779-6C99-420E-94FF-EC141D81BFD0}"/>
            </a:ext>
          </a:extLst>
        </xdr:cNvPr>
        <xdr:cNvSpPr/>
      </xdr:nvSpPr>
      <xdr:spPr>
        <a:xfrm>
          <a:off x="7315200" y="7943850"/>
          <a:ext cx="2400300" cy="25717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571499</xdr:colOff>
      <xdr:row>28</xdr:row>
      <xdr:rowOff>47625</xdr:rowOff>
    </xdr:from>
    <xdr:to>
      <xdr:col>3</xdr:col>
      <xdr:colOff>609599</xdr:colOff>
      <xdr:row>28</xdr:row>
      <xdr:rowOff>142875</xdr:rowOff>
    </xdr:to>
    <xdr:sp macro="" textlink="">
      <xdr:nvSpPr>
        <xdr:cNvPr id="13" name="Rectangle 12">
          <a:extLst>
            <a:ext uri="{FF2B5EF4-FFF2-40B4-BE49-F238E27FC236}">
              <a16:creationId xmlns:a16="http://schemas.microsoft.com/office/drawing/2014/main" id="{65AF17B5-6B59-49AC-960E-C0C79CAD33D5}"/>
            </a:ext>
          </a:extLst>
        </xdr:cNvPr>
        <xdr:cNvSpPr/>
      </xdr:nvSpPr>
      <xdr:spPr>
        <a:xfrm>
          <a:off x="1790699" y="5457825"/>
          <a:ext cx="4257675" cy="9525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571499</xdr:colOff>
      <xdr:row>28</xdr:row>
      <xdr:rowOff>142876</xdr:rowOff>
    </xdr:from>
    <xdr:to>
      <xdr:col>3</xdr:col>
      <xdr:colOff>609599</xdr:colOff>
      <xdr:row>29</xdr:row>
      <xdr:rowOff>95250</xdr:rowOff>
    </xdr:to>
    <xdr:sp macro="" textlink="">
      <xdr:nvSpPr>
        <xdr:cNvPr id="14" name="Rectangle 13">
          <a:extLst>
            <a:ext uri="{FF2B5EF4-FFF2-40B4-BE49-F238E27FC236}">
              <a16:creationId xmlns:a16="http://schemas.microsoft.com/office/drawing/2014/main" id="{42B242ED-4DC0-4601-B178-95A1CEF36A77}"/>
            </a:ext>
          </a:extLst>
        </xdr:cNvPr>
        <xdr:cNvSpPr/>
      </xdr:nvSpPr>
      <xdr:spPr>
        <a:xfrm>
          <a:off x="1790699" y="5553076"/>
          <a:ext cx="4257675" cy="142874"/>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571499</xdr:colOff>
      <xdr:row>31</xdr:row>
      <xdr:rowOff>142876</xdr:rowOff>
    </xdr:from>
    <xdr:to>
      <xdr:col>3</xdr:col>
      <xdr:colOff>609599</xdr:colOff>
      <xdr:row>32</xdr:row>
      <xdr:rowOff>95250</xdr:rowOff>
    </xdr:to>
    <xdr:sp macro="" textlink="">
      <xdr:nvSpPr>
        <xdr:cNvPr id="15" name="Rectangle 14">
          <a:extLst>
            <a:ext uri="{FF2B5EF4-FFF2-40B4-BE49-F238E27FC236}">
              <a16:creationId xmlns:a16="http://schemas.microsoft.com/office/drawing/2014/main" id="{BAB56FF8-D45E-4791-8A1C-3ADAA9D0ADBA}"/>
            </a:ext>
          </a:extLst>
        </xdr:cNvPr>
        <xdr:cNvSpPr/>
      </xdr:nvSpPr>
      <xdr:spPr>
        <a:xfrm>
          <a:off x="1790699" y="6124576"/>
          <a:ext cx="4257675" cy="142874"/>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933450</xdr:colOff>
      <xdr:row>41</xdr:row>
      <xdr:rowOff>160020</xdr:rowOff>
    </xdr:from>
    <xdr:to>
      <xdr:col>4</xdr:col>
      <xdr:colOff>371474</xdr:colOff>
      <xdr:row>45</xdr:row>
      <xdr:rowOff>19050</xdr:rowOff>
    </xdr:to>
    <xdr:sp macro="" textlink="">
      <xdr:nvSpPr>
        <xdr:cNvPr id="16" name="TextBox 15">
          <a:extLst>
            <a:ext uri="{FF2B5EF4-FFF2-40B4-BE49-F238E27FC236}">
              <a16:creationId xmlns:a16="http://schemas.microsoft.com/office/drawing/2014/main" id="{2DBEF0E0-AF31-49EC-B721-AD29F2CDE198}"/>
            </a:ext>
          </a:extLst>
        </xdr:cNvPr>
        <xdr:cNvSpPr txBox="1"/>
      </xdr:nvSpPr>
      <xdr:spPr>
        <a:xfrm>
          <a:off x="4225290" y="8778240"/>
          <a:ext cx="1952624" cy="62103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Pour calculer le </a:t>
          </a:r>
          <a:r>
            <a:rPr lang="en-US" sz="1000" baseline="0"/>
            <a:t>%age de districts avec une couverture DTC3 &lt;80%, additionner ces deux valeurs</a:t>
          </a:r>
          <a:endParaRPr lang="en-US" sz="1000"/>
        </a:p>
      </xdr:txBody>
    </xdr:sp>
    <xdr:clientData/>
  </xdr:twoCellAnchor>
  <xdr:twoCellAnchor>
    <xdr:from>
      <xdr:col>5</xdr:col>
      <xdr:colOff>571500</xdr:colOff>
      <xdr:row>14</xdr:row>
      <xdr:rowOff>57152</xdr:rowOff>
    </xdr:from>
    <xdr:to>
      <xdr:col>6</xdr:col>
      <xdr:colOff>685800</xdr:colOff>
      <xdr:row>19</xdr:row>
      <xdr:rowOff>68580</xdr:rowOff>
    </xdr:to>
    <xdr:sp macro="" textlink="">
      <xdr:nvSpPr>
        <xdr:cNvPr id="12" name="TextBox 11">
          <a:extLst>
            <a:ext uri="{FF2B5EF4-FFF2-40B4-BE49-F238E27FC236}">
              <a16:creationId xmlns:a16="http://schemas.microsoft.com/office/drawing/2014/main" id="{ABA70072-00B8-4193-978D-EDE34ABEEE8F}"/>
            </a:ext>
          </a:extLst>
        </xdr:cNvPr>
        <xdr:cNvSpPr txBox="1"/>
      </xdr:nvSpPr>
      <xdr:spPr>
        <a:xfrm>
          <a:off x="6995160" y="3394712"/>
          <a:ext cx="2308860" cy="100964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aseline="0">
              <a:solidFill>
                <a:schemeClr val="dk1"/>
              </a:solidFill>
              <a:effectLst/>
              <a:latin typeface="+mn-lt"/>
              <a:ea typeface="+mn-ea"/>
              <a:cs typeface="+mn-cs"/>
            </a:rPr>
            <a:t>Une cellule colorée en rouge indique un obstacle potentiel. Cliquer dessus pour voir quels critères ont été utilisés pour déterminer la présence éventuelle d'un obstacle.</a:t>
          </a:r>
          <a:endParaRPr lang="en-GB" sz="900">
            <a:effectLst/>
          </a:endParaRPr>
        </a:p>
      </xdr:txBody>
    </xdr:sp>
    <xdr:clientData/>
  </xdr:twoCellAnchor>
  <xdr:twoCellAnchor>
    <xdr:from>
      <xdr:col>3</xdr:col>
      <xdr:colOff>76200</xdr:colOff>
      <xdr:row>15</xdr:row>
      <xdr:rowOff>177800</xdr:rowOff>
    </xdr:from>
    <xdr:to>
      <xdr:col>5</xdr:col>
      <xdr:colOff>571500</xdr:colOff>
      <xdr:row>16</xdr:row>
      <xdr:rowOff>135256</xdr:rowOff>
    </xdr:to>
    <xdr:cxnSp macro="">
      <xdr:nvCxnSpPr>
        <xdr:cNvPr id="17" name="Straight Arrow Connector 16">
          <a:extLst>
            <a:ext uri="{FF2B5EF4-FFF2-40B4-BE49-F238E27FC236}">
              <a16:creationId xmlns:a16="http://schemas.microsoft.com/office/drawing/2014/main" id="{9D18C0FA-B27A-4C1D-A99A-02FA2808FDE7}"/>
            </a:ext>
          </a:extLst>
        </xdr:cNvPr>
        <xdr:cNvCxnSpPr>
          <a:stCxn id="12" idx="1"/>
        </xdr:cNvCxnSpPr>
      </xdr:nvCxnSpPr>
      <xdr:spPr>
        <a:xfrm flipH="1" flipV="1">
          <a:off x="4632960" y="3705860"/>
          <a:ext cx="2362200" cy="19367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209550</xdr:colOff>
      <xdr:row>0</xdr:row>
      <xdr:rowOff>104774</xdr:rowOff>
    </xdr:from>
    <xdr:to>
      <xdr:col>8</xdr:col>
      <xdr:colOff>557213</xdr:colOff>
      <xdr:row>0</xdr:row>
      <xdr:rowOff>402430</xdr:rowOff>
    </xdr:to>
    <xdr:grpSp>
      <xdr:nvGrpSpPr>
        <xdr:cNvPr id="18" name="Group 17">
          <a:hlinkClick xmlns:r="http://schemas.openxmlformats.org/officeDocument/2006/relationships" r:id="rId2"/>
          <a:extLst>
            <a:ext uri="{FF2B5EF4-FFF2-40B4-BE49-F238E27FC236}">
              <a16:creationId xmlns:a16="http://schemas.microsoft.com/office/drawing/2014/main" id="{F318F910-B7D3-47B3-87C4-D84A775E8AED}"/>
            </a:ext>
          </a:extLst>
        </xdr:cNvPr>
        <xdr:cNvGrpSpPr/>
      </xdr:nvGrpSpPr>
      <xdr:grpSpPr>
        <a:xfrm flipH="1">
          <a:off x="11283950" y="104774"/>
          <a:ext cx="1058863" cy="297656"/>
          <a:chOff x="12394406" y="238125"/>
          <a:chExt cx="797720" cy="297656"/>
        </a:xfrm>
      </xdr:grpSpPr>
      <xdr:sp macro="" textlink="">
        <xdr:nvSpPr>
          <xdr:cNvPr id="19" name="Arrow: Chevron 18">
            <a:extLst>
              <a:ext uri="{FF2B5EF4-FFF2-40B4-BE49-F238E27FC236}">
                <a16:creationId xmlns:a16="http://schemas.microsoft.com/office/drawing/2014/main" id="{38E8CB7E-100A-4EC8-B735-E55DA3145002}"/>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0" name="TextBox 19">
            <a:hlinkClick xmlns:r="http://schemas.openxmlformats.org/officeDocument/2006/relationships" r:id="rId3"/>
            <a:extLst>
              <a:ext uri="{FF2B5EF4-FFF2-40B4-BE49-F238E27FC236}">
                <a16:creationId xmlns:a16="http://schemas.microsoft.com/office/drawing/2014/main" id="{130C20FA-525A-43C7-AFED-2001BC6CBEFA}"/>
              </a:ext>
            </a:extLst>
          </xdr:cNvPr>
          <xdr:cNvSpPr txBox="1"/>
        </xdr:nvSpPr>
        <xdr:spPr>
          <a:xfrm>
            <a:off x="12394406" y="238125"/>
            <a:ext cx="682985" cy="253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104775</xdr:colOff>
      <xdr:row>33</xdr:row>
      <xdr:rowOff>95250</xdr:rowOff>
    </xdr:from>
    <xdr:to>
      <xdr:col>1</xdr:col>
      <xdr:colOff>495300</xdr:colOff>
      <xdr:row>35</xdr:row>
      <xdr:rowOff>47625</xdr:rowOff>
    </xdr:to>
    <xdr:sp macro="" textlink="">
      <xdr:nvSpPr>
        <xdr:cNvPr id="6" name="Oval 5">
          <a:extLst>
            <a:ext uri="{FF2B5EF4-FFF2-40B4-BE49-F238E27FC236}">
              <a16:creationId xmlns:a16="http://schemas.microsoft.com/office/drawing/2014/main" id="{60DD2564-A9B7-4303-8C94-9EF2B891254D}"/>
            </a:ext>
          </a:extLst>
        </xdr:cNvPr>
        <xdr:cNvSpPr/>
      </xdr:nvSpPr>
      <xdr:spPr>
        <a:xfrm>
          <a:off x="1323975" y="6972300"/>
          <a:ext cx="390525" cy="352425"/>
        </a:xfrm>
        <a:prstGeom prst="ellipse">
          <a:avLst/>
        </a:prstGeom>
        <a:noFill/>
        <a:ln w="57150">
          <a:solidFill>
            <a:schemeClr val="accent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119062</xdr:colOff>
      <xdr:row>78</xdr:row>
      <xdr:rowOff>130968</xdr:rowOff>
    </xdr:from>
    <xdr:to>
      <xdr:col>1</xdr:col>
      <xdr:colOff>500061</xdr:colOff>
      <xdr:row>80</xdr:row>
      <xdr:rowOff>71437</xdr:rowOff>
    </xdr:to>
    <xdr:sp macro="" textlink="">
      <xdr:nvSpPr>
        <xdr:cNvPr id="28" name="Oval 27">
          <a:extLst>
            <a:ext uri="{FF2B5EF4-FFF2-40B4-BE49-F238E27FC236}">
              <a16:creationId xmlns:a16="http://schemas.microsoft.com/office/drawing/2014/main" id="{F12A2FA3-27D5-45D4-AC20-E22BC609D2B6}"/>
            </a:ext>
          </a:extLst>
        </xdr:cNvPr>
        <xdr:cNvSpPr/>
      </xdr:nvSpPr>
      <xdr:spPr>
        <a:xfrm>
          <a:off x="1333500" y="17085468"/>
          <a:ext cx="380999" cy="392907"/>
        </a:xfrm>
        <a:prstGeom prst="ellipse">
          <a:avLst/>
        </a:prstGeom>
        <a:noFill/>
        <a:ln w="57150">
          <a:solidFill>
            <a:schemeClr val="accent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39157</xdr:colOff>
      <xdr:row>35</xdr:row>
      <xdr:rowOff>821531</xdr:rowOff>
    </xdr:from>
    <xdr:to>
      <xdr:col>5</xdr:col>
      <xdr:colOff>1119187</xdr:colOff>
      <xdr:row>76</xdr:row>
      <xdr:rowOff>135730</xdr:rowOff>
    </xdr:to>
    <xdr:grpSp>
      <xdr:nvGrpSpPr>
        <xdr:cNvPr id="25" name="Group 24">
          <a:extLst>
            <a:ext uri="{FF2B5EF4-FFF2-40B4-BE49-F238E27FC236}">
              <a16:creationId xmlns:a16="http://schemas.microsoft.com/office/drawing/2014/main" id="{6192E5D9-7732-40D1-B140-9004757FE095}"/>
            </a:ext>
          </a:extLst>
        </xdr:cNvPr>
        <xdr:cNvGrpSpPr/>
      </xdr:nvGrpSpPr>
      <xdr:grpSpPr>
        <a:xfrm>
          <a:off x="744713" y="10275975"/>
          <a:ext cx="7557030" cy="8218311"/>
          <a:chOff x="1253595" y="8763000"/>
          <a:chExt cx="6461655" cy="7946230"/>
        </a:xfrm>
      </xdr:grpSpPr>
      <xdr:grpSp>
        <xdr:nvGrpSpPr>
          <xdr:cNvPr id="24" name="Group 23">
            <a:extLst>
              <a:ext uri="{FF2B5EF4-FFF2-40B4-BE49-F238E27FC236}">
                <a16:creationId xmlns:a16="http://schemas.microsoft.com/office/drawing/2014/main" id="{A5055883-1139-47A0-8D5F-ABBBDFE1147D}"/>
              </a:ext>
            </a:extLst>
          </xdr:cNvPr>
          <xdr:cNvGrpSpPr/>
        </xdr:nvGrpSpPr>
        <xdr:grpSpPr>
          <a:xfrm>
            <a:off x="1253595" y="8763000"/>
            <a:ext cx="6461655" cy="7946230"/>
            <a:chOff x="1325032" y="18240376"/>
            <a:chExt cx="6461655" cy="7946230"/>
          </a:xfrm>
        </xdr:grpSpPr>
        <xdr:grpSp>
          <xdr:nvGrpSpPr>
            <xdr:cNvPr id="23" name="Group 22">
              <a:extLst>
                <a:ext uri="{FF2B5EF4-FFF2-40B4-BE49-F238E27FC236}">
                  <a16:creationId xmlns:a16="http://schemas.microsoft.com/office/drawing/2014/main" id="{0C5D34E0-ACE0-4A1F-BFDF-6CC17E2D69AA}"/>
                </a:ext>
              </a:extLst>
            </xdr:cNvPr>
            <xdr:cNvGrpSpPr/>
          </xdr:nvGrpSpPr>
          <xdr:grpSpPr>
            <a:xfrm>
              <a:off x="1325032" y="18240376"/>
              <a:ext cx="6461655" cy="7946230"/>
              <a:chOff x="1325032" y="18240376"/>
              <a:chExt cx="6461655" cy="7946230"/>
            </a:xfrm>
          </xdr:grpSpPr>
          <xdr:grpSp>
            <xdr:nvGrpSpPr>
              <xdr:cNvPr id="4" name="Group 3">
                <a:extLst>
                  <a:ext uri="{FF2B5EF4-FFF2-40B4-BE49-F238E27FC236}">
                    <a16:creationId xmlns:a16="http://schemas.microsoft.com/office/drawing/2014/main" id="{1E96F7D1-97EE-47AD-8F3A-9680212E7118}"/>
                  </a:ext>
                </a:extLst>
              </xdr:cNvPr>
              <xdr:cNvGrpSpPr/>
            </xdr:nvGrpSpPr>
            <xdr:grpSpPr>
              <a:xfrm>
                <a:off x="1325032" y="18240376"/>
                <a:ext cx="6461655" cy="7946230"/>
                <a:chOff x="1346133" y="8201026"/>
                <a:chExt cx="6739982" cy="7946230"/>
              </a:xfrm>
            </xdr:grpSpPr>
            <xdr:pic>
              <xdr:nvPicPr>
                <xdr:cNvPr id="3" name="Picture 2">
                  <a:extLst>
                    <a:ext uri="{FF2B5EF4-FFF2-40B4-BE49-F238E27FC236}">
                      <a16:creationId xmlns:a16="http://schemas.microsoft.com/office/drawing/2014/main" id="{7906D5E5-D22F-4D1F-84A2-6291F16ED6C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5091" r="947"/>
                <a:stretch/>
              </xdr:blipFill>
              <xdr:spPr>
                <a:xfrm>
                  <a:off x="1346133" y="8201026"/>
                  <a:ext cx="6739982" cy="7946230"/>
                </a:xfrm>
                <a:prstGeom prst="rect">
                  <a:avLst/>
                </a:prstGeom>
              </xdr:spPr>
            </xdr:pic>
            <xdr:cxnSp macro="">
              <xdr:nvCxnSpPr>
                <xdr:cNvPr id="5" name="Straight Arrow Connector 4">
                  <a:extLst>
                    <a:ext uri="{FF2B5EF4-FFF2-40B4-BE49-F238E27FC236}">
                      <a16:creationId xmlns:a16="http://schemas.microsoft.com/office/drawing/2014/main" id="{C2D1F028-B405-4A2E-B073-AB6204BEBD5D}"/>
                    </a:ext>
                  </a:extLst>
                </xdr:cNvPr>
                <xdr:cNvCxnSpPr/>
              </xdr:nvCxnSpPr>
              <xdr:spPr>
                <a:xfrm>
                  <a:off x="3840625" y="10001253"/>
                  <a:ext cx="666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Straight Arrow Connector 7">
                  <a:extLst>
                    <a:ext uri="{FF2B5EF4-FFF2-40B4-BE49-F238E27FC236}">
                      <a16:creationId xmlns:a16="http://schemas.microsoft.com/office/drawing/2014/main" id="{0EDDAAAC-ABD8-41A5-ADCE-4CD1CBCF7293}"/>
                    </a:ext>
                  </a:extLst>
                </xdr:cNvPr>
                <xdr:cNvCxnSpPr/>
              </xdr:nvCxnSpPr>
              <xdr:spPr>
                <a:xfrm>
                  <a:off x="3840625" y="9910767"/>
                  <a:ext cx="666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Straight Arrow Connector 9">
                  <a:extLst>
                    <a:ext uri="{FF2B5EF4-FFF2-40B4-BE49-F238E27FC236}">
                      <a16:creationId xmlns:a16="http://schemas.microsoft.com/office/drawing/2014/main" id="{334026BE-74C5-4776-898C-F50589016198}"/>
                    </a:ext>
                  </a:extLst>
                </xdr:cNvPr>
                <xdr:cNvCxnSpPr/>
              </xdr:nvCxnSpPr>
              <xdr:spPr>
                <a:xfrm>
                  <a:off x="3842187" y="13327610"/>
                  <a:ext cx="666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Straight Arrow Connector 10">
                  <a:extLst>
                    <a:ext uri="{FF2B5EF4-FFF2-40B4-BE49-F238E27FC236}">
                      <a16:creationId xmlns:a16="http://schemas.microsoft.com/office/drawing/2014/main" id="{86376AB2-DED3-4AEF-8B34-8367886C972E}"/>
                    </a:ext>
                  </a:extLst>
                </xdr:cNvPr>
                <xdr:cNvCxnSpPr/>
              </xdr:nvCxnSpPr>
              <xdr:spPr>
                <a:xfrm>
                  <a:off x="3800608" y="12693648"/>
                  <a:ext cx="666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Straight Arrow Connector 11">
                  <a:extLst>
                    <a:ext uri="{FF2B5EF4-FFF2-40B4-BE49-F238E27FC236}">
                      <a16:creationId xmlns:a16="http://schemas.microsoft.com/office/drawing/2014/main" id="{0B6F9BE9-3CAA-437C-B3D8-2BFFA9C46744}"/>
                    </a:ext>
                  </a:extLst>
                </xdr:cNvPr>
                <xdr:cNvCxnSpPr/>
              </xdr:nvCxnSpPr>
              <xdr:spPr>
                <a:xfrm>
                  <a:off x="3821576" y="15586367"/>
                  <a:ext cx="666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Straight Arrow Connector 12">
                  <a:extLst>
                    <a:ext uri="{FF2B5EF4-FFF2-40B4-BE49-F238E27FC236}">
                      <a16:creationId xmlns:a16="http://schemas.microsoft.com/office/drawing/2014/main" id="{1840501A-9F3C-4865-86A2-004BE1BB49E6}"/>
                    </a:ext>
                  </a:extLst>
                </xdr:cNvPr>
                <xdr:cNvCxnSpPr/>
              </xdr:nvCxnSpPr>
              <xdr:spPr>
                <a:xfrm>
                  <a:off x="3836297" y="15259488"/>
                  <a:ext cx="666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41" name="Rectangle 40">
                <a:extLst>
                  <a:ext uri="{FF2B5EF4-FFF2-40B4-BE49-F238E27FC236}">
                    <a16:creationId xmlns:a16="http://schemas.microsoft.com/office/drawing/2014/main" id="{7ECAF60E-E0AE-4F53-8F38-7C39DE055CD9}"/>
                  </a:ext>
                </a:extLst>
              </xdr:cNvPr>
              <xdr:cNvSpPr/>
            </xdr:nvSpPr>
            <xdr:spPr>
              <a:xfrm>
                <a:off x="4634970" y="19088099"/>
                <a:ext cx="2175406" cy="11668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42" name="Rectangle 41">
              <a:extLst>
                <a:ext uri="{FF2B5EF4-FFF2-40B4-BE49-F238E27FC236}">
                  <a16:creationId xmlns:a16="http://schemas.microsoft.com/office/drawing/2014/main" id="{4DC6E395-3997-4868-83F3-FAABB8E3507E}"/>
                </a:ext>
              </a:extLst>
            </xdr:cNvPr>
            <xdr:cNvSpPr/>
          </xdr:nvSpPr>
          <xdr:spPr>
            <a:xfrm>
              <a:off x="1920344" y="20847845"/>
              <a:ext cx="782375" cy="381000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45" name="Rectangle 44">
            <a:extLst>
              <a:ext uri="{FF2B5EF4-FFF2-40B4-BE49-F238E27FC236}">
                <a16:creationId xmlns:a16="http://schemas.microsoft.com/office/drawing/2014/main" id="{5069A000-80D3-430D-B73A-B7BACDA28E15}"/>
              </a:ext>
            </a:extLst>
          </xdr:cNvPr>
          <xdr:cNvSpPr/>
        </xdr:nvSpPr>
        <xdr:spPr>
          <a:xfrm>
            <a:off x="4587347" y="9036842"/>
            <a:ext cx="2508780" cy="7143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2</xdr:col>
      <xdr:colOff>2038961</xdr:colOff>
      <xdr:row>40</xdr:row>
      <xdr:rowOff>107153</xdr:rowOff>
    </xdr:from>
    <xdr:to>
      <xdr:col>2</xdr:col>
      <xdr:colOff>2102883</xdr:colOff>
      <xdr:row>40</xdr:row>
      <xdr:rowOff>107153</xdr:rowOff>
    </xdr:to>
    <xdr:cxnSp macro="">
      <xdr:nvCxnSpPr>
        <xdr:cNvPr id="46" name="Straight Arrow Connector 45">
          <a:extLst>
            <a:ext uri="{FF2B5EF4-FFF2-40B4-BE49-F238E27FC236}">
              <a16:creationId xmlns:a16="http://schemas.microsoft.com/office/drawing/2014/main" id="{03FE7137-00D4-4B87-BAE2-DCC1C376D1EB}"/>
            </a:ext>
          </a:extLst>
        </xdr:cNvPr>
        <xdr:cNvCxnSpPr/>
      </xdr:nvCxnSpPr>
      <xdr:spPr>
        <a:xfrm>
          <a:off x="3450072" y="10902153"/>
          <a:ext cx="63922"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2036583</xdr:colOff>
      <xdr:row>40</xdr:row>
      <xdr:rowOff>21431</xdr:rowOff>
    </xdr:from>
    <xdr:to>
      <xdr:col>2</xdr:col>
      <xdr:colOff>2100505</xdr:colOff>
      <xdr:row>40</xdr:row>
      <xdr:rowOff>21431</xdr:rowOff>
    </xdr:to>
    <xdr:cxnSp macro="">
      <xdr:nvCxnSpPr>
        <xdr:cNvPr id="47" name="Straight Arrow Connector 46">
          <a:extLst>
            <a:ext uri="{FF2B5EF4-FFF2-40B4-BE49-F238E27FC236}">
              <a16:creationId xmlns:a16="http://schemas.microsoft.com/office/drawing/2014/main" id="{A5FB2D91-7907-406A-8882-161A0E2DD378}"/>
            </a:ext>
          </a:extLst>
        </xdr:cNvPr>
        <xdr:cNvCxnSpPr/>
      </xdr:nvCxnSpPr>
      <xdr:spPr>
        <a:xfrm>
          <a:off x="3447694" y="10816431"/>
          <a:ext cx="63922"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488155</xdr:colOff>
      <xdr:row>85</xdr:row>
      <xdr:rowOff>107156</xdr:rowOff>
    </xdr:from>
    <xdr:to>
      <xdr:col>9</xdr:col>
      <xdr:colOff>714374</xdr:colOff>
      <xdr:row>126</xdr:row>
      <xdr:rowOff>159660</xdr:rowOff>
    </xdr:to>
    <xdr:grpSp>
      <xdr:nvGrpSpPr>
        <xdr:cNvPr id="72" name="Group 71">
          <a:extLst>
            <a:ext uri="{FF2B5EF4-FFF2-40B4-BE49-F238E27FC236}">
              <a16:creationId xmlns:a16="http://schemas.microsoft.com/office/drawing/2014/main" id="{36093F77-58B6-4135-AFE7-C0B2B741BBB0}"/>
            </a:ext>
          </a:extLst>
        </xdr:cNvPr>
        <xdr:cNvGrpSpPr/>
      </xdr:nvGrpSpPr>
      <xdr:grpSpPr>
        <a:xfrm>
          <a:off x="1193711" y="20836378"/>
          <a:ext cx="12291219" cy="8152282"/>
          <a:chOff x="1833562" y="27074812"/>
          <a:chExt cx="10465594" cy="7863004"/>
        </a:xfrm>
      </xdr:grpSpPr>
      <xdr:pic>
        <xdr:nvPicPr>
          <xdr:cNvPr id="48" name="Picture 47">
            <a:extLst>
              <a:ext uri="{FF2B5EF4-FFF2-40B4-BE49-F238E27FC236}">
                <a16:creationId xmlns:a16="http://schemas.microsoft.com/office/drawing/2014/main" id="{42ABD5F7-3B1A-4E76-9B86-4C393BB11C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33562" y="27348655"/>
            <a:ext cx="10465594" cy="7589161"/>
          </a:xfrm>
          <a:prstGeom prst="rect">
            <a:avLst/>
          </a:prstGeom>
        </xdr:spPr>
      </xdr:pic>
      <xdr:sp macro="" textlink="">
        <xdr:nvSpPr>
          <xdr:cNvPr id="49" name="TextBox 48">
            <a:extLst>
              <a:ext uri="{FF2B5EF4-FFF2-40B4-BE49-F238E27FC236}">
                <a16:creationId xmlns:a16="http://schemas.microsoft.com/office/drawing/2014/main" id="{FAF2770B-D78F-4DC0-A2D9-E3226D11F4CF}"/>
              </a:ext>
            </a:extLst>
          </xdr:cNvPr>
          <xdr:cNvSpPr txBox="1"/>
        </xdr:nvSpPr>
        <xdr:spPr>
          <a:xfrm>
            <a:off x="9441656" y="27074812"/>
            <a:ext cx="2507291" cy="24725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1. Cliquez sur l'onglet Explorer les inégalités</a:t>
            </a:r>
          </a:p>
        </xdr:txBody>
      </xdr:sp>
      <xdr:cxnSp macro="">
        <xdr:nvCxnSpPr>
          <xdr:cNvPr id="50" name="Straight Arrow Connector 49">
            <a:extLst>
              <a:ext uri="{FF2B5EF4-FFF2-40B4-BE49-F238E27FC236}">
                <a16:creationId xmlns:a16="http://schemas.microsoft.com/office/drawing/2014/main" id="{A7E5079B-436F-4B77-8F4F-9E11357EF78F}"/>
              </a:ext>
            </a:extLst>
          </xdr:cNvPr>
          <xdr:cNvCxnSpPr/>
        </xdr:nvCxnSpPr>
        <xdr:spPr>
          <a:xfrm flipH="1">
            <a:off x="9096375" y="27289124"/>
            <a:ext cx="357195" cy="27368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1" name="TextBox 50">
            <a:extLst>
              <a:ext uri="{FF2B5EF4-FFF2-40B4-BE49-F238E27FC236}">
                <a16:creationId xmlns:a16="http://schemas.microsoft.com/office/drawing/2014/main" id="{C736CA50-496E-4F1A-B82F-C65356A25A53}"/>
              </a:ext>
            </a:extLst>
          </xdr:cNvPr>
          <xdr:cNvSpPr txBox="1"/>
        </xdr:nvSpPr>
        <xdr:spPr>
          <a:xfrm>
            <a:off x="4845844" y="29325094"/>
            <a:ext cx="1494464" cy="22649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2. Selectionnez votre pays</a:t>
            </a:r>
          </a:p>
        </xdr:txBody>
      </xdr:sp>
      <xdr:sp macro="" textlink="">
        <xdr:nvSpPr>
          <xdr:cNvPr id="52" name="TextBox 51">
            <a:extLst>
              <a:ext uri="{FF2B5EF4-FFF2-40B4-BE49-F238E27FC236}">
                <a16:creationId xmlns:a16="http://schemas.microsoft.com/office/drawing/2014/main" id="{98A28D1C-B92D-4AD0-B77D-FFC1D0C604BA}"/>
              </a:ext>
            </a:extLst>
          </xdr:cNvPr>
          <xdr:cNvSpPr txBox="1"/>
        </xdr:nvSpPr>
        <xdr:spPr>
          <a:xfrm>
            <a:off x="4048125" y="30110906"/>
            <a:ext cx="2333524" cy="5379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3. Sélectionnez toutes les sources disponibles dans votre base de données</a:t>
            </a:r>
            <a:r>
              <a:rPr lang="en-US" sz="1000" baseline="0"/>
              <a:t> existante </a:t>
            </a:r>
            <a:endParaRPr lang="en-US" sz="1000"/>
          </a:p>
        </xdr:txBody>
      </xdr:sp>
      <xdr:sp macro="" textlink="">
        <xdr:nvSpPr>
          <xdr:cNvPr id="53" name="TextBox 52">
            <a:extLst>
              <a:ext uri="{FF2B5EF4-FFF2-40B4-BE49-F238E27FC236}">
                <a16:creationId xmlns:a16="http://schemas.microsoft.com/office/drawing/2014/main" id="{EC8688E5-689B-4429-9A31-8FF480622AC1}"/>
              </a:ext>
            </a:extLst>
          </xdr:cNvPr>
          <xdr:cNvSpPr txBox="1"/>
        </xdr:nvSpPr>
        <xdr:spPr>
          <a:xfrm>
            <a:off x="3833812" y="30777656"/>
            <a:ext cx="2116011" cy="26801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4. Cliquez</a:t>
            </a:r>
            <a:r>
              <a:rPr lang="en-US" sz="1000" baseline="0"/>
              <a:t> pour l'année la plus récente</a:t>
            </a:r>
            <a:endParaRPr lang="en-US" sz="1000"/>
          </a:p>
        </xdr:txBody>
      </xdr:sp>
      <xdr:sp macro="" textlink="">
        <xdr:nvSpPr>
          <xdr:cNvPr id="55" name="TextBox 54">
            <a:extLst>
              <a:ext uri="{FF2B5EF4-FFF2-40B4-BE49-F238E27FC236}">
                <a16:creationId xmlns:a16="http://schemas.microsoft.com/office/drawing/2014/main" id="{140C5E24-1C8A-42FC-AD3E-52FC817778E8}"/>
              </a:ext>
            </a:extLst>
          </xdr:cNvPr>
          <xdr:cNvSpPr txBox="1"/>
        </xdr:nvSpPr>
        <xdr:spPr>
          <a:xfrm>
            <a:off x="4012406" y="31742062"/>
            <a:ext cx="2720456" cy="21328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5.</a:t>
            </a:r>
            <a:r>
              <a:rPr lang="en-US" sz="1000" baseline="0"/>
              <a:t> Selectionnez DTC3 dans le menu déroulant</a:t>
            </a:r>
            <a:endParaRPr lang="en-US" sz="1000"/>
          </a:p>
        </xdr:txBody>
      </xdr:sp>
      <xdr:sp macro="" textlink="">
        <xdr:nvSpPr>
          <xdr:cNvPr id="56" name="TextBox 55">
            <a:extLst>
              <a:ext uri="{FF2B5EF4-FFF2-40B4-BE49-F238E27FC236}">
                <a16:creationId xmlns:a16="http://schemas.microsoft.com/office/drawing/2014/main" id="{6EDA99DF-4D90-476A-A1E8-A9DFB7F56672}"/>
              </a:ext>
            </a:extLst>
          </xdr:cNvPr>
          <xdr:cNvSpPr txBox="1"/>
        </xdr:nvSpPr>
        <xdr:spPr>
          <a:xfrm>
            <a:off x="3774281" y="32980312"/>
            <a:ext cx="3073045" cy="23782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6. Selectionnez les 4 catégories d'inégalités suivantes</a:t>
            </a:r>
          </a:p>
        </xdr:txBody>
      </xdr:sp>
      <xdr:sp macro="" textlink="">
        <xdr:nvSpPr>
          <xdr:cNvPr id="57" name="TextBox 56">
            <a:extLst>
              <a:ext uri="{FF2B5EF4-FFF2-40B4-BE49-F238E27FC236}">
                <a16:creationId xmlns:a16="http://schemas.microsoft.com/office/drawing/2014/main" id="{688C43EC-C077-48CC-A75B-410733FCE444}"/>
              </a:ext>
            </a:extLst>
          </xdr:cNvPr>
          <xdr:cNvSpPr txBox="1"/>
        </xdr:nvSpPr>
        <xdr:spPr>
          <a:xfrm>
            <a:off x="6667499" y="30932436"/>
            <a:ext cx="2717000" cy="69303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7.</a:t>
            </a:r>
            <a:r>
              <a:rPr lang="en-US" sz="1000" baseline="0"/>
              <a:t> Les valeurs numériques de la couverture s'affichent lorsque vous placez votre curseur sur les points. Entrez ces valeurs dans votre tableau sur l'équité. </a:t>
            </a:r>
            <a:endParaRPr lang="en-US" sz="1000"/>
          </a:p>
        </xdr:txBody>
      </xdr:sp>
      <xdr:cxnSp macro="">
        <xdr:nvCxnSpPr>
          <xdr:cNvPr id="58" name="Straight Arrow Connector 57">
            <a:extLst>
              <a:ext uri="{FF2B5EF4-FFF2-40B4-BE49-F238E27FC236}">
                <a16:creationId xmlns:a16="http://schemas.microsoft.com/office/drawing/2014/main" id="{49463167-6111-41E7-AE50-8EFAB211B1CB}"/>
              </a:ext>
            </a:extLst>
          </xdr:cNvPr>
          <xdr:cNvCxnSpPr/>
        </xdr:nvCxnSpPr>
        <xdr:spPr>
          <a:xfrm flipH="1" flipV="1">
            <a:off x="3512343" y="32801720"/>
            <a:ext cx="273845" cy="17859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0" name="Straight Arrow Connector 59">
            <a:extLst>
              <a:ext uri="{FF2B5EF4-FFF2-40B4-BE49-F238E27FC236}">
                <a16:creationId xmlns:a16="http://schemas.microsoft.com/office/drawing/2014/main" id="{48813801-6623-49C3-B57E-6A1EA2CF63E7}"/>
              </a:ext>
            </a:extLst>
          </xdr:cNvPr>
          <xdr:cNvCxnSpPr/>
        </xdr:nvCxnSpPr>
        <xdr:spPr>
          <a:xfrm flipH="1" flipV="1">
            <a:off x="3748086" y="31584901"/>
            <a:ext cx="273845" cy="17859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1" name="Straight Arrow Connector 60">
            <a:extLst>
              <a:ext uri="{FF2B5EF4-FFF2-40B4-BE49-F238E27FC236}">
                <a16:creationId xmlns:a16="http://schemas.microsoft.com/office/drawing/2014/main" id="{CC671400-5C49-4DB0-BCA1-85012116CE18}"/>
              </a:ext>
            </a:extLst>
          </xdr:cNvPr>
          <xdr:cNvCxnSpPr>
            <a:stCxn id="53" idx="1"/>
          </xdr:cNvCxnSpPr>
        </xdr:nvCxnSpPr>
        <xdr:spPr>
          <a:xfrm flipH="1" flipV="1">
            <a:off x="3440907" y="30694313"/>
            <a:ext cx="392905" cy="21735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3" name="Straight Arrow Connector 62">
            <a:extLst>
              <a:ext uri="{FF2B5EF4-FFF2-40B4-BE49-F238E27FC236}">
                <a16:creationId xmlns:a16="http://schemas.microsoft.com/office/drawing/2014/main" id="{C77D9FEE-7643-456F-A68E-4F6EBCB8665D}"/>
              </a:ext>
            </a:extLst>
          </xdr:cNvPr>
          <xdr:cNvCxnSpPr/>
        </xdr:nvCxnSpPr>
        <xdr:spPr>
          <a:xfrm flipH="1" flipV="1">
            <a:off x="3774281" y="29920405"/>
            <a:ext cx="273845" cy="17859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5" name="Straight Arrow Connector 64">
            <a:extLst>
              <a:ext uri="{FF2B5EF4-FFF2-40B4-BE49-F238E27FC236}">
                <a16:creationId xmlns:a16="http://schemas.microsoft.com/office/drawing/2014/main" id="{518D3CCD-ED1B-4517-891F-024CD0BBB9A9}"/>
              </a:ext>
            </a:extLst>
          </xdr:cNvPr>
          <xdr:cNvCxnSpPr/>
        </xdr:nvCxnSpPr>
        <xdr:spPr>
          <a:xfrm flipH="1" flipV="1">
            <a:off x="4569619" y="29144118"/>
            <a:ext cx="273845" cy="17859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6" name="Straight Arrow Connector 65">
            <a:extLst>
              <a:ext uri="{FF2B5EF4-FFF2-40B4-BE49-F238E27FC236}">
                <a16:creationId xmlns:a16="http://schemas.microsoft.com/office/drawing/2014/main" id="{A769870E-A707-49E2-B4B3-EE6CE5F42637}"/>
              </a:ext>
            </a:extLst>
          </xdr:cNvPr>
          <xdr:cNvCxnSpPr/>
        </xdr:nvCxnSpPr>
        <xdr:spPr>
          <a:xfrm>
            <a:off x="7822406" y="31527750"/>
            <a:ext cx="11909" cy="48815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142875</xdr:colOff>
      <xdr:row>23</xdr:row>
      <xdr:rowOff>95250</xdr:rowOff>
    </xdr:from>
    <xdr:to>
      <xdr:col>11</xdr:col>
      <xdr:colOff>1280751</xdr:colOff>
      <xdr:row>28</xdr:row>
      <xdr:rowOff>131474</xdr:rowOff>
    </xdr:to>
    <xdr:grpSp>
      <xdr:nvGrpSpPr>
        <xdr:cNvPr id="77" name="Group 76">
          <a:extLst>
            <a:ext uri="{FF2B5EF4-FFF2-40B4-BE49-F238E27FC236}">
              <a16:creationId xmlns:a16="http://schemas.microsoft.com/office/drawing/2014/main" id="{1F1C7FB8-27B5-8949-9D19-191803EC7501}"/>
            </a:ext>
          </a:extLst>
        </xdr:cNvPr>
        <xdr:cNvGrpSpPr/>
      </xdr:nvGrpSpPr>
      <xdr:grpSpPr>
        <a:xfrm>
          <a:off x="15707431" y="7052028"/>
          <a:ext cx="1137876" cy="1024002"/>
          <a:chOff x="13882688" y="5976938"/>
          <a:chExt cx="1178718" cy="1176338"/>
        </a:xfrm>
      </xdr:grpSpPr>
      <xdr:grpSp>
        <xdr:nvGrpSpPr>
          <xdr:cNvPr id="78" name="Group 77">
            <a:extLst>
              <a:ext uri="{FF2B5EF4-FFF2-40B4-BE49-F238E27FC236}">
                <a16:creationId xmlns:a16="http://schemas.microsoft.com/office/drawing/2014/main" id="{D0EAD082-AF56-B444-9BF3-6B9A8BA21E60}"/>
              </a:ext>
            </a:extLst>
          </xdr:cNvPr>
          <xdr:cNvGrpSpPr/>
        </xdr:nvGrpSpPr>
        <xdr:grpSpPr>
          <a:xfrm>
            <a:off x="14277970" y="6762750"/>
            <a:ext cx="416719" cy="390526"/>
            <a:chOff x="16090107" y="6750843"/>
            <a:chExt cx="416719" cy="390526"/>
          </a:xfrm>
        </xdr:grpSpPr>
        <xdr:sp macro="" textlink="">
          <xdr:nvSpPr>
            <xdr:cNvPr id="81" name="Arrow: Chevron 21">
              <a:extLst>
                <a:ext uri="{FF2B5EF4-FFF2-40B4-BE49-F238E27FC236}">
                  <a16:creationId xmlns:a16="http://schemas.microsoft.com/office/drawing/2014/main" id="{022D26F2-ED31-A641-BA41-DB313B6A9F2A}"/>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82" name="Arrow: Chevron 22">
              <a:extLst>
                <a:ext uri="{FF2B5EF4-FFF2-40B4-BE49-F238E27FC236}">
                  <a16:creationId xmlns:a16="http://schemas.microsoft.com/office/drawing/2014/main" id="{7BABCE8A-A938-9C4F-96F5-6D9892E38A4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79" name="Rectangle: Rounded Corners 19">
            <a:extLst>
              <a:ext uri="{FF2B5EF4-FFF2-40B4-BE49-F238E27FC236}">
                <a16:creationId xmlns:a16="http://schemas.microsoft.com/office/drawing/2014/main" id="{2F0D3E19-AA84-5148-AE71-60550F4C18F4}"/>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80" name="TextBox 79">
            <a:extLst>
              <a:ext uri="{FF2B5EF4-FFF2-40B4-BE49-F238E27FC236}">
                <a16:creationId xmlns:a16="http://schemas.microsoft.com/office/drawing/2014/main" id="{2EF9AFA7-E92E-A741-B963-44F0BA0C605E}"/>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xdr:from>
      <xdr:col>11</xdr:col>
      <xdr:colOff>158750</xdr:colOff>
      <xdr:row>81</xdr:row>
      <xdr:rowOff>365125</xdr:rowOff>
    </xdr:from>
    <xdr:to>
      <xdr:col>11</xdr:col>
      <xdr:colOff>1296626</xdr:colOff>
      <xdr:row>85</xdr:row>
      <xdr:rowOff>52099</xdr:rowOff>
    </xdr:to>
    <xdr:grpSp>
      <xdr:nvGrpSpPr>
        <xdr:cNvPr id="83" name="Group 82">
          <a:extLst>
            <a:ext uri="{FF2B5EF4-FFF2-40B4-BE49-F238E27FC236}">
              <a16:creationId xmlns:a16="http://schemas.microsoft.com/office/drawing/2014/main" id="{DF635909-2B63-8441-943E-2630F03FD7D0}"/>
            </a:ext>
          </a:extLst>
        </xdr:cNvPr>
        <xdr:cNvGrpSpPr/>
      </xdr:nvGrpSpPr>
      <xdr:grpSpPr>
        <a:xfrm>
          <a:off x="15723306" y="19782014"/>
          <a:ext cx="1137876" cy="999307"/>
          <a:chOff x="13882688" y="5976938"/>
          <a:chExt cx="1178718" cy="1176338"/>
        </a:xfrm>
      </xdr:grpSpPr>
      <xdr:grpSp>
        <xdr:nvGrpSpPr>
          <xdr:cNvPr id="84" name="Group 83">
            <a:extLst>
              <a:ext uri="{FF2B5EF4-FFF2-40B4-BE49-F238E27FC236}">
                <a16:creationId xmlns:a16="http://schemas.microsoft.com/office/drawing/2014/main" id="{BB1D15FB-DC01-DA47-B6BB-62A00EDEE5BD}"/>
              </a:ext>
            </a:extLst>
          </xdr:cNvPr>
          <xdr:cNvGrpSpPr/>
        </xdr:nvGrpSpPr>
        <xdr:grpSpPr>
          <a:xfrm>
            <a:off x="14277970" y="6762750"/>
            <a:ext cx="416719" cy="390526"/>
            <a:chOff x="16090107" y="6750843"/>
            <a:chExt cx="416719" cy="390526"/>
          </a:xfrm>
        </xdr:grpSpPr>
        <xdr:sp macro="" textlink="">
          <xdr:nvSpPr>
            <xdr:cNvPr id="87" name="Arrow: Chevron 21">
              <a:extLst>
                <a:ext uri="{FF2B5EF4-FFF2-40B4-BE49-F238E27FC236}">
                  <a16:creationId xmlns:a16="http://schemas.microsoft.com/office/drawing/2014/main" id="{FACA2D47-CAAC-6D4E-A810-74415D0282EC}"/>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88" name="Arrow: Chevron 22">
              <a:extLst>
                <a:ext uri="{FF2B5EF4-FFF2-40B4-BE49-F238E27FC236}">
                  <a16:creationId xmlns:a16="http://schemas.microsoft.com/office/drawing/2014/main" id="{A97F5409-2D38-F54A-B465-DCB36D92A0EF}"/>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85" name="Rectangle: Rounded Corners 19">
            <a:extLst>
              <a:ext uri="{FF2B5EF4-FFF2-40B4-BE49-F238E27FC236}">
                <a16:creationId xmlns:a16="http://schemas.microsoft.com/office/drawing/2014/main" id="{1F6BFCBF-DB59-874A-A131-50F1600E0913}"/>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86" name="TextBox 85">
            <a:extLst>
              <a:ext uri="{FF2B5EF4-FFF2-40B4-BE49-F238E27FC236}">
                <a16:creationId xmlns:a16="http://schemas.microsoft.com/office/drawing/2014/main" id="{8598D8CE-B0DA-6D43-9989-2C2723D63AB7}"/>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9</xdr:col>
      <xdr:colOff>1013177</xdr:colOff>
      <xdr:row>0</xdr:row>
      <xdr:rowOff>112888</xdr:rowOff>
    </xdr:from>
    <xdr:to>
      <xdr:col>10</xdr:col>
      <xdr:colOff>717373</xdr:colOff>
      <xdr:row>0</xdr:row>
      <xdr:rowOff>431799</xdr:rowOff>
    </xdr:to>
    <xdr:grpSp>
      <xdr:nvGrpSpPr>
        <xdr:cNvPr id="2" name="Group 1">
          <a:hlinkClick xmlns:r="http://schemas.openxmlformats.org/officeDocument/2006/relationships" r:id="rId3"/>
          <a:extLst>
            <a:ext uri="{FF2B5EF4-FFF2-40B4-BE49-F238E27FC236}">
              <a16:creationId xmlns:a16="http://schemas.microsoft.com/office/drawing/2014/main" id="{313BA5C2-5157-D74B-BC7A-5923A31DFA70}"/>
            </a:ext>
          </a:extLst>
        </xdr:cNvPr>
        <xdr:cNvGrpSpPr/>
      </xdr:nvGrpSpPr>
      <xdr:grpSpPr>
        <a:xfrm flipH="1">
          <a:off x="13783733" y="112888"/>
          <a:ext cx="1101196" cy="318911"/>
          <a:chOff x="12394406" y="238125"/>
          <a:chExt cx="797720" cy="318911"/>
        </a:xfrm>
      </xdr:grpSpPr>
      <xdr:sp macro="" textlink="">
        <xdr:nvSpPr>
          <xdr:cNvPr id="7" name="Arrow: Chevron 5">
            <a:extLst>
              <a:ext uri="{FF2B5EF4-FFF2-40B4-BE49-F238E27FC236}">
                <a16:creationId xmlns:a16="http://schemas.microsoft.com/office/drawing/2014/main" id="{36621495-AFE8-3A27-56B5-0077D215B401}"/>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9" name="TextBox 8">
            <a:hlinkClick xmlns:r="http://schemas.openxmlformats.org/officeDocument/2006/relationships" r:id="rId4"/>
            <a:extLst>
              <a:ext uri="{FF2B5EF4-FFF2-40B4-BE49-F238E27FC236}">
                <a16:creationId xmlns:a16="http://schemas.microsoft.com/office/drawing/2014/main" id="{A6E38BC3-8549-71DB-0DBE-E46D0CD82F26}"/>
              </a:ext>
            </a:extLst>
          </xdr:cNvPr>
          <xdr:cNvSpPr txBox="1"/>
        </xdr:nvSpPr>
        <xdr:spPr>
          <a:xfrm>
            <a:off x="12394406" y="238125"/>
            <a:ext cx="710701" cy="318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absolute">
    <xdr:from>
      <xdr:col>4</xdr:col>
      <xdr:colOff>711196</xdr:colOff>
      <xdr:row>0</xdr:row>
      <xdr:rowOff>177800</xdr:rowOff>
    </xdr:from>
    <xdr:to>
      <xdr:col>6</xdr:col>
      <xdr:colOff>220980</xdr:colOff>
      <xdr:row>0</xdr:row>
      <xdr:rowOff>482600</xdr:rowOff>
    </xdr:to>
    <xdr:grpSp>
      <xdr:nvGrpSpPr>
        <xdr:cNvPr id="2" name="Group 1">
          <a:hlinkClick xmlns:r="http://schemas.openxmlformats.org/officeDocument/2006/relationships" r:id="rId1"/>
          <a:extLst>
            <a:ext uri="{FF2B5EF4-FFF2-40B4-BE49-F238E27FC236}">
              <a16:creationId xmlns:a16="http://schemas.microsoft.com/office/drawing/2014/main" id="{5EE80FD9-6D0E-AA4D-98AB-D409027268C8}"/>
            </a:ext>
          </a:extLst>
        </xdr:cNvPr>
        <xdr:cNvGrpSpPr/>
      </xdr:nvGrpSpPr>
      <xdr:grpSpPr>
        <a:xfrm flipH="1">
          <a:off x="9956796" y="177800"/>
          <a:ext cx="1135384" cy="304800"/>
          <a:chOff x="12458375" y="238126"/>
          <a:chExt cx="733751" cy="297655"/>
        </a:xfrm>
        <a:solidFill>
          <a:srgbClr val="0070C0"/>
        </a:solidFill>
      </xdr:grpSpPr>
      <xdr:sp macro="" textlink="">
        <xdr:nvSpPr>
          <xdr:cNvPr id="3" name="Arrow: Chevron 15">
            <a:extLst>
              <a:ext uri="{FF2B5EF4-FFF2-40B4-BE49-F238E27FC236}">
                <a16:creationId xmlns:a16="http://schemas.microsoft.com/office/drawing/2014/main" id="{28F5779B-3C9E-2CD5-804D-271886928A2B}"/>
              </a:ext>
            </a:extLst>
          </xdr:cNvPr>
          <xdr:cNvSpPr/>
        </xdr:nvSpPr>
        <xdr:spPr>
          <a:xfrm>
            <a:off x="12460606" y="261937"/>
            <a:ext cx="731520"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692B5D36-F358-DB2E-A7AB-F0DE2B0EB028}"/>
              </a:ext>
            </a:extLst>
          </xdr:cNvPr>
          <xdr:cNvSpPr txBox="1"/>
        </xdr:nvSpPr>
        <xdr:spPr>
          <a:xfrm>
            <a:off x="12458375" y="238126"/>
            <a:ext cx="655692" cy="243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editAs="absolute">
    <xdr:from>
      <xdr:col>6</xdr:col>
      <xdr:colOff>368300</xdr:colOff>
      <xdr:row>0</xdr:row>
      <xdr:rowOff>165100</xdr:rowOff>
    </xdr:from>
    <xdr:to>
      <xdr:col>7</xdr:col>
      <xdr:colOff>548641</xdr:colOff>
      <xdr:row>0</xdr:row>
      <xdr:rowOff>473075</xdr:rowOff>
    </xdr:to>
    <xdr:grpSp>
      <xdr:nvGrpSpPr>
        <xdr:cNvPr id="5" name="Group 4">
          <a:hlinkClick xmlns:r="http://schemas.openxmlformats.org/officeDocument/2006/relationships" r:id="rId3"/>
          <a:extLst>
            <a:ext uri="{FF2B5EF4-FFF2-40B4-BE49-F238E27FC236}">
              <a16:creationId xmlns:a16="http://schemas.microsoft.com/office/drawing/2014/main" id="{18D5ED47-9597-4744-A701-426EB1794FDE}"/>
            </a:ext>
          </a:extLst>
        </xdr:cNvPr>
        <xdr:cNvGrpSpPr/>
      </xdr:nvGrpSpPr>
      <xdr:grpSpPr>
        <a:xfrm>
          <a:off x="11239500" y="165100"/>
          <a:ext cx="993141" cy="307975"/>
          <a:chOff x="12311063" y="238126"/>
          <a:chExt cx="881063" cy="297655"/>
        </a:xfrm>
        <a:solidFill>
          <a:srgbClr val="0070C0"/>
        </a:solidFill>
      </xdr:grpSpPr>
      <xdr:sp macro="" textlink="">
        <xdr:nvSpPr>
          <xdr:cNvPr id="6" name="Arrow: Chevron 12">
            <a:extLst>
              <a:ext uri="{FF2B5EF4-FFF2-40B4-BE49-F238E27FC236}">
                <a16:creationId xmlns:a16="http://schemas.microsoft.com/office/drawing/2014/main" id="{7BA80513-09AF-266C-E6C1-E63C60C44655}"/>
              </a:ext>
            </a:extLst>
          </xdr:cNvPr>
          <xdr:cNvSpPr/>
        </xdr:nvSpPr>
        <xdr:spPr>
          <a:xfrm>
            <a:off x="12311063" y="261937"/>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39CF4A50-4750-2634-04A9-FB64D3AD9F2A}"/>
              </a:ext>
            </a:extLst>
          </xdr:cNvPr>
          <xdr:cNvSpPr txBox="1"/>
        </xdr:nvSpPr>
        <xdr:spPr>
          <a:xfrm>
            <a:off x="12467751"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380784</xdr:colOff>
      <xdr:row>19</xdr:row>
      <xdr:rowOff>145321</xdr:rowOff>
    </xdr:from>
    <xdr:to>
      <xdr:col>12</xdr:col>
      <xdr:colOff>947183</xdr:colOff>
      <xdr:row>26</xdr:row>
      <xdr:rowOff>79378</xdr:rowOff>
    </xdr:to>
    <xdr:sp macro="" textlink="">
      <xdr:nvSpPr>
        <xdr:cNvPr id="2" name="TextBox 1">
          <a:extLst>
            <a:ext uri="{FF2B5EF4-FFF2-40B4-BE49-F238E27FC236}">
              <a16:creationId xmlns:a16="http://schemas.microsoft.com/office/drawing/2014/main" id="{0166BBCC-809C-3F40-9204-896E3D8DF1A1}"/>
            </a:ext>
          </a:extLst>
        </xdr:cNvPr>
        <xdr:cNvSpPr txBox="1"/>
      </xdr:nvSpPr>
      <xdr:spPr>
        <a:xfrm>
          <a:off x="16160253" y="4742047"/>
          <a:ext cx="1768965" cy="127149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En présence d'un obstacle potentiel, la cellule correspondante est colorée en rouge. La colonne "Obstacle potentiel" fournit des indications sur le type d'obstacles qui pourraient exister. Recherchez des explications spécifiques sur les obstacles dans les sources d'information identifiées à l'étape 1.</a:t>
          </a:r>
        </a:p>
      </xdr:txBody>
    </xdr:sp>
    <xdr:clientData/>
  </xdr:twoCellAnchor>
  <xdr:twoCellAnchor>
    <xdr:from>
      <xdr:col>11</xdr:col>
      <xdr:colOff>106980</xdr:colOff>
      <xdr:row>19</xdr:row>
      <xdr:rowOff>60823</xdr:rowOff>
    </xdr:from>
    <xdr:to>
      <xdr:col>11</xdr:col>
      <xdr:colOff>297480</xdr:colOff>
      <xdr:row>27</xdr:row>
      <xdr:rowOff>13368</xdr:rowOff>
    </xdr:to>
    <xdr:sp macro="" textlink="">
      <xdr:nvSpPr>
        <xdr:cNvPr id="3" name="Right Brace 2">
          <a:extLst>
            <a:ext uri="{FF2B5EF4-FFF2-40B4-BE49-F238E27FC236}">
              <a16:creationId xmlns:a16="http://schemas.microsoft.com/office/drawing/2014/main" id="{9C17ABC0-8E28-4D4D-B836-2ACBD9196E55}"/>
            </a:ext>
          </a:extLst>
        </xdr:cNvPr>
        <xdr:cNvSpPr/>
      </xdr:nvSpPr>
      <xdr:spPr>
        <a:xfrm>
          <a:off x="15886449" y="4657549"/>
          <a:ext cx="190500" cy="148104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editAs="absolute">
    <xdr:from>
      <xdr:col>9</xdr:col>
      <xdr:colOff>667366</xdr:colOff>
      <xdr:row>0</xdr:row>
      <xdr:rowOff>171068</xdr:rowOff>
    </xdr:from>
    <xdr:to>
      <xdr:col>10</xdr:col>
      <xdr:colOff>283827</xdr:colOff>
      <xdr:row>0</xdr:row>
      <xdr:rowOff>492378</xdr:rowOff>
    </xdr:to>
    <xdr:grpSp>
      <xdr:nvGrpSpPr>
        <xdr:cNvPr id="4" name="Group 3">
          <a:hlinkClick xmlns:r="http://schemas.openxmlformats.org/officeDocument/2006/relationships" r:id="rId1"/>
          <a:extLst>
            <a:ext uri="{FF2B5EF4-FFF2-40B4-BE49-F238E27FC236}">
              <a16:creationId xmlns:a16="http://schemas.microsoft.com/office/drawing/2014/main" id="{6DBD9BA7-5F4A-6847-AF2B-58AC1BFC9902}"/>
            </a:ext>
          </a:extLst>
        </xdr:cNvPr>
        <xdr:cNvGrpSpPr/>
      </xdr:nvGrpSpPr>
      <xdr:grpSpPr>
        <a:xfrm>
          <a:off x="13988255" y="171068"/>
          <a:ext cx="1013461" cy="321310"/>
          <a:chOff x="12311063" y="238126"/>
          <a:chExt cx="881063" cy="297655"/>
        </a:xfrm>
        <a:solidFill>
          <a:srgbClr val="0070C0"/>
        </a:solidFill>
      </xdr:grpSpPr>
      <xdr:sp macro="" textlink="">
        <xdr:nvSpPr>
          <xdr:cNvPr id="5" name="Arrow: Chevron 12">
            <a:extLst>
              <a:ext uri="{FF2B5EF4-FFF2-40B4-BE49-F238E27FC236}">
                <a16:creationId xmlns:a16="http://schemas.microsoft.com/office/drawing/2014/main" id="{1B0BF332-7D36-4E8A-CBA4-965A92458C91}"/>
              </a:ext>
            </a:extLst>
          </xdr:cNvPr>
          <xdr:cNvSpPr/>
        </xdr:nvSpPr>
        <xdr:spPr>
          <a:xfrm>
            <a:off x="12311063" y="261937"/>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6" name="TextBox 5">
            <a:hlinkClick xmlns:r="http://schemas.openxmlformats.org/officeDocument/2006/relationships" r:id="rId2"/>
            <a:extLst>
              <a:ext uri="{FF2B5EF4-FFF2-40B4-BE49-F238E27FC236}">
                <a16:creationId xmlns:a16="http://schemas.microsoft.com/office/drawing/2014/main" id="{AC964904-E9C9-A1B4-1468-FAAA48C9316B}"/>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twoCellAnchor editAs="absolute">
    <xdr:from>
      <xdr:col>8</xdr:col>
      <xdr:colOff>665636</xdr:colOff>
      <xdr:row>0</xdr:row>
      <xdr:rowOff>171068</xdr:rowOff>
    </xdr:from>
    <xdr:to>
      <xdr:col>9</xdr:col>
      <xdr:colOff>517896</xdr:colOff>
      <xdr:row>0</xdr:row>
      <xdr:rowOff>475868</xdr:rowOff>
    </xdr:to>
    <xdr:grpSp>
      <xdr:nvGrpSpPr>
        <xdr:cNvPr id="7" name="Group 6">
          <a:hlinkClick xmlns:r="http://schemas.openxmlformats.org/officeDocument/2006/relationships" r:id="rId3"/>
          <a:extLst>
            <a:ext uri="{FF2B5EF4-FFF2-40B4-BE49-F238E27FC236}">
              <a16:creationId xmlns:a16="http://schemas.microsoft.com/office/drawing/2014/main" id="{81C178A7-C666-7645-BCC0-FB98F9B2295D}"/>
            </a:ext>
          </a:extLst>
        </xdr:cNvPr>
        <xdr:cNvGrpSpPr/>
      </xdr:nvGrpSpPr>
      <xdr:grpSpPr>
        <a:xfrm flipH="1">
          <a:off x="12589525" y="171068"/>
          <a:ext cx="1249260" cy="304800"/>
          <a:chOff x="12460606" y="238126"/>
          <a:chExt cx="731520" cy="297655"/>
        </a:xfrm>
        <a:solidFill>
          <a:srgbClr val="0070C0"/>
        </a:solidFill>
      </xdr:grpSpPr>
      <xdr:sp macro="" textlink="">
        <xdr:nvSpPr>
          <xdr:cNvPr id="8" name="Arrow: Chevron 15">
            <a:extLst>
              <a:ext uri="{FF2B5EF4-FFF2-40B4-BE49-F238E27FC236}">
                <a16:creationId xmlns:a16="http://schemas.microsoft.com/office/drawing/2014/main" id="{D8B0DDC2-5BC8-6874-4BB2-D460331A3304}"/>
              </a:ext>
            </a:extLst>
          </xdr:cNvPr>
          <xdr:cNvSpPr/>
        </xdr:nvSpPr>
        <xdr:spPr>
          <a:xfrm>
            <a:off x="12460606" y="261937"/>
            <a:ext cx="731520"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9" name="TextBox 8">
            <a:hlinkClick xmlns:r="http://schemas.openxmlformats.org/officeDocument/2006/relationships" r:id="rId4"/>
            <a:extLst>
              <a:ext uri="{FF2B5EF4-FFF2-40B4-BE49-F238E27FC236}">
                <a16:creationId xmlns:a16="http://schemas.microsoft.com/office/drawing/2014/main" id="{2891F0C2-FDF3-B334-7B2E-DA6B7BA5A326}"/>
              </a:ext>
            </a:extLst>
          </xdr:cNvPr>
          <xdr:cNvSpPr txBox="1"/>
        </xdr:nvSpPr>
        <xdr:spPr>
          <a:xfrm>
            <a:off x="12609612" y="238126"/>
            <a:ext cx="469421" cy="205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xdr:from>
      <xdr:col>12</xdr:col>
      <xdr:colOff>1148337</xdr:colOff>
      <xdr:row>65</xdr:row>
      <xdr:rowOff>177800</xdr:rowOff>
    </xdr:from>
    <xdr:to>
      <xdr:col>12</xdr:col>
      <xdr:colOff>2282193</xdr:colOff>
      <xdr:row>66</xdr:row>
      <xdr:rowOff>322534</xdr:rowOff>
    </xdr:to>
    <xdr:grpSp>
      <xdr:nvGrpSpPr>
        <xdr:cNvPr id="17" name="Group 16">
          <a:extLst>
            <a:ext uri="{FF2B5EF4-FFF2-40B4-BE49-F238E27FC236}">
              <a16:creationId xmlns:a16="http://schemas.microsoft.com/office/drawing/2014/main" id="{C4B131B2-B92C-BB4B-A720-4C853EF197EF}"/>
            </a:ext>
          </a:extLst>
        </xdr:cNvPr>
        <xdr:cNvGrpSpPr/>
      </xdr:nvGrpSpPr>
      <xdr:grpSpPr>
        <a:xfrm>
          <a:off x="20678115" y="23164800"/>
          <a:ext cx="1133856" cy="977290"/>
          <a:chOff x="13940413" y="5976938"/>
          <a:chExt cx="1133856" cy="1176338"/>
        </a:xfrm>
      </xdr:grpSpPr>
      <xdr:grpSp>
        <xdr:nvGrpSpPr>
          <xdr:cNvPr id="18" name="Group 17">
            <a:extLst>
              <a:ext uri="{FF2B5EF4-FFF2-40B4-BE49-F238E27FC236}">
                <a16:creationId xmlns:a16="http://schemas.microsoft.com/office/drawing/2014/main" id="{5C563A28-84EA-D1E2-8212-780747728E6A}"/>
              </a:ext>
            </a:extLst>
          </xdr:cNvPr>
          <xdr:cNvGrpSpPr/>
        </xdr:nvGrpSpPr>
        <xdr:grpSpPr>
          <a:xfrm>
            <a:off x="14277970" y="6762750"/>
            <a:ext cx="416719" cy="390526"/>
            <a:chOff x="16090107" y="6750843"/>
            <a:chExt cx="416719" cy="390526"/>
          </a:xfrm>
        </xdr:grpSpPr>
        <xdr:sp macro="" textlink="">
          <xdr:nvSpPr>
            <xdr:cNvPr id="21" name="Arrow: Chevron 21">
              <a:extLst>
                <a:ext uri="{FF2B5EF4-FFF2-40B4-BE49-F238E27FC236}">
                  <a16:creationId xmlns:a16="http://schemas.microsoft.com/office/drawing/2014/main" id="{C7577257-4776-1DD8-60D9-A478E7E16B49}"/>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2" name="Arrow: Chevron 22">
              <a:extLst>
                <a:ext uri="{FF2B5EF4-FFF2-40B4-BE49-F238E27FC236}">
                  <a16:creationId xmlns:a16="http://schemas.microsoft.com/office/drawing/2014/main" id="{B3EAFFF5-81DB-B80D-A932-C997A14B7135}"/>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9" name="Rectangle: Rounded Corners 19">
            <a:extLst>
              <a:ext uri="{FF2B5EF4-FFF2-40B4-BE49-F238E27FC236}">
                <a16:creationId xmlns:a16="http://schemas.microsoft.com/office/drawing/2014/main" id="{E6D40735-7714-3C0D-3508-5DAB5FCD6DB5}"/>
              </a:ext>
            </a:extLst>
          </xdr:cNvPr>
          <xdr:cNvSpPr/>
        </xdr:nvSpPr>
        <xdr:spPr>
          <a:xfrm>
            <a:off x="13940413" y="5976938"/>
            <a:ext cx="1133856"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0" name="TextBox 19">
            <a:extLst>
              <a:ext uri="{FF2B5EF4-FFF2-40B4-BE49-F238E27FC236}">
                <a16:creationId xmlns:a16="http://schemas.microsoft.com/office/drawing/2014/main" id="{303A3B07-E586-EC3A-94FE-48FC536BB4A6}"/>
              </a:ext>
            </a:extLst>
          </xdr:cNvPr>
          <xdr:cNvSpPr txBox="1"/>
        </xdr:nvSpPr>
        <xdr:spPr>
          <a:xfrm>
            <a:off x="14155086" y="6024562"/>
            <a:ext cx="845343" cy="73076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xdr:from>
      <xdr:col>0</xdr:col>
      <xdr:colOff>681080</xdr:colOff>
      <xdr:row>37</xdr:row>
      <xdr:rowOff>499682</xdr:rowOff>
    </xdr:from>
    <xdr:to>
      <xdr:col>3</xdr:col>
      <xdr:colOff>1146372</xdr:colOff>
      <xdr:row>37</xdr:row>
      <xdr:rowOff>4057256</xdr:rowOff>
    </xdr:to>
    <xdr:graphicFrame macro="">
      <xdr:nvGraphicFramePr>
        <xdr:cNvPr id="29" name="Chart 28">
          <a:extLst>
            <a:ext uri="{FF2B5EF4-FFF2-40B4-BE49-F238E27FC236}">
              <a16:creationId xmlns:a16="http://schemas.microsoft.com/office/drawing/2014/main" id="{27029C1A-3CE7-F0DA-A5EA-2EE828F081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775487</xdr:colOff>
      <xdr:row>37</xdr:row>
      <xdr:rowOff>528230</xdr:rowOff>
    </xdr:from>
    <xdr:to>
      <xdr:col>8</xdr:col>
      <xdr:colOff>375381</xdr:colOff>
      <xdr:row>37</xdr:row>
      <xdr:rowOff>4085804</xdr:rowOff>
    </xdr:to>
    <xdr:graphicFrame macro="">
      <xdr:nvGraphicFramePr>
        <xdr:cNvPr id="30" name="Chart 29">
          <a:extLst>
            <a:ext uri="{FF2B5EF4-FFF2-40B4-BE49-F238E27FC236}">
              <a16:creationId xmlns:a16="http://schemas.microsoft.com/office/drawing/2014/main" id="{FA2F2187-54B2-EE4E-ADA2-1922BA0B98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1382390</xdr:colOff>
      <xdr:row>37</xdr:row>
      <xdr:rowOff>539469</xdr:rowOff>
    </xdr:from>
    <xdr:to>
      <xdr:col>12</xdr:col>
      <xdr:colOff>1195823</xdr:colOff>
      <xdr:row>37</xdr:row>
      <xdr:rowOff>4097043</xdr:rowOff>
    </xdr:to>
    <xdr:graphicFrame macro="">
      <xdr:nvGraphicFramePr>
        <xdr:cNvPr id="31" name="Chart 30">
          <a:extLst>
            <a:ext uri="{FF2B5EF4-FFF2-40B4-BE49-F238E27FC236}">
              <a16:creationId xmlns:a16="http://schemas.microsoft.com/office/drawing/2014/main" id="{E3ACA767-422A-434F-8C86-66EEF6C1A8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1883103</xdr:colOff>
      <xdr:row>26</xdr:row>
      <xdr:rowOff>335747</xdr:rowOff>
    </xdr:from>
    <xdr:to>
      <xdr:col>12</xdr:col>
      <xdr:colOff>3016959</xdr:colOff>
      <xdr:row>30</xdr:row>
      <xdr:rowOff>86343</xdr:rowOff>
    </xdr:to>
    <xdr:grpSp>
      <xdr:nvGrpSpPr>
        <xdr:cNvPr id="10" name="Group 9">
          <a:extLst>
            <a:ext uri="{FF2B5EF4-FFF2-40B4-BE49-F238E27FC236}">
              <a16:creationId xmlns:a16="http://schemas.microsoft.com/office/drawing/2014/main" id="{630D20C5-2CFD-9342-941E-FCCAEDE785AC}"/>
            </a:ext>
          </a:extLst>
        </xdr:cNvPr>
        <xdr:cNvGrpSpPr/>
      </xdr:nvGrpSpPr>
      <xdr:grpSpPr>
        <a:xfrm>
          <a:off x="21412881" y="9719636"/>
          <a:ext cx="1133856" cy="1091151"/>
          <a:chOff x="13940413" y="5976938"/>
          <a:chExt cx="1133856" cy="1176338"/>
        </a:xfrm>
      </xdr:grpSpPr>
      <xdr:grpSp>
        <xdr:nvGrpSpPr>
          <xdr:cNvPr id="11" name="Group 10">
            <a:extLst>
              <a:ext uri="{FF2B5EF4-FFF2-40B4-BE49-F238E27FC236}">
                <a16:creationId xmlns:a16="http://schemas.microsoft.com/office/drawing/2014/main" id="{2E2AF6EA-F631-82E6-6AE7-A7C5582D8CBD}"/>
              </a:ext>
            </a:extLst>
          </xdr:cNvPr>
          <xdr:cNvGrpSpPr/>
        </xdr:nvGrpSpPr>
        <xdr:grpSpPr>
          <a:xfrm>
            <a:off x="14277970" y="6762750"/>
            <a:ext cx="416719" cy="390526"/>
            <a:chOff x="16090107" y="6750843"/>
            <a:chExt cx="416719" cy="390526"/>
          </a:xfrm>
        </xdr:grpSpPr>
        <xdr:sp macro="" textlink="">
          <xdr:nvSpPr>
            <xdr:cNvPr id="14" name="Arrow: Chevron 21">
              <a:extLst>
                <a:ext uri="{FF2B5EF4-FFF2-40B4-BE49-F238E27FC236}">
                  <a16:creationId xmlns:a16="http://schemas.microsoft.com/office/drawing/2014/main" id="{FE8635C3-1BA6-2008-B548-BC10A3CBF6EA}"/>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5" name="Arrow: Chevron 22">
              <a:extLst>
                <a:ext uri="{FF2B5EF4-FFF2-40B4-BE49-F238E27FC236}">
                  <a16:creationId xmlns:a16="http://schemas.microsoft.com/office/drawing/2014/main" id="{BF287FC2-99B7-8A18-B313-F5AE50A87A71}"/>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2" name="Rectangle: Rounded Corners 19">
            <a:extLst>
              <a:ext uri="{FF2B5EF4-FFF2-40B4-BE49-F238E27FC236}">
                <a16:creationId xmlns:a16="http://schemas.microsoft.com/office/drawing/2014/main" id="{7D68DB0E-43D8-55D1-3670-B8F00F295ACB}"/>
              </a:ext>
            </a:extLst>
          </xdr:cNvPr>
          <xdr:cNvSpPr/>
        </xdr:nvSpPr>
        <xdr:spPr>
          <a:xfrm>
            <a:off x="13940413" y="5976938"/>
            <a:ext cx="1133856"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3" name="TextBox 12">
            <a:extLst>
              <a:ext uri="{FF2B5EF4-FFF2-40B4-BE49-F238E27FC236}">
                <a16:creationId xmlns:a16="http://schemas.microsoft.com/office/drawing/2014/main" id="{A2E4E124-E6A6-6A0A-50AC-64B47654F6D5}"/>
              </a:ext>
            </a:extLst>
          </xdr:cNvPr>
          <xdr:cNvSpPr txBox="1"/>
        </xdr:nvSpPr>
        <xdr:spPr>
          <a:xfrm>
            <a:off x="14155086" y="6024562"/>
            <a:ext cx="845343" cy="73076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xdr:from>
      <xdr:col>11</xdr:col>
      <xdr:colOff>350345</xdr:colOff>
      <xdr:row>44</xdr:row>
      <xdr:rowOff>204367</xdr:rowOff>
    </xdr:from>
    <xdr:to>
      <xdr:col>12</xdr:col>
      <xdr:colOff>2481609</xdr:colOff>
      <xdr:row>61</xdr:row>
      <xdr:rowOff>160575</xdr:rowOff>
    </xdr:to>
    <xdr:sp macro="" textlink="">
      <xdr:nvSpPr>
        <xdr:cNvPr id="23" name="TextBox 22">
          <a:extLst>
            <a:ext uri="{FF2B5EF4-FFF2-40B4-BE49-F238E27FC236}">
              <a16:creationId xmlns:a16="http://schemas.microsoft.com/office/drawing/2014/main" id="{B4F3A230-A6D2-8873-1D9C-0CA1158D504D}"/>
            </a:ext>
          </a:extLst>
        </xdr:cNvPr>
        <xdr:cNvSpPr txBox="1"/>
      </xdr:nvSpPr>
      <xdr:spPr>
        <a:xfrm>
          <a:off x="18714253" y="17561034"/>
          <a:ext cx="3342873" cy="3240690"/>
        </a:xfrm>
        <a:prstGeom prst="rect">
          <a:avLst/>
        </a:prstGeom>
        <a:solidFill>
          <a:schemeClr val="lt1"/>
        </a:solidFill>
        <a:ln w="9525" cmpd="sng">
          <a:solidFill>
            <a:schemeClr val="lt1">
              <a:shade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kern="1200" dirty="0">
              <a:solidFill>
                <a:schemeClr val="dk1"/>
              </a:solidFill>
              <a:effectLst/>
              <a:latin typeface="Calibri" panose="020F0502020204030204" pitchFamily="34" charset="0"/>
              <a:ea typeface="+mn-ea"/>
              <a:cs typeface="Calibri" panose="020F0502020204030204" pitchFamily="34" charset="0"/>
            </a:rPr>
            <a:t>Remarque : il n’existe pas de catégorisation standard définissant les écarts qui représentent des inégalités importantes, modérées ou minimes. L’objectif de la catégorisation proposée est de mettre en évidence les inégalités potentielles afin qu’une analyse plus approfondie puisse être effectuée lors de l'examen des sources d’information.</a:t>
          </a:r>
          <a:br>
            <a:rPr lang="en-GB" sz="1100" kern="1200" dirty="0">
              <a:solidFill>
                <a:schemeClr val="dk1"/>
              </a:solidFill>
              <a:effectLst/>
              <a:latin typeface="Calibri" panose="020F0502020204030204" pitchFamily="34" charset="0"/>
              <a:ea typeface="+mn-ea"/>
              <a:cs typeface="Calibri" panose="020F0502020204030204" pitchFamily="34" charset="0"/>
            </a:rPr>
          </a:br>
          <a:endParaRPr lang="en-GB" sz="1100" kern="1200" dirty="0">
            <a:solidFill>
              <a:schemeClr val="dk1"/>
            </a:solidFill>
            <a:effectLst/>
            <a:latin typeface="Calibri" panose="020F0502020204030204" pitchFamily="34" charset="0"/>
            <a:ea typeface="+mn-ea"/>
            <a:cs typeface="Calibri" panose="020F0502020204030204" pitchFamily="34" charset="0"/>
          </a:endParaRPr>
        </a:p>
        <a:p>
          <a:r>
            <a:rPr lang="en-GB" sz="1100" b="1" kern="1200" dirty="0">
              <a:solidFill>
                <a:schemeClr val="dk1"/>
              </a:solidFill>
              <a:effectLst/>
              <a:latin typeface="Calibri" panose="020F0502020204030204" pitchFamily="34" charset="0"/>
              <a:ea typeface="+mn-ea"/>
              <a:cs typeface="Calibri" panose="020F0502020204030204" pitchFamily="34" charset="0"/>
            </a:rPr>
            <a:t>Importante</a:t>
          </a:r>
          <a:r>
            <a:rPr lang="en-GB" sz="1100" b="1" kern="1200" baseline="0" dirty="0">
              <a:solidFill>
                <a:schemeClr val="dk1"/>
              </a:solidFill>
              <a:effectLst/>
              <a:latin typeface="Calibri" panose="020F0502020204030204" pitchFamily="34" charset="0"/>
              <a:ea typeface="+mn-ea"/>
              <a:cs typeface="Calibri" panose="020F0502020204030204" pitchFamily="34" charset="0"/>
            </a:rPr>
            <a:t> </a:t>
          </a:r>
          <a:r>
            <a:rPr lang="en-GB" sz="1100" b="1" kern="1200" dirty="0">
              <a:solidFill>
                <a:schemeClr val="dk1"/>
              </a:solidFill>
              <a:effectLst/>
              <a:latin typeface="Calibri" panose="020F0502020204030204" pitchFamily="34" charset="0"/>
              <a:ea typeface="+mn-ea"/>
              <a:cs typeface="Calibri" panose="020F0502020204030204" pitchFamily="34" charset="0"/>
            </a:rPr>
            <a:t>: </a:t>
          </a:r>
          <a:r>
            <a:rPr lang="en-GB" sz="1100" kern="1200" dirty="0">
              <a:solidFill>
                <a:schemeClr val="dk1"/>
              </a:solidFill>
              <a:effectLst/>
              <a:latin typeface="Calibri" panose="020F0502020204030204" pitchFamily="34" charset="0"/>
              <a:ea typeface="+mn-ea"/>
              <a:cs typeface="Calibri" panose="020F0502020204030204" pitchFamily="34" charset="0"/>
            </a:rPr>
            <a:t>l’écart est &gt;40 %</a:t>
          </a:r>
        </a:p>
        <a:p>
          <a:r>
            <a:rPr lang="en-GB" sz="1100" b="1" kern="1200" dirty="0">
              <a:solidFill>
                <a:schemeClr val="dk1"/>
              </a:solidFill>
              <a:effectLst/>
              <a:latin typeface="Calibri" panose="020F0502020204030204" pitchFamily="34" charset="0"/>
              <a:ea typeface="+mn-ea"/>
              <a:cs typeface="Calibri" panose="020F0502020204030204" pitchFamily="34" charset="0"/>
            </a:rPr>
            <a:t>Modérée </a:t>
          </a:r>
          <a:r>
            <a:rPr lang="en-GB" sz="1100" kern="1200" dirty="0">
              <a:solidFill>
                <a:schemeClr val="dk1"/>
              </a:solidFill>
              <a:effectLst/>
              <a:latin typeface="Calibri" panose="020F0502020204030204" pitchFamily="34" charset="0"/>
              <a:ea typeface="+mn-ea"/>
              <a:cs typeface="Calibri" panose="020F0502020204030204" pitchFamily="34" charset="0"/>
            </a:rPr>
            <a:t>: l’écart est compris entre 10 % et 40 %</a:t>
          </a:r>
        </a:p>
        <a:p>
          <a:r>
            <a:rPr lang="en-GB" sz="1100" b="1" kern="1200" dirty="0">
              <a:solidFill>
                <a:schemeClr val="dk1"/>
              </a:solidFill>
              <a:effectLst/>
              <a:latin typeface="Calibri" panose="020F0502020204030204" pitchFamily="34" charset="0"/>
              <a:ea typeface="+mn-ea"/>
              <a:cs typeface="Calibri" panose="020F0502020204030204" pitchFamily="34" charset="0"/>
            </a:rPr>
            <a:t>Minime : </a:t>
          </a:r>
          <a:r>
            <a:rPr lang="en-GB" sz="1100" kern="1200" dirty="0">
              <a:solidFill>
                <a:schemeClr val="dk1"/>
              </a:solidFill>
              <a:effectLst/>
              <a:latin typeface="Calibri" panose="020F0502020204030204" pitchFamily="34" charset="0"/>
              <a:ea typeface="+mn-ea"/>
              <a:cs typeface="Calibri" panose="020F0502020204030204" pitchFamily="34" charset="0"/>
            </a:rPr>
            <a:t>l’écart est &lt;10 %</a:t>
          </a:r>
        </a:p>
        <a:p>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9</xdr:col>
      <xdr:colOff>667366</xdr:colOff>
      <xdr:row>0</xdr:row>
      <xdr:rowOff>178688</xdr:rowOff>
    </xdr:from>
    <xdr:to>
      <xdr:col>10</xdr:col>
      <xdr:colOff>278112</xdr:colOff>
      <xdr:row>0</xdr:row>
      <xdr:rowOff>492378</xdr:rowOff>
    </xdr:to>
    <xdr:grpSp>
      <xdr:nvGrpSpPr>
        <xdr:cNvPr id="4" name="Group 3">
          <a:hlinkClick xmlns:r="http://schemas.openxmlformats.org/officeDocument/2006/relationships" r:id="rId1"/>
          <a:extLst>
            <a:ext uri="{FF2B5EF4-FFF2-40B4-BE49-F238E27FC236}">
              <a16:creationId xmlns:a16="http://schemas.microsoft.com/office/drawing/2014/main" id="{1F189DA5-DF3B-0048-ADBC-1AF91B5AB6B8}"/>
            </a:ext>
          </a:extLst>
        </xdr:cNvPr>
        <xdr:cNvGrpSpPr/>
      </xdr:nvGrpSpPr>
      <xdr:grpSpPr>
        <a:xfrm>
          <a:off x="14002366" y="178688"/>
          <a:ext cx="1013653" cy="313690"/>
          <a:chOff x="12311063" y="238126"/>
          <a:chExt cx="881063" cy="297655"/>
        </a:xfrm>
        <a:solidFill>
          <a:srgbClr val="0070C0"/>
        </a:solidFill>
      </xdr:grpSpPr>
      <xdr:sp macro="" textlink="">
        <xdr:nvSpPr>
          <xdr:cNvPr id="5" name="Arrow: Chevron 12">
            <a:extLst>
              <a:ext uri="{FF2B5EF4-FFF2-40B4-BE49-F238E27FC236}">
                <a16:creationId xmlns:a16="http://schemas.microsoft.com/office/drawing/2014/main" id="{2CCE7EE8-0669-A5E5-50B3-CA9990B5A71B}"/>
              </a:ext>
            </a:extLst>
          </xdr:cNvPr>
          <xdr:cNvSpPr/>
        </xdr:nvSpPr>
        <xdr:spPr>
          <a:xfrm>
            <a:off x="12311063" y="261937"/>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6" name="TextBox 5">
            <a:hlinkClick xmlns:r="http://schemas.openxmlformats.org/officeDocument/2006/relationships" r:id="rId2"/>
            <a:extLst>
              <a:ext uri="{FF2B5EF4-FFF2-40B4-BE49-F238E27FC236}">
                <a16:creationId xmlns:a16="http://schemas.microsoft.com/office/drawing/2014/main" id="{5BFFAF10-82B2-2B08-4274-FB5D83FDE958}"/>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twoCellAnchor editAs="absolute">
    <xdr:from>
      <xdr:col>8</xdr:col>
      <xdr:colOff>665633</xdr:colOff>
      <xdr:row>0</xdr:row>
      <xdr:rowOff>171068</xdr:rowOff>
    </xdr:from>
    <xdr:to>
      <xdr:col>9</xdr:col>
      <xdr:colOff>474968</xdr:colOff>
      <xdr:row>0</xdr:row>
      <xdr:rowOff>475868</xdr:rowOff>
    </xdr:to>
    <xdr:grpSp>
      <xdr:nvGrpSpPr>
        <xdr:cNvPr id="7" name="Group 6">
          <a:hlinkClick xmlns:r="http://schemas.openxmlformats.org/officeDocument/2006/relationships" r:id="rId3"/>
          <a:extLst>
            <a:ext uri="{FF2B5EF4-FFF2-40B4-BE49-F238E27FC236}">
              <a16:creationId xmlns:a16="http://schemas.microsoft.com/office/drawing/2014/main" id="{DFC07A65-01F7-2646-BE38-F17E59DB214D}"/>
            </a:ext>
          </a:extLst>
        </xdr:cNvPr>
        <xdr:cNvGrpSpPr/>
      </xdr:nvGrpSpPr>
      <xdr:grpSpPr>
        <a:xfrm flipH="1">
          <a:off x="12597726" y="171068"/>
          <a:ext cx="1212242" cy="304800"/>
          <a:chOff x="12416068" y="238126"/>
          <a:chExt cx="776058" cy="297655"/>
        </a:xfrm>
        <a:solidFill>
          <a:srgbClr val="0070C0"/>
        </a:solidFill>
      </xdr:grpSpPr>
      <xdr:sp macro="" textlink="">
        <xdr:nvSpPr>
          <xdr:cNvPr id="8" name="Arrow: Chevron 15">
            <a:extLst>
              <a:ext uri="{FF2B5EF4-FFF2-40B4-BE49-F238E27FC236}">
                <a16:creationId xmlns:a16="http://schemas.microsoft.com/office/drawing/2014/main" id="{16BFB3CB-B291-6A23-AB78-5102973D6391}"/>
              </a:ext>
            </a:extLst>
          </xdr:cNvPr>
          <xdr:cNvSpPr/>
        </xdr:nvSpPr>
        <xdr:spPr>
          <a:xfrm>
            <a:off x="12460606" y="261937"/>
            <a:ext cx="731520"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9" name="TextBox 8">
            <a:hlinkClick xmlns:r="http://schemas.openxmlformats.org/officeDocument/2006/relationships" r:id="rId4"/>
            <a:extLst>
              <a:ext uri="{FF2B5EF4-FFF2-40B4-BE49-F238E27FC236}">
                <a16:creationId xmlns:a16="http://schemas.microsoft.com/office/drawing/2014/main" id="{E94F6414-05B4-34D2-ECBF-BA5409B3E606}"/>
              </a:ext>
            </a:extLst>
          </xdr:cNvPr>
          <xdr:cNvSpPr txBox="1"/>
        </xdr:nvSpPr>
        <xdr:spPr>
          <a:xfrm>
            <a:off x="12416068" y="238126"/>
            <a:ext cx="609369"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xdr:from>
      <xdr:col>11</xdr:col>
      <xdr:colOff>224779</xdr:colOff>
      <xdr:row>20</xdr:row>
      <xdr:rowOff>179822</xdr:rowOff>
    </xdr:from>
    <xdr:to>
      <xdr:col>12</xdr:col>
      <xdr:colOff>449558</xdr:colOff>
      <xdr:row>26</xdr:row>
      <xdr:rowOff>44954</xdr:rowOff>
    </xdr:to>
    <xdr:sp macro="" textlink="">
      <xdr:nvSpPr>
        <xdr:cNvPr id="20" name="TextBox 19">
          <a:extLst>
            <a:ext uri="{FF2B5EF4-FFF2-40B4-BE49-F238E27FC236}">
              <a16:creationId xmlns:a16="http://schemas.microsoft.com/office/drawing/2014/main" id="{D7FEA223-09E3-ED84-E566-0A8CF45F4ADE}"/>
            </a:ext>
          </a:extLst>
        </xdr:cNvPr>
        <xdr:cNvSpPr txBox="1"/>
      </xdr:nvSpPr>
      <xdr:spPr>
        <a:xfrm>
          <a:off x="16408850" y="5102477"/>
          <a:ext cx="1427345" cy="10115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Indiquer par un X s'il pourrait</a:t>
          </a:r>
          <a:r>
            <a:rPr lang="en-GB" sz="1100" baseline="0"/>
            <a:t> y avoir un obstacle potentiel au vu du nombre de cas</a:t>
          </a:r>
          <a:endParaRPr lang="en-GB" sz="1100"/>
        </a:p>
      </xdr:txBody>
    </xdr:sp>
    <xdr:clientData/>
  </xdr:twoCellAnchor>
  <xdr:twoCellAnchor>
    <xdr:from>
      <xdr:col>12</xdr:col>
      <xdr:colOff>1790700</xdr:colOff>
      <xdr:row>30</xdr:row>
      <xdr:rowOff>152400</xdr:rowOff>
    </xdr:from>
    <xdr:to>
      <xdr:col>12</xdr:col>
      <xdr:colOff>2924556</xdr:colOff>
      <xdr:row>34</xdr:row>
      <xdr:rowOff>367203</xdr:rowOff>
    </xdr:to>
    <xdr:grpSp>
      <xdr:nvGrpSpPr>
        <xdr:cNvPr id="2" name="Group 1">
          <a:extLst>
            <a:ext uri="{FF2B5EF4-FFF2-40B4-BE49-F238E27FC236}">
              <a16:creationId xmlns:a16="http://schemas.microsoft.com/office/drawing/2014/main" id="{79BF1823-B50B-144E-A146-524C463821D6}"/>
            </a:ext>
          </a:extLst>
        </xdr:cNvPr>
        <xdr:cNvGrpSpPr/>
      </xdr:nvGrpSpPr>
      <xdr:grpSpPr>
        <a:xfrm>
          <a:off x="19216281" y="7004493"/>
          <a:ext cx="1133856" cy="982710"/>
          <a:chOff x="13940413" y="5976938"/>
          <a:chExt cx="1133856" cy="1176338"/>
        </a:xfrm>
      </xdr:grpSpPr>
      <xdr:grpSp>
        <xdr:nvGrpSpPr>
          <xdr:cNvPr id="3" name="Group 2">
            <a:extLst>
              <a:ext uri="{FF2B5EF4-FFF2-40B4-BE49-F238E27FC236}">
                <a16:creationId xmlns:a16="http://schemas.microsoft.com/office/drawing/2014/main" id="{63E4B039-5E91-3D60-0445-03D2872614B1}"/>
              </a:ext>
            </a:extLst>
          </xdr:cNvPr>
          <xdr:cNvGrpSpPr/>
        </xdr:nvGrpSpPr>
        <xdr:grpSpPr>
          <a:xfrm>
            <a:off x="14277970" y="6762750"/>
            <a:ext cx="416719" cy="390526"/>
            <a:chOff x="16090107" y="6750843"/>
            <a:chExt cx="416719" cy="390526"/>
          </a:xfrm>
        </xdr:grpSpPr>
        <xdr:sp macro="" textlink="">
          <xdr:nvSpPr>
            <xdr:cNvPr id="12" name="Arrow: Chevron 21">
              <a:extLst>
                <a:ext uri="{FF2B5EF4-FFF2-40B4-BE49-F238E27FC236}">
                  <a16:creationId xmlns:a16="http://schemas.microsoft.com/office/drawing/2014/main" id="{664AE31B-AE49-BE7D-1016-8C1FB22B3E2B}"/>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3" name="Arrow: Chevron 22">
              <a:extLst>
                <a:ext uri="{FF2B5EF4-FFF2-40B4-BE49-F238E27FC236}">
                  <a16:creationId xmlns:a16="http://schemas.microsoft.com/office/drawing/2014/main" id="{F365F405-4064-BF2A-C0FB-A47ACD479072}"/>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0" name="Rectangle: Rounded Corners 19">
            <a:extLst>
              <a:ext uri="{FF2B5EF4-FFF2-40B4-BE49-F238E27FC236}">
                <a16:creationId xmlns:a16="http://schemas.microsoft.com/office/drawing/2014/main" id="{164311F9-A5A7-FBB7-FA05-15CFC3818560}"/>
              </a:ext>
            </a:extLst>
          </xdr:cNvPr>
          <xdr:cNvSpPr/>
        </xdr:nvSpPr>
        <xdr:spPr>
          <a:xfrm>
            <a:off x="13940413" y="5976938"/>
            <a:ext cx="1133856"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TextBox 10">
            <a:extLst>
              <a:ext uri="{FF2B5EF4-FFF2-40B4-BE49-F238E27FC236}">
                <a16:creationId xmlns:a16="http://schemas.microsoft.com/office/drawing/2014/main" id="{80B1F2B7-3630-984C-0B57-65A71AB3740D}"/>
              </a:ext>
            </a:extLst>
          </xdr:cNvPr>
          <xdr:cNvSpPr txBox="1"/>
        </xdr:nvSpPr>
        <xdr:spPr>
          <a:xfrm>
            <a:off x="14155086" y="6024562"/>
            <a:ext cx="845343" cy="73076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304808</xdr:colOff>
      <xdr:row>4</xdr:row>
      <xdr:rowOff>249344</xdr:rowOff>
    </xdr:from>
    <xdr:to>
      <xdr:col>1</xdr:col>
      <xdr:colOff>551424</xdr:colOff>
      <xdr:row>4</xdr:row>
      <xdr:rowOff>555466</xdr:rowOff>
    </xdr:to>
    <xdr:grpSp>
      <xdr:nvGrpSpPr>
        <xdr:cNvPr id="2" name="Group 1">
          <a:hlinkClick xmlns:r="http://schemas.openxmlformats.org/officeDocument/2006/relationships" r:id="rId1"/>
          <a:extLst>
            <a:ext uri="{FF2B5EF4-FFF2-40B4-BE49-F238E27FC236}">
              <a16:creationId xmlns:a16="http://schemas.microsoft.com/office/drawing/2014/main" id="{7EE5B9B9-E83E-A84A-8958-E3CE5444A43B}"/>
            </a:ext>
          </a:extLst>
        </xdr:cNvPr>
        <xdr:cNvGrpSpPr/>
      </xdr:nvGrpSpPr>
      <xdr:grpSpPr>
        <a:xfrm flipH="1">
          <a:off x="304808" y="1477011"/>
          <a:ext cx="1065060" cy="306122"/>
          <a:chOff x="12446006" y="229659"/>
          <a:chExt cx="746120" cy="306122"/>
        </a:xfrm>
      </xdr:grpSpPr>
      <xdr:sp macro="" textlink="">
        <xdr:nvSpPr>
          <xdr:cNvPr id="3" name="Arrow: Chevron 5">
            <a:extLst>
              <a:ext uri="{FF2B5EF4-FFF2-40B4-BE49-F238E27FC236}">
                <a16:creationId xmlns:a16="http://schemas.microsoft.com/office/drawing/2014/main" id="{ADCBE230-5BE8-A74D-AFA6-AF5A1A724CBC}"/>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09DDD086-C238-B247-B23E-5180A74CD1EA}"/>
              </a:ext>
            </a:extLst>
          </xdr:cNvPr>
          <xdr:cNvSpPr txBox="1"/>
        </xdr:nvSpPr>
        <xdr:spPr>
          <a:xfrm>
            <a:off x="12446006" y="229659"/>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editAs="absolute">
    <xdr:from>
      <xdr:col>4</xdr:col>
      <xdr:colOff>94126</xdr:colOff>
      <xdr:row>4</xdr:row>
      <xdr:rowOff>287118</xdr:rowOff>
    </xdr:from>
    <xdr:to>
      <xdr:col>5</xdr:col>
      <xdr:colOff>171474</xdr:colOff>
      <xdr:row>4</xdr:row>
      <xdr:rowOff>588583</xdr:rowOff>
    </xdr:to>
    <xdr:grpSp>
      <xdr:nvGrpSpPr>
        <xdr:cNvPr id="5" name="Group 4">
          <a:hlinkClick xmlns:r="http://schemas.openxmlformats.org/officeDocument/2006/relationships" r:id="rId3"/>
          <a:extLst>
            <a:ext uri="{FF2B5EF4-FFF2-40B4-BE49-F238E27FC236}">
              <a16:creationId xmlns:a16="http://schemas.microsoft.com/office/drawing/2014/main" id="{346CC64D-0C0E-574C-A282-9FE3937E6D9F}"/>
            </a:ext>
          </a:extLst>
        </xdr:cNvPr>
        <xdr:cNvGrpSpPr/>
      </xdr:nvGrpSpPr>
      <xdr:grpSpPr>
        <a:xfrm>
          <a:off x="9351015" y="1514785"/>
          <a:ext cx="895792" cy="301465"/>
          <a:chOff x="12311063" y="238126"/>
          <a:chExt cx="881063" cy="297655"/>
        </a:xfrm>
      </xdr:grpSpPr>
      <xdr:sp macro="" textlink="">
        <xdr:nvSpPr>
          <xdr:cNvPr id="6" name="Arrow: Chevron 2">
            <a:extLst>
              <a:ext uri="{FF2B5EF4-FFF2-40B4-BE49-F238E27FC236}">
                <a16:creationId xmlns:a16="http://schemas.microsoft.com/office/drawing/2014/main" id="{ADE7FB85-8779-8B4B-9C94-33FFEC88D32C}"/>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05C7D386-EE8A-EB42-937C-50DFB8443C28}"/>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6</xdr:col>
      <xdr:colOff>683049</xdr:colOff>
      <xdr:row>1</xdr:row>
      <xdr:rowOff>133350</xdr:rowOff>
    </xdr:from>
    <xdr:to>
      <xdr:col>6</xdr:col>
      <xdr:colOff>1541252</xdr:colOff>
      <xdr:row>1</xdr:row>
      <xdr:rowOff>499438</xdr:rowOff>
    </xdr:to>
    <xdr:grpSp>
      <xdr:nvGrpSpPr>
        <xdr:cNvPr id="2" name="Group 1">
          <a:hlinkClick xmlns:r="http://schemas.openxmlformats.org/officeDocument/2006/relationships" r:id="rId1"/>
          <a:extLst>
            <a:ext uri="{FF2B5EF4-FFF2-40B4-BE49-F238E27FC236}">
              <a16:creationId xmlns:a16="http://schemas.microsoft.com/office/drawing/2014/main" id="{157F9EDB-59D5-4416-95E7-69B3E135750B}"/>
            </a:ext>
          </a:extLst>
        </xdr:cNvPr>
        <xdr:cNvGrpSpPr/>
      </xdr:nvGrpSpPr>
      <xdr:grpSpPr>
        <a:xfrm>
          <a:off x="13911027" y="404474"/>
          <a:ext cx="858203" cy="366088"/>
          <a:chOff x="12311063" y="238126"/>
          <a:chExt cx="881063" cy="378190"/>
        </a:xfrm>
      </xdr:grpSpPr>
      <xdr:sp macro="" textlink="">
        <xdr:nvSpPr>
          <xdr:cNvPr id="3" name="Arrow: Chevron 2">
            <a:extLst>
              <a:ext uri="{FF2B5EF4-FFF2-40B4-BE49-F238E27FC236}">
                <a16:creationId xmlns:a16="http://schemas.microsoft.com/office/drawing/2014/main" id="{4FA29CFB-E669-4ED7-8187-BD8E23B287E4}"/>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580F9371-A4C5-45B6-B8F8-D6D036A5FEBE}"/>
              </a:ext>
            </a:extLst>
          </xdr:cNvPr>
          <xdr:cNvSpPr txBox="1"/>
        </xdr:nvSpPr>
        <xdr:spPr>
          <a:xfrm>
            <a:off x="12489656" y="238126"/>
            <a:ext cx="631031" cy="3781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twoCellAnchor editAs="absolute">
    <xdr:from>
      <xdr:col>5</xdr:col>
      <xdr:colOff>1201216</xdr:colOff>
      <xdr:row>1</xdr:row>
      <xdr:rowOff>114300</xdr:rowOff>
    </xdr:from>
    <xdr:to>
      <xdr:col>6</xdr:col>
      <xdr:colOff>536266</xdr:colOff>
      <xdr:row>1</xdr:row>
      <xdr:rowOff>398620</xdr:rowOff>
    </xdr:to>
    <xdr:grpSp>
      <xdr:nvGrpSpPr>
        <xdr:cNvPr id="5" name="Group 4">
          <a:hlinkClick xmlns:r="http://schemas.openxmlformats.org/officeDocument/2006/relationships" r:id="rId3"/>
          <a:extLst>
            <a:ext uri="{FF2B5EF4-FFF2-40B4-BE49-F238E27FC236}">
              <a16:creationId xmlns:a16="http://schemas.microsoft.com/office/drawing/2014/main" id="{0E9FC06C-AE45-4283-8543-CF98CD64B42A}"/>
            </a:ext>
          </a:extLst>
        </xdr:cNvPr>
        <xdr:cNvGrpSpPr/>
      </xdr:nvGrpSpPr>
      <xdr:grpSpPr>
        <a:xfrm flipH="1">
          <a:off x="12631216" y="385424"/>
          <a:ext cx="1133028" cy="284320"/>
          <a:chOff x="12394406" y="238126"/>
          <a:chExt cx="797720" cy="297655"/>
        </a:xfrm>
      </xdr:grpSpPr>
      <xdr:sp macro="" textlink="">
        <xdr:nvSpPr>
          <xdr:cNvPr id="6" name="Arrow: Chevron 5">
            <a:extLst>
              <a:ext uri="{FF2B5EF4-FFF2-40B4-BE49-F238E27FC236}">
                <a16:creationId xmlns:a16="http://schemas.microsoft.com/office/drawing/2014/main" id="{AF525057-7B46-465E-BC50-84C744712E62}"/>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1B03154A-4C1C-4CF1-984B-7924A3896BB9}"/>
              </a:ext>
            </a:extLst>
          </xdr:cNvPr>
          <xdr:cNvSpPr txBox="1"/>
        </xdr:nvSpPr>
        <xdr:spPr>
          <a:xfrm>
            <a:off x="12394406" y="238126"/>
            <a:ext cx="734227" cy="283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editAs="absolute">
    <xdr:from>
      <xdr:col>0</xdr:col>
      <xdr:colOff>436054</xdr:colOff>
      <xdr:row>45</xdr:row>
      <xdr:rowOff>10291</xdr:rowOff>
    </xdr:from>
    <xdr:to>
      <xdr:col>0</xdr:col>
      <xdr:colOff>765238</xdr:colOff>
      <xdr:row>45</xdr:row>
      <xdr:rowOff>339475</xdr:rowOff>
    </xdr:to>
    <xdr:pic>
      <xdr:nvPicPr>
        <xdr:cNvPr id="9" name="Picture 8">
          <a:hlinkClick xmlns:r="http://schemas.openxmlformats.org/officeDocument/2006/relationships" r:id="rId5"/>
          <a:extLst>
            <a:ext uri="{FF2B5EF4-FFF2-40B4-BE49-F238E27FC236}">
              <a16:creationId xmlns:a16="http://schemas.microsoft.com/office/drawing/2014/main" id="{89A29054-6365-4C18-9EB9-A14C87F3ADA3}"/>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6054" y="31971958"/>
          <a:ext cx="329184" cy="329184"/>
        </a:xfrm>
        <a:prstGeom prst="rect">
          <a:avLst/>
        </a:prstGeom>
      </xdr:spPr>
    </xdr:pic>
    <xdr:clientData/>
  </xdr:twoCellAnchor>
  <xdr:twoCellAnchor editAs="absolute">
    <xdr:from>
      <xdr:col>0</xdr:col>
      <xdr:colOff>435022</xdr:colOff>
      <xdr:row>18</xdr:row>
      <xdr:rowOff>70106</xdr:rowOff>
    </xdr:from>
    <xdr:to>
      <xdr:col>0</xdr:col>
      <xdr:colOff>764206</xdr:colOff>
      <xdr:row>18</xdr:row>
      <xdr:rowOff>399290</xdr:rowOff>
    </xdr:to>
    <xdr:pic>
      <xdr:nvPicPr>
        <xdr:cNvPr id="10" name="Picture 9">
          <a:hlinkClick xmlns:r="http://schemas.openxmlformats.org/officeDocument/2006/relationships" r:id="rId7"/>
          <a:extLst>
            <a:ext uri="{FF2B5EF4-FFF2-40B4-BE49-F238E27FC236}">
              <a16:creationId xmlns:a16="http://schemas.microsoft.com/office/drawing/2014/main" id="{2223AAD2-979F-409B-8380-64EB558B79BA}"/>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5022" y="12191550"/>
          <a:ext cx="329184" cy="329184"/>
        </a:xfrm>
        <a:prstGeom prst="rect">
          <a:avLst/>
        </a:prstGeom>
      </xdr:spPr>
    </xdr:pic>
    <xdr:clientData/>
  </xdr:twoCellAnchor>
  <xdr:twoCellAnchor editAs="absolute">
    <xdr:from>
      <xdr:col>0</xdr:col>
      <xdr:colOff>436054</xdr:colOff>
      <xdr:row>42</xdr:row>
      <xdr:rowOff>67504</xdr:rowOff>
    </xdr:from>
    <xdr:to>
      <xdr:col>0</xdr:col>
      <xdr:colOff>765238</xdr:colOff>
      <xdr:row>42</xdr:row>
      <xdr:rowOff>396688</xdr:rowOff>
    </xdr:to>
    <xdr:pic>
      <xdr:nvPicPr>
        <xdr:cNvPr id="11" name="Picture 10">
          <a:hlinkClick xmlns:r="http://schemas.openxmlformats.org/officeDocument/2006/relationships" r:id="rId8"/>
          <a:extLst>
            <a:ext uri="{FF2B5EF4-FFF2-40B4-BE49-F238E27FC236}">
              <a16:creationId xmlns:a16="http://schemas.microsoft.com/office/drawing/2014/main" id="{BA283545-DF0A-4248-BFAA-CDB09A5C7D06}"/>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6054" y="30110060"/>
          <a:ext cx="329184" cy="329184"/>
        </a:xfrm>
        <a:prstGeom prst="rect">
          <a:avLst/>
        </a:prstGeom>
      </xdr:spPr>
    </xdr:pic>
    <xdr:clientData/>
  </xdr:twoCellAnchor>
  <xdr:twoCellAnchor editAs="absolute">
    <xdr:from>
      <xdr:col>0</xdr:col>
      <xdr:colOff>436054</xdr:colOff>
      <xdr:row>39</xdr:row>
      <xdr:rowOff>52754</xdr:rowOff>
    </xdr:from>
    <xdr:to>
      <xdr:col>0</xdr:col>
      <xdr:colOff>765238</xdr:colOff>
      <xdr:row>39</xdr:row>
      <xdr:rowOff>381938</xdr:rowOff>
    </xdr:to>
    <xdr:pic>
      <xdr:nvPicPr>
        <xdr:cNvPr id="12" name="Picture 11">
          <a:hlinkClick xmlns:r="http://schemas.openxmlformats.org/officeDocument/2006/relationships" r:id="rId9"/>
          <a:extLst>
            <a:ext uri="{FF2B5EF4-FFF2-40B4-BE49-F238E27FC236}">
              <a16:creationId xmlns:a16="http://schemas.microsoft.com/office/drawing/2014/main" id="{5080DA8F-8EB7-4945-9A08-77EA0C400B3D}"/>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6054" y="28218532"/>
          <a:ext cx="329184" cy="329184"/>
        </a:xfrm>
        <a:prstGeom prst="rect">
          <a:avLst/>
        </a:prstGeom>
      </xdr:spPr>
    </xdr:pic>
    <xdr:clientData/>
  </xdr:twoCellAnchor>
  <xdr:twoCellAnchor editAs="absolute">
    <xdr:from>
      <xdr:col>0</xdr:col>
      <xdr:colOff>436054</xdr:colOff>
      <xdr:row>36</xdr:row>
      <xdr:rowOff>34074</xdr:rowOff>
    </xdr:from>
    <xdr:to>
      <xdr:col>0</xdr:col>
      <xdr:colOff>765238</xdr:colOff>
      <xdr:row>36</xdr:row>
      <xdr:rowOff>365177</xdr:rowOff>
    </xdr:to>
    <xdr:pic>
      <xdr:nvPicPr>
        <xdr:cNvPr id="13" name="Picture 12">
          <a:hlinkClick xmlns:r="http://schemas.openxmlformats.org/officeDocument/2006/relationships" r:id="rId10"/>
          <a:extLst>
            <a:ext uri="{FF2B5EF4-FFF2-40B4-BE49-F238E27FC236}">
              <a16:creationId xmlns:a16="http://schemas.microsoft.com/office/drawing/2014/main" id="{1549AFB0-82C6-4E9F-8714-DBF442878124}"/>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6054" y="25645741"/>
          <a:ext cx="329184" cy="331103"/>
        </a:xfrm>
        <a:prstGeom prst="rect">
          <a:avLst/>
        </a:prstGeom>
      </xdr:spPr>
    </xdr:pic>
    <xdr:clientData/>
  </xdr:twoCellAnchor>
  <xdr:twoCellAnchor editAs="absolute">
    <xdr:from>
      <xdr:col>0</xdr:col>
      <xdr:colOff>436054</xdr:colOff>
      <xdr:row>32</xdr:row>
      <xdr:rowOff>164016</xdr:rowOff>
    </xdr:from>
    <xdr:to>
      <xdr:col>0</xdr:col>
      <xdr:colOff>765238</xdr:colOff>
      <xdr:row>33</xdr:row>
      <xdr:rowOff>295644</xdr:rowOff>
    </xdr:to>
    <xdr:pic>
      <xdr:nvPicPr>
        <xdr:cNvPr id="14" name="Picture 13">
          <a:hlinkClick xmlns:r="http://schemas.openxmlformats.org/officeDocument/2006/relationships" r:id="rId11"/>
          <a:extLst>
            <a:ext uri="{FF2B5EF4-FFF2-40B4-BE49-F238E27FC236}">
              <a16:creationId xmlns:a16="http://schemas.microsoft.com/office/drawing/2014/main" id="{6782F375-A3B0-4A3A-8615-55578BCBF07E}"/>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6054" y="23800127"/>
          <a:ext cx="329184" cy="329184"/>
        </a:xfrm>
        <a:prstGeom prst="rect">
          <a:avLst/>
        </a:prstGeom>
      </xdr:spPr>
    </xdr:pic>
    <xdr:clientData/>
  </xdr:twoCellAnchor>
  <xdr:twoCellAnchor editAs="absolute">
    <xdr:from>
      <xdr:col>0</xdr:col>
      <xdr:colOff>436054</xdr:colOff>
      <xdr:row>30</xdr:row>
      <xdr:rowOff>65061</xdr:rowOff>
    </xdr:from>
    <xdr:to>
      <xdr:col>0</xdr:col>
      <xdr:colOff>765238</xdr:colOff>
      <xdr:row>30</xdr:row>
      <xdr:rowOff>394245</xdr:rowOff>
    </xdr:to>
    <xdr:pic>
      <xdr:nvPicPr>
        <xdr:cNvPr id="15" name="Picture 14">
          <a:hlinkClick xmlns:r="http://schemas.openxmlformats.org/officeDocument/2006/relationships" r:id="rId12"/>
          <a:extLst>
            <a:ext uri="{FF2B5EF4-FFF2-40B4-BE49-F238E27FC236}">
              <a16:creationId xmlns:a16="http://schemas.microsoft.com/office/drawing/2014/main" id="{553C175C-0396-4A92-A7DE-F3D4E77CE8D9}"/>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6054" y="21429283"/>
          <a:ext cx="329184" cy="329184"/>
        </a:xfrm>
        <a:prstGeom prst="rect">
          <a:avLst/>
        </a:prstGeom>
      </xdr:spPr>
    </xdr:pic>
    <xdr:clientData/>
  </xdr:twoCellAnchor>
  <xdr:twoCellAnchor editAs="absolute">
    <xdr:from>
      <xdr:col>0</xdr:col>
      <xdr:colOff>434931</xdr:colOff>
      <xdr:row>8</xdr:row>
      <xdr:rowOff>206446</xdr:rowOff>
    </xdr:from>
    <xdr:to>
      <xdr:col>0</xdr:col>
      <xdr:colOff>764115</xdr:colOff>
      <xdr:row>9</xdr:row>
      <xdr:rowOff>253408</xdr:rowOff>
    </xdr:to>
    <xdr:pic>
      <xdr:nvPicPr>
        <xdr:cNvPr id="16" name="Picture 15">
          <a:hlinkClick xmlns:r="http://schemas.openxmlformats.org/officeDocument/2006/relationships" r:id="rId13"/>
          <a:extLst>
            <a:ext uri="{FF2B5EF4-FFF2-40B4-BE49-F238E27FC236}">
              <a16:creationId xmlns:a16="http://schemas.microsoft.com/office/drawing/2014/main" id="{94E4AB46-1260-4F38-A255-7F437F6B947B}"/>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4931" y="5018335"/>
          <a:ext cx="329184" cy="329184"/>
        </a:xfrm>
        <a:prstGeom prst="rect">
          <a:avLst/>
        </a:prstGeom>
      </xdr:spPr>
    </xdr:pic>
    <xdr:clientData fLocksWithSheet="0"/>
  </xdr:twoCellAnchor>
  <xdr:twoCellAnchor>
    <xdr:from>
      <xdr:col>1</xdr:col>
      <xdr:colOff>3536157</xdr:colOff>
      <xdr:row>7</xdr:row>
      <xdr:rowOff>154781</xdr:rowOff>
    </xdr:from>
    <xdr:to>
      <xdr:col>1</xdr:col>
      <xdr:colOff>3847053</xdr:colOff>
      <xdr:row>7</xdr:row>
      <xdr:rowOff>452437</xdr:rowOff>
    </xdr:to>
    <xdr:sp macro="" textlink="">
      <xdr:nvSpPr>
        <xdr:cNvPr id="17" name="Oval 16">
          <a:extLst>
            <a:ext uri="{FF2B5EF4-FFF2-40B4-BE49-F238E27FC236}">
              <a16:creationId xmlns:a16="http://schemas.microsoft.com/office/drawing/2014/main" id="{9B9C4E38-320B-48EF-80A5-019AF7D8325C}"/>
            </a:ext>
          </a:extLst>
        </xdr:cNvPr>
        <xdr:cNvSpPr/>
      </xdr:nvSpPr>
      <xdr:spPr>
        <a:xfrm>
          <a:off x="4274345" y="2655094"/>
          <a:ext cx="310896" cy="297656"/>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1</xdr:col>
      <xdr:colOff>3549670</xdr:colOff>
      <xdr:row>7</xdr:row>
      <xdr:rowOff>99602</xdr:rowOff>
    </xdr:from>
    <xdr:to>
      <xdr:col>1</xdr:col>
      <xdr:colOff>3851613</xdr:colOff>
      <xdr:row>7</xdr:row>
      <xdr:rowOff>462892</xdr:rowOff>
    </xdr:to>
    <xdr:sp macro="" textlink="">
      <xdr:nvSpPr>
        <xdr:cNvPr id="18" name="TextBox 17">
          <a:extLst>
            <a:ext uri="{FF2B5EF4-FFF2-40B4-BE49-F238E27FC236}">
              <a16:creationId xmlns:a16="http://schemas.microsoft.com/office/drawing/2014/main" id="{F18D2479-BEE9-4C0B-8E97-4B0AD74B3E00}"/>
            </a:ext>
          </a:extLst>
        </xdr:cNvPr>
        <xdr:cNvSpPr txBox="1"/>
      </xdr:nvSpPr>
      <xdr:spPr>
        <a:xfrm>
          <a:off x="4382226" y="4093046"/>
          <a:ext cx="301943" cy="363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0</xdr:col>
      <xdr:colOff>439577</xdr:colOff>
      <xdr:row>7</xdr:row>
      <xdr:rowOff>475613</xdr:rowOff>
    </xdr:from>
    <xdr:to>
      <xdr:col>0</xdr:col>
      <xdr:colOff>762000</xdr:colOff>
      <xdr:row>7</xdr:row>
      <xdr:rowOff>762000</xdr:rowOff>
    </xdr:to>
    <xdr:sp macro="" textlink="">
      <xdr:nvSpPr>
        <xdr:cNvPr id="19" name="Oval 18">
          <a:extLst>
            <a:ext uri="{FF2B5EF4-FFF2-40B4-BE49-F238E27FC236}">
              <a16:creationId xmlns:a16="http://schemas.microsoft.com/office/drawing/2014/main" id="{DF72DD2C-D20D-4E46-8800-FF44881030C2}"/>
            </a:ext>
          </a:extLst>
        </xdr:cNvPr>
        <xdr:cNvSpPr/>
      </xdr:nvSpPr>
      <xdr:spPr>
        <a:xfrm>
          <a:off x="439577" y="4469057"/>
          <a:ext cx="322423" cy="286387"/>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438149</xdr:colOff>
      <xdr:row>2</xdr:row>
      <xdr:rowOff>1277511</xdr:rowOff>
    </xdr:from>
    <xdr:to>
      <xdr:col>0</xdr:col>
      <xdr:colOff>740663</xdr:colOff>
      <xdr:row>3</xdr:row>
      <xdr:rowOff>59200</xdr:rowOff>
    </xdr:to>
    <xdr:sp macro="" textlink="">
      <xdr:nvSpPr>
        <xdr:cNvPr id="20" name="Oval 19">
          <a:extLst>
            <a:ext uri="{FF2B5EF4-FFF2-40B4-BE49-F238E27FC236}">
              <a16:creationId xmlns:a16="http://schemas.microsoft.com/office/drawing/2014/main" id="{5E4E44CE-6C47-4E90-8DCC-7846ADCD786C}"/>
            </a:ext>
          </a:extLst>
        </xdr:cNvPr>
        <xdr:cNvSpPr/>
      </xdr:nvSpPr>
      <xdr:spPr>
        <a:xfrm>
          <a:off x="447674" y="2306635"/>
          <a:ext cx="329184" cy="283464"/>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473389</xdr:colOff>
      <xdr:row>2</xdr:row>
      <xdr:rowOff>1259633</xdr:rowOff>
    </xdr:from>
    <xdr:to>
      <xdr:col>0</xdr:col>
      <xdr:colOff>726278</xdr:colOff>
      <xdr:row>3</xdr:row>
      <xdr:rowOff>587056</xdr:rowOff>
    </xdr:to>
    <xdr:sp macro="" textlink="">
      <xdr:nvSpPr>
        <xdr:cNvPr id="21" name="TextBox 20">
          <a:extLst>
            <a:ext uri="{FF2B5EF4-FFF2-40B4-BE49-F238E27FC236}">
              <a16:creationId xmlns:a16="http://schemas.microsoft.com/office/drawing/2014/main" id="{0CBB1232-52A4-4BED-835D-11AE68949830}"/>
            </a:ext>
          </a:extLst>
        </xdr:cNvPr>
        <xdr:cNvSpPr txBox="1"/>
      </xdr:nvSpPr>
      <xdr:spPr>
        <a:xfrm>
          <a:off x="461959" y="2290760"/>
          <a:ext cx="264319" cy="826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0</xdr:col>
      <xdr:colOff>438148</xdr:colOff>
      <xdr:row>7</xdr:row>
      <xdr:rowOff>441500</xdr:rowOff>
    </xdr:from>
    <xdr:to>
      <xdr:col>0</xdr:col>
      <xdr:colOff>706277</xdr:colOff>
      <xdr:row>8</xdr:row>
      <xdr:rowOff>193375</xdr:rowOff>
    </xdr:to>
    <xdr:sp macro="" textlink="">
      <xdr:nvSpPr>
        <xdr:cNvPr id="22" name="TextBox 21">
          <a:extLst>
            <a:ext uri="{FF2B5EF4-FFF2-40B4-BE49-F238E27FC236}">
              <a16:creationId xmlns:a16="http://schemas.microsoft.com/office/drawing/2014/main" id="{8096CA6E-A3B6-4CD2-B733-E413381CE6FB}"/>
            </a:ext>
          </a:extLst>
        </xdr:cNvPr>
        <xdr:cNvSpPr txBox="1"/>
      </xdr:nvSpPr>
      <xdr:spPr>
        <a:xfrm>
          <a:off x="447673" y="4434945"/>
          <a:ext cx="254794" cy="575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1</xdr:col>
      <xdr:colOff>1416207</xdr:colOff>
      <xdr:row>2</xdr:row>
      <xdr:rowOff>797700</xdr:rowOff>
    </xdr:from>
    <xdr:to>
      <xdr:col>1</xdr:col>
      <xdr:colOff>1646235</xdr:colOff>
      <xdr:row>2</xdr:row>
      <xdr:rowOff>1008678</xdr:rowOff>
    </xdr:to>
    <xdr:pic>
      <xdr:nvPicPr>
        <xdr:cNvPr id="37" name="Picture 36">
          <a:extLst>
            <a:ext uri="{FF2B5EF4-FFF2-40B4-BE49-F238E27FC236}">
              <a16:creationId xmlns:a16="http://schemas.microsoft.com/office/drawing/2014/main" id="{4EDD15CC-2250-48DF-BC55-E8844E9D0D41}"/>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2248763" y="1573811"/>
          <a:ext cx="230028" cy="210978"/>
        </a:xfrm>
        <a:prstGeom prst="rect">
          <a:avLst/>
        </a:prstGeom>
      </xdr:spPr>
    </xdr:pic>
    <xdr:clientData/>
  </xdr:twoCellAnchor>
  <xdr:twoCellAnchor editAs="absolute">
    <xdr:from>
      <xdr:col>0</xdr:col>
      <xdr:colOff>436053</xdr:colOff>
      <xdr:row>15</xdr:row>
      <xdr:rowOff>18675</xdr:rowOff>
    </xdr:from>
    <xdr:to>
      <xdr:col>0</xdr:col>
      <xdr:colOff>765237</xdr:colOff>
      <xdr:row>15</xdr:row>
      <xdr:rowOff>347859</xdr:rowOff>
    </xdr:to>
    <xdr:pic>
      <xdr:nvPicPr>
        <xdr:cNvPr id="39" name="Picture 38">
          <a:hlinkClick xmlns:r="http://schemas.openxmlformats.org/officeDocument/2006/relationships" r:id="rId15"/>
          <a:extLst>
            <a:ext uri="{FF2B5EF4-FFF2-40B4-BE49-F238E27FC236}">
              <a16:creationId xmlns:a16="http://schemas.microsoft.com/office/drawing/2014/main" id="{4ADFB2CF-3A93-45C9-B298-AD1960A43F00}"/>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6053" y="9995231"/>
          <a:ext cx="329184" cy="329184"/>
        </a:xfrm>
        <a:prstGeom prst="rect">
          <a:avLst/>
        </a:prstGeom>
      </xdr:spPr>
    </xdr:pic>
    <xdr:clientData/>
  </xdr:twoCellAnchor>
  <xdr:twoCellAnchor editAs="absolute">
    <xdr:from>
      <xdr:col>0</xdr:col>
      <xdr:colOff>436054</xdr:colOff>
      <xdr:row>27</xdr:row>
      <xdr:rowOff>64783</xdr:rowOff>
    </xdr:from>
    <xdr:to>
      <xdr:col>0</xdr:col>
      <xdr:colOff>765238</xdr:colOff>
      <xdr:row>27</xdr:row>
      <xdr:rowOff>393967</xdr:rowOff>
    </xdr:to>
    <xdr:pic>
      <xdr:nvPicPr>
        <xdr:cNvPr id="46" name="Picture 45">
          <a:hlinkClick xmlns:r="http://schemas.openxmlformats.org/officeDocument/2006/relationships" r:id="rId16"/>
          <a:extLst>
            <a:ext uri="{FF2B5EF4-FFF2-40B4-BE49-F238E27FC236}">
              <a16:creationId xmlns:a16="http://schemas.microsoft.com/office/drawing/2014/main" id="{A00C33EB-76B8-468A-A17A-F3B31D1373B9}"/>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6054" y="19086561"/>
          <a:ext cx="329184" cy="329184"/>
        </a:xfrm>
        <a:prstGeom prst="rect">
          <a:avLst/>
        </a:prstGeom>
      </xdr:spPr>
    </xdr:pic>
    <xdr:clientData/>
  </xdr:twoCellAnchor>
  <xdr:twoCellAnchor editAs="absolute">
    <xdr:from>
      <xdr:col>0</xdr:col>
      <xdr:colOff>436054</xdr:colOff>
      <xdr:row>24</xdr:row>
      <xdr:rowOff>58600</xdr:rowOff>
    </xdr:from>
    <xdr:to>
      <xdr:col>0</xdr:col>
      <xdr:colOff>765238</xdr:colOff>
      <xdr:row>24</xdr:row>
      <xdr:rowOff>387784</xdr:rowOff>
    </xdr:to>
    <xdr:pic>
      <xdr:nvPicPr>
        <xdr:cNvPr id="47" name="Picture 46">
          <a:hlinkClick xmlns:r="http://schemas.openxmlformats.org/officeDocument/2006/relationships" r:id="rId17"/>
          <a:extLst>
            <a:ext uri="{FF2B5EF4-FFF2-40B4-BE49-F238E27FC236}">
              <a16:creationId xmlns:a16="http://schemas.microsoft.com/office/drawing/2014/main" id="{129A6378-0521-4ED6-A767-880A8375EB59}"/>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6054" y="16512156"/>
          <a:ext cx="329184" cy="329184"/>
        </a:xfrm>
        <a:prstGeom prst="rect">
          <a:avLst/>
        </a:prstGeom>
      </xdr:spPr>
    </xdr:pic>
    <xdr:clientData/>
  </xdr:twoCellAnchor>
  <xdr:twoCellAnchor editAs="absolute">
    <xdr:from>
      <xdr:col>0</xdr:col>
      <xdr:colOff>436054</xdr:colOff>
      <xdr:row>21</xdr:row>
      <xdr:rowOff>63364</xdr:rowOff>
    </xdr:from>
    <xdr:to>
      <xdr:col>0</xdr:col>
      <xdr:colOff>765238</xdr:colOff>
      <xdr:row>21</xdr:row>
      <xdr:rowOff>392548</xdr:rowOff>
    </xdr:to>
    <xdr:pic>
      <xdr:nvPicPr>
        <xdr:cNvPr id="48" name="Picture 47">
          <a:hlinkClick xmlns:r="http://schemas.openxmlformats.org/officeDocument/2006/relationships" r:id="rId18"/>
          <a:extLst>
            <a:ext uri="{FF2B5EF4-FFF2-40B4-BE49-F238E27FC236}">
              <a16:creationId xmlns:a16="http://schemas.microsoft.com/office/drawing/2014/main" id="{2B17E990-E9D0-44F5-87D3-A9D17D951ED3}"/>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6054" y="14555475"/>
          <a:ext cx="329184" cy="329184"/>
        </a:xfrm>
        <a:prstGeom prst="rect">
          <a:avLst/>
        </a:prstGeom>
      </xdr:spPr>
    </xdr:pic>
    <xdr:clientData/>
  </xdr:twoCellAnchor>
  <xdr:twoCellAnchor editAs="absolute">
    <xdr:from>
      <xdr:col>0</xdr:col>
      <xdr:colOff>438926</xdr:colOff>
      <xdr:row>12</xdr:row>
      <xdr:rowOff>43930</xdr:rowOff>
    </xdr:from>
    <xdr:to>
      <xdr:col>0</xdr:col>
      <xdr:colOff>768110</xdr:colOff>
      <xdr:row>12</xdr:row>
      <xdr:rowOff>369802</xdr:rowOff>
    </xdr:to>
    <xdr:pic>
      <xdr:nvPicPr>
        <xdr:cNvPr id="62" name="Picture 61">
          <a:hlinkClick xmlns:r="http://schemas.openxmlformats.org/officeDocument/2006/relationships" r:id="rId19"/>
          <a:extLst>
            <a:ext uri="{FF2B5EF4-FFF2-40B4-BE49-F238E27FC236}">
              <a16:creationId xmlns:a16="http://schemas.microsoft.com/office/drawing/2014/main" id="{D78B4FB3-0061-455D-8038-3A1C0A65D3FF}"/>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8926" y="8242486"/>
          <a:ext cx="329184" cy="325872"/>
        </a:xfrm>
        <a:prstGeom prst="rect">
          <a:avLst/>
        </a:prstGeom>
      </xdr:spPr>
    </xdr:pic>
    <xdr:clientData/>
  </xdr:twoCellAnchor>
  <xdr:twoCellAnchor editAs="absolute">
    <xdr:from>
      <xdr:col>8</xdr:col>
      <xdr:colOff>308256</xdr:colOff>
      <xdr:row>10</xdr:row>
      <xdr:rowOff>1304181</xdr:rowOff>
    </xdr:from>
    <xdr:to>
      <xdr:col>8</xdr:col>
      <xdr:colOff>1394697</xdr:colOff>
      <xdr:row>12</xdr:row>
      <xdr:rowOff>146030</xdr:rowOff>
    </xdr:to>
    <xdr:grpSp>
      <xdr:nvGrpSpPr>
        <xdr:cNvPr id="55" name="Group 54">
          <a:extLst>
            <a:ext uri="{FF2B5EF4-FFF2-40B4-BE49-F238E27FC236}">
              <a16:creationId xmlns:a16="http://schemas.microsoft.com/office/drawing/2014/main" id="{00005EE5-D006-8F45-AE47-567133678DA6}"/>
            </a:ext>
          </a:extLst>
        </xdr:cNvPr>
        <xdr:cNvGrpSpPr/>
      </xdr:nvGrpSpPr>
      <xdr:grpSpPr>
        <a:xfrm>
          <a:off x="17902750" y="7325979"/>
          <a:ext cx="1086441" cy="982298"/>
          <a:chOff x="13882688" y="5976938"/>
          <a:chExt cx="1178718" cy="1176338"/>
        </a:xfrm>
      </xdr:grpSpPr>
      <xdr:grpSp>
        <xdr:nvGrpSpPr>
          <xdr:cNvPr id="56" name="Group 55">
            <a:extLst>
              <a:ext uri="{FF2B5EF4-FFF2-40B4-BE49-F238E27FC236}">
                <a16:creationId xmlns:a16="http://schemas.microsoft.com/office/drawing/2014/main" id="{3A8DACFD-5744-4740-8084-C9933F096F68}"/>
              </a:ext>
            </a:extLst>
          </xdr:cNvPr>
          <xdr:cNvGrpSpPr/>
        </xdr:nvGrpSpPr>
        <xdr:grpSpPr>
          <a:xfrm>
            <a:off x="14277970" y="6762750"/>
            <a:ext cx="416719" cy="390526"/>
            <a:chOff x="16090107" y="6750843"/>
            <a:chExt cx="416719" cy="390526"/>
          </a:xfrm>
        </xdr:grpSpPr>
        <xdr:sp macro="" textlink="">
          <xdr:nvSpPr>
            <xdr:cNvPr id="59" name="Arrow: Chevron 21">
              <a:extLst>
                <a:ext uri="{FF2B5EF4-FFF2-40B4-BE49-F238E27FC236}">
                  <a16:creationId xmlns:a16="http://schemas.microsoft.com/office/drawing/2014/main" id="{4FB97E3B-7394-3A4C-97BE-C6901849E349}"/>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60" name="Arrow: Chevron 22">
              <a:extLst>
                <a:ext uri="{FF2B5EF4-FFF2-40B4-BE49-F238E27FC236}">
                  <a16:creationId xmlns:a16="http://schemas.microsoft.com/office/drawing/2014/main" id="{6C3F13C8-C85F-9945-86B9-EE3AD3C101EF}"/>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57" name="Rectangle: Rounded Corners 19">
            <a:extLst>
              <a:ext uri="{FF2B5EF4-FFF2-40B4-BE49-F238E27FC236}">
                <a16:creationId xmlns:a16="http://schemas.microsoft.com/office/drawing/2014/main" id="{6C62D982-AA90-C244-B628-3FC940FC55F9}"/>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8" name="TextBox 57">
            <a:extLst>
              <a:ext uri="{FF2B5EF4-FFF2-40B4-BE49-F238E27FC236}">
                <a16:creationId xmlns:a16="http://schemas.microsoft.com/office/drawing/2014/main" id="{D895C712-AE2E-E54E-89B9-264849FED7D8}"/>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8</xdr:col>
      <xdr:colOff>452402</xdr:colOff>
      <xdr:row>22</xdr:row>
      <xdr:rowOff>1095505</xdr:rowOff>
    </xdr:from>
    <xdr:to>
      <xdr:col>8</xdr:col>
      <xdr:colOff>1496933</xdr:colOff>
      <xdr:row>24</xdr:row>
      <xdr:rowOff>785644</xdr:rowOff>
    </xdr:to>
    <xdr:grpSp>
      <xdr:nvGrpSpPr>
        <xdr:cNvPr id="61" name="Group 60">
          <a:extLst>
            <a:ext uri="{FF2B5EF4-FFF2-40B4-BE49-F238E27FC236}">
              <a16:creationId xmlns:a16="http://schemas.microsoft.com/office/drawing/2014/main" id="{979E0909-0A20-FB44-94D5-E15224F4DDA6}"/>
            </a:ext>
          </a:extLst>
        </xdr:cNvPr>
        <xdr:cNvGrpSpPr/>
      </xdr:nvGrpSpPr>
      <xdr:grpSpPr>
        <a:xfrm>
          <a:off x="18046896" y="16164269"/>
          <a:ext cx="1044531" cy="974409"/>
          <a:chOff x="13882688" y="5976938"/>
          <a:chExt cx="1178718" cy="1176338"/>
        </a:xfrm>
      </xdr:grpSpPr>
      <xdr:grpSp>
        <xdr:nvGrpSpPr>
          <xdr:cNvPr id="63" name="Group 62">
            <a:extLst>
              <a:ext uri="{FF2B5EF4-FFF2-40B4-BE49-F238E27FC236}">
                <a16:creationId xmlns:a16="http://schemas.microsoft.com/office/drawing/2014/main" id="{52C6935D-EC03-BA49-BF6A-F2B2FB3AF25B}"/>
              </a:ext>
            </a:extLst>
          </xdr:cNvPr>
          <xdr:cNvGrpSpPr/>
        </xdr:nvGrpSpPr>
        <xdr:grpSpPr>
          <a:xfrm>
            <a:off x="14277970" y="6762750"/>
            <a:ext cx="416719" cy="390526"/>
            <a:chOff x="16090107" y="6750843"/>
            <a:chExt cx="416719" cy="390526"/>
          </a:xfrm>
        </xdr:grpSpPr>
        <xdr:sp macro="" textlink="">
          <xdr:nvSpPr>
            <xdr:cNvPr id="66" name="Arrow: Chevron 21">
              <a:extLst>
                <a:ext uri="{FF2B5EF4-FFF2-40B4-BE49-F238E27FC236}">
                  <a16:creationId xmlns:a16="http://schemas.microsoft.com/office/drawing/2014/main" id="{0E742685-2B92-484B-8ACD-B9558F11ACB2}"/>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67" name="Arrow: Chevron 22">
              <a:extLst>
                <a:ext uri="{FF2B5EF4-FFF2-40B4-BE49-F238E27FC236}">
                  <a16:creationId xmlns:a16="http://schemas.microsoft.com/office/drawing/2014/main" id="{C8C1279B-76A7-024E-BE37-438196776A4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64" name="Rectangle: Rounded Corners 19">
            <a:extLst>
              <a:ext uri="{FF2B5EF4-FFF2-40B4-BE49-F238E27FC236}">
                <a16:creationId xmlns:a16="http://schemas.microsoft.com/office/drawing/2014/main" id="{9380E083-95D3-9945-AE20-6AAA6DC5E8D2}"/>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5" name="TextBox 64">
            <a:extLst>
              <a:ext uri="{FF2B5EF4-FFF2-40B4-BE49-F238E27FC236}">
                <a16:creationId xmlns:a16="http://schemas.microsoft.com/office/drawing/2014/main" id="{4CB588DB-BC86-A04A-89E9-7049E2A1E57D}"/>
              </a:ext>
            </a:extLst>
          </xdr:cNvPr>
          <xdr:cNvSpPr txBox="1"/>
        </xdr:nvSpPr>
        <xdr:spPr>
          <a:xfrm>
            <a:off x="14108905" y="6024563"/>
            <a:ext cx="911387"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8</xdr:col>
      <xdr:colOff>435256</xdr:colOff>
      <xdr:row>33</xdr:row>
      <xdr:rowOff>716593</xdr:rowOff>
    </xdr:from>
    <xdr:to>
      <xdr:col>8</xdr:col>
      <xdr:colOff>1517887</xdr:colOff>
      <xdr:row>35</xdr:row>
      <xdr:rowOff>123018</xdr:rowOff>
    </xdr:to>
    <xdr:grpSp>
      <xdr:nvGrpSpPr>
        <xdr:cNvPr id="68" name="Group 67">
          <a:extLst>
            <a:ext uri="{FF2B5EF4-FFF2-40B4-BE49-F238E27FC236}">
              <a16:creationId xmlns:a16="http://schemas.microsoft.com/office/drawing/2014/main" id="{E17F5882-93EE-B145-BA88-0B1E3476AB3D}"/>
            </a:ext>
          </a:extLst>
        </xdr:cNvPr>
        <xdr:cNvGrpSpPr/>
      </xdr:nvGrpSpPr>
      <xdr:grpSpPr>
        <a:xfrm>
          <a:off x="18029750" y="24404233"/>
          <a:ext cx="1082631" cy="976088"/>
          <a:chOff x="13882688" y="5976938"/>
          <a:chExt cx="1178718" cy="1176338"/>
        </a:xfrm>
      </xdr:grpSpPr>
      <xdr:grpSp>
        <xdr:nvGrpSpPr>
          <xdr:cNvPr id="69" name="Group 68">
            <a:extLst>
              <a:ext uri="{FF2B5EF4-FFF2-40B4-BE49-F238E27FC236}">
                <a16:creationId xmlns:a16="http://schemas.microsoft.com/office/drawing/2014/main" id="{19F5EF3F-7289-024E-B1B6-A736446D1534}"/>
              </a:ext>
            </a:extLst>
          </xdr:cNvPr>
          <xdr:cNvGrpSpPr/>
        </xdr:nvGrpSpPr>
        <xdr:grpSpPr>
          <a:xfrm>
            <a:off x="14277970" y="6762750"/>
            <a:ext cx="416719" cy="390526"/>
            <a:chOff x="16090107" y="6750843"/>
            <a:chExt cx="416719" cy="390526"/>
          </a:xfrm>
        </xdr:grpSpPr>
        <xdr:sp macro="" textlink="">
          <xdr:nvSpPr>
            <xdr:cNvPr id="72" name="Arrow: Chevron 21">
              <a:extLst>
                <a:ext uri="{FF2B5EF4-FFF2-40B4-BE49-F238E27FC236}">
                  <a16:creationId xmlns:a16="http://schemas.microsoft.com/office/drawing/2014/main" id="{DF51B7AC-09BF-E14C-B1DA-6314A1509562}"/>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3" name="Arrow: Chevron 22">
              <a:extLst>
                <a:ext uri="{FF2B5EF4-FFF2-40B4-BE49-F238E27FC236}">
                  <a16:creationId xmlns:a16="http://schemas.microsoft.com/office/drawing/2014/main" id="{E294638A-E8ED-2840-8210-A02DD70BF46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70" name="Rectangle: Rounded Corners 19">
            <a:extLst>
              <a:ext uri="{FF2B5EF4-FFF2-40B4-BE49-F238E27FC236}">
                <a16:creationId xmlns:a16="http://schemas.microsoft.com/office/drawing/2014/main" id="{3E76CF2F-A479-6042-900F-7B339B2190A8}"/>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1" name="TextBox 70">
            <a:extLst>
              <a:ext uri="{FF2B5EF4-FFF2-40B4-BE49-F238E27FC236}">
                <a16:creationId xmlns:a16="http://schemas.microsoft.com/office/drawing/2014/main" id="{E77C72D6-4722-2C4D-8F1A-34A846EF0375}"/>
              </a:ext>
            </a:extLst>
          </xdr:cNvPr>
          <xdr:cNvSpPr txBox="1"/>
        </xdr:nvSpPr>
        <xdr:spPr>
          <a:xfrm>
            <a:off x="14108906" y="6024563"/>
            <a:ext cx="845343" cy="79650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0</xdr:col>
      <xdr:colOff>436054</xdr:colOff>
      <xdr:row>45</xdr:row>
      <xdr:rowOff>743183</xdr:rowOff>
    </xdr:from>
    <xdr:to>
      <xdr:col>1</xdr:col>
      <xdr:colOff>571</xdr:colOff>
      <xdr:row>45</xdr:row>
      <xdr:rowOff>747501</xdr:rowOff>
    </xdr:to>
    <xdr:pic>
      <xdr:nvPicPr>
        <xdr:cNvPr id="49" name="Picture 48">
          <a:hlinkClick xmlns:r="http://schemas.openxmlformats.org/officeDocument/2006/relationships" r:id="rId20"/>
          <a:extLst>
            <a:ext uri="{FF2B5EF4-FFF2-40B4-BE49-F238E27FC236}">
              <a16:creationId xmlns:a16="http://schemas.microsoft.com/office/drawing/2014/main" id="{CC1F4EED-7E47-0240-BA67-D341D8F5374C}"/>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2244" y="32720140"/>
          <a:ext cx="301752" cy="301752"/>
        </a:xfrm>
        <a:prstGeom prst="rect">
          <a:avLst/>
        </a:prstGeom>
      </xdr:spPr>
    </xdr:pic>
    <xdr:clientData/>
  </xdr:twoCellAnchor>
  <xdr:twoCellAnchor editAs="absolute">
    <xdr:from>
      <xdr:col>0</xdr:col>
      <xdr:colOff>423333</xdr:colOff>
      <xdr:row>48</xdr:row>
      <xdr:rowOff>14111</xdr:rowOff>
    </xdr:from>
    <xdr:to>
      <xdr:col>0</xdr:col>
      <xdr:colOff>752517</xdr:colOff>
      <xdr:row>48</xdr:row>
      <xdr:rowOff>343295</xdr:rowOff>
    </xdr:to>
    <xdr:pic>
      <xdr:nvPicPr>
        <xdr:cNvPr id="8" name="Picture 7">
          <a:hlinkClick xmlns:r="http://schemas.openxmlformats.org/officeDocument/2006/relationships" r:id="rId21"/>
          <a:extLst>
            <a:ext uri="{FF2B5EF4-FFF2-40B4-BE49-F238E27FC236}">
              <a16:creationId xmlns:a16="http://schemas.microsoft.com/office/drawing/2014/main" id="{9E095AE5-8F3D-E840-A773-1BF3C51CDE29}"/>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23333" y="34050111"/>
          <a:ext cx="329184" cy="32918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6</xdr:col>
      <xdr:colOff>1510665</xdr:colOff>
      <xdr:row>1</xdr:row>
      <xdr:rowOff>133349</xdr:rowOff>
    </xdr:from>
    <xdr:to>
      <xdr:col>7</xdr:col>
      <xdr:colOff>768668</xdr:colOff>
      <xdr:row>1</xdr:row>
      <xdr:rowOff>534736</xdr:rowOff>
    </xdr:to>
    <xdr:grpSp>
      <xdr:nvGrpSpPr>
        <xdr:cNvPr id="2" name="Group 1">
          <a:hlinkClick xmlns:r="http://schemas.openxmlformats.org/officeDocument/2006/relationships" r:id="rId1"/>
          <a:extLst>
            <a:ext uri="{FF2B5EF4-FFF2-40B4-BE49-F238E27FC236}">
              <a16:creationId xmlns:a16="http://schemas.microsoft.com/office/drawing/2014/main" id="{D9916C3B-7B7F-4CF8-BF31-73C8DBE2FF15}"/>
            </a:ext>
          </a:extLst>
        </xdr:cNvPr>
        <xdr:cNvGrpSpPr/>
      </xdr:nvGrpSpPr>
      <xdr:grpSpPr>
        <a:xfrm>
          <a:off x="13903191" y="400717"/>
          <a:ext cx="1062740" cy="401387"/>
          <a:chOff x="12311063" y="238125"/>
          <a:chExt cx="881063" cy="414656"/>
        </a:xfrm>
      </xdr:grpSpPr>
      <xdr:sp macro="" textlink="">
        <xdr:nvSpPr>
          <xdr:cNvPr id="3" name="Arrow: Chevron 2">
            <a:extLst>
              <a:ext uri="{FF2B5EF4-FFF2-40B4-BE49-F238E27FC236}">
                <a16:creationId xmlns:a16="http://schemas.microsoft.com/office/drawing/2014/main" id="{09D48862-8B0A-40C1-9148-27E2432A4000}"/>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76715780-8DE1-426F-818B-D201FE0F6EB2}"/>
              </a:ext>
            </a:extLst>
          </xdr:cNvPr>
          <xdr:cNvSpPr txBox="1"/>
        </xdr:nvSpPr>
        <xdr:spPr>
          <a:xfrm>
            <a:off x="12489656" y="238125"/>
            <a:ext cx="631031" cy="414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twoCellAnchor editAs="absolute">
    <xdr:from>
      <xdr:col>6</xdr:col>
      <xdr:colOff>350520</xdr:colOff>
      <xdr:row>1</xdr:row>
      <xdr:rowOff>133350</xdr:rowOff>
    </xdr:from>
    <xdr:to>
      <xdr:col>6</xdr:col>
      <xdr:colOff>1302068</xdr:colOff>
      <xdr:row>1</xdr:row>
      <xdr:rowOff>421480</xdr:rowOff>
    </xdr:to>
    <xdr:grpSp>
      <xdr:nvGrpSpPr>
        <xdr:cNvPr id="5" name="Group 4">
          <a:hlinkClick xmlns:r="http://schemas.openxmlformats.org/officeDocument/2006/relationships" r:id="rId3"/>
          <a:extLst>
            <a:ext uri="{FF2B5EF4-FFF2-40B4-BE49-F238E27FC236}">
              <a16:creationId xmlns:a16="http://schemas.microsoft.com/office/drawing/2014/main" id="{61F02C5C-9ED8-4F75-B42D-7B62BC254528}"/>
            </a:ext>
          </a:extLst>
        </xdr:cNvPr>
        <xdr:cNvGrpSpPr/>
      </xdr:nvGrpSpPr>
      <xdr:grpSpPr>
        <a:xfrm flipH="1">
          <a:off x="12743046" y="400718"/>
          <a:ext cx="951548" cy="288130"/>
          <a:chOff x="12394406" y="238126"/>
          <a:chExt cx="797720" cy="297655"/>
        </a:xfrm>
      </xdr:grpSpPr>
      <xdr:sp macro="" textlink="">
        <xdr:nvSpPr>
          <xdr:cNvPr id="6" name="Arrow: Chevron 5">
            <a:extLst>
              <a:ext uri="{FF2B5EF4-FFF2-40B4-BE49-F238E27FC236}">
                <a16:creationId xmlns:a16="http://schemas.microsoft.com/office/drawing/2014/main" id="{643C0998-2EE9-4DC7-93BB-B7C521EA3FC2}"/>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54753D3C-61C4-4B51-9B3F-57147484D814}"/>
              </a:ext>
            </a:extLst>
          </xdr:cNvPr>
          <xdr:cNvSpPr txBox="1"/>
        </xdr:nvSpPr>
        <xdr:spPr>
          <a:xfrm>
            <a:off x="12394406" y="238126"/>
            <a:ext cx="704057" cy="264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editAs="absolute">
    <xdr:from>
      <xdr:col>0</xdr:col>
      <xdr:colOff>440623</xdr:colOff>
      <xdr:row>9</xdr:row>
      <xdr:rowOff>8164</xdr:rowOff>
    </xdr:from>
    <xdr:to>
      <xdr:col>0</xdr:col>
      <xdr:colOff>760663</xdr:colOff>
      <xdr:row>9</xdr:row>
      <xdr:rowOff>328204</xdr:rowOff>
    </xdr:to>
    <xdr:pic>
      <xdr:nvPicPr>
        <xdr:cNvPr id="8" name="Picture 7">
          <a:hlinkClick xmlns:r="http://schemas.openxmlformats.org/officeDocument/2006/relationships" r:id="rId5"/>
          <a:extLst>
            <a:ext uri="{FF2B5EF4-FFF2-40B4-BE49-F238E27FC236}">
              <a16:creationId xmlns:a16="http://schemas.microsoft.com/office/drawing/2014/main" id="{F95C0A96-EFEC-42F2-ABAE-231B72E6837F}"/>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40623" y="5545364"/>
          <a:ext cx="320040" cy="320040"/>
        </a:xfrm>
        <a:prstGeom prst="rect">
          <a:avLst/>
        </a:prstGeom>
      </xdr:spPr>
    </xdr:pic>
    <xdr:clientData/>
  </xdr:twoCellAnchor>
  <xdr:twoCellAnchor editAs="absolute">
    <xdr:from>
      <xdr:col>0</xdr:col>
      <xdr:colOff>440623</xdr:colOff>
      <xdr:row>14</xdr:row>
      <xdr:rowOff>144867</xdr:rowOff>
    </xdr:from>
    <xdr:to>
      <xdr:col>0</xdr:col>
      <xdr:colOff>760663</xdr:colOff>
      <xdr:row>15</xdr:row>
      <xdr:rowOff>274407</xdr:rowOff>
    </xdr:to>
    <xdr:pic>
      <xdr:nvPicPr>
        <xdr:cNvPr id="9" name="Picture 8">
          <a:hlinkClick xmlns:r="http://schemas.openxmlformats.org/officeDocument/2006/relationships" r:id="rId7"/>
          <a:extLst>
            <a:ext uri="{FF2B5EF4-FFF2-40B4-BE49-F238E27FC236}">
              <a16:creationId xmlns:a16="http://schemas.microsoft.com/office/drawing/2014/main" id="{D68EBFFF-68B6-4A1C-B885-2C42E758A41D}"/>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40623" y="10444567"/>
          <a:ext cx="320040" cy="320040"/>
        </a:xfrm>
        <a:prstGeom prst="rect">
          <a:avLst/>
        </a:prstGeom>
      </xdr:spPr>
    </xdr:pic>
    <xdr:clientData/>
  </xdr:twoCellAnchor>
  <xdr:twoCellAnchor editAs="absolute">
    <xdr:from>
      <xdr:col>0</xdr:col>
      <xdr:colOff>446910</xdr:colOff>
      <xdr:row>20</xdr:row>
      <xdr:rowOff>237929</xdr:rowOff>
    </xdr:from>
    <xdr:to>
      <xdr:col>0</xdr:col>
      <xdr:colOff>754377</xdr:colOff>
      <xdr:row>21</xdr:row>
      <xdr:rowOff>306001</xdr:rowOff>
    </xdr:to>
    <xdr:pic>
      <xdr:nvPicPr>
        <xdr:cNvPr id="10" name="Picture 9">
          <a:hlinkClick xmlns:r="http://schemas.openxmlformats.org/officeDocument/2006/relationships" r:id="rId8"/>
          <a:extLst>
            <a:ext uri="{FF2B5EF4-FFF2-40B4-BE49-F238E27FC236}">
              <a16:creationId xmlns:a16="http://schemas.microsoft.com/office/drawing/2014/main" id="{19764A1D-6EB9-486A-B1D4-34B9D1C68777}"/>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46910" y="15274729"/>
          <a:ext cx="307467" cy="309372"/>
        </a:xfrm>
        <a:prstGeom prst="rect">
          <a:avLst/>
        </a:prstGeom>
      </xdr:spPr>
    </xdr:pic>
    <xdr:clientData/>
  </xdr:twoCellAnchor>
  <xdr:twoCellAnchor editAs="absolute">
    <xdr:from>
      <xdr:col>0</xdr:col>
      <xdr:colOff>440623</xdr:colOff>
      <xdr:row>24</xdr:row>
      <xdr:rowOff>37825</xdr:rowOff>
    </xdr:from>
    <xdr:to>
      <xdr:col>0</xdr:col>
      <xdr:colOff>760663</xdr:colOff>
      <xdr:row>24</xdr:row>
      <xdr:rowOff>357865</xdr:rowOff>
    </xdr:to>
    <xdr:pic>
      <xdr:nvPicPr>
        <xdr:cNvPr id="11" name="Picture 10">
          <a:hlinkClick xmlns:r="http://schemas.openxmlformats.org/officeDocument/2006/relationships" r:id="rId9"/>
          <a:extLst>
            <a:ext uri="{FF2B5EF4-FFF2-40B4-BE49-F238E27FC236}">
              <a16:creationId xmlns:a16="http://schemas.microsoft.com/office/drawing/2014/main" id="{1C75CB58-60C2-4E6D-83AA-5482D473DF0C}"/>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40623" y="17970225"/>
          <a:ext cx="320040" cy="320040"/>
        </a:xfrm>
        <a:prstGeom prst="rect">
          <a:avLst/>
        </a:prstGeom>
      </xdr:spPr>
    </xdr:pic>
    <xdr:clientData/>
  </xdr:twoCellAnchor>
  <xdr:twoCellAnchor editAs="absolute">
    <xdr:from>
      <xdr:col>0</xdr:col>
      <xdr:colOff>440623</xdr:colOff>
      <xdr:row>27</xdr:row>
      <xdr:rowOff>953</xdr:rowOff>
    </xdr:from>
    <xdr:to>
      <xdr:col>0</xdr:col>
      <xdr:colOff>760663</xdr:colOff>
      <xdr:row>27</xdr:row>
      <xdr:rowOff>319656</xdr:rowOff>
    </xdr:to>
    <xdr:pic>
      <xdr:nvPicPr>
        <xdr:cNvPr id="15" name="Picture 14">
          <a:hlinkClick xmlns:r="http://schemas.openxmlformats.org/officeDocument/2006/relationships" r:id="rId10"/>
          <a:extLst>
            <a:ext uri="{FF2B5EF4-FFF2-40B4-BE49-F238E27FC236}">
              <a16:creationId xmlns:a16="http://schemas.microsoft.com/office/drawing/2014/main" id="{6DE38408-2E61-40A1-BBA7-41BEC5C48D26}"/>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40623" y="20840316"/>
          <a:ext cx="320040" cy="320040"/>
        </a:xfrm>
        <a:prstGeom prst="rect">
          <a:avLst/>
        </a:prstGeom>
      </xdr:spPr>
    </xdr:pic>
    <xdr:clientData/>
  </xdr:twoCellAnchor>
  <xdr:twoCellAnchor editAs="absolute">
    <xdr:from>
      <xdr:col>0</xdr:col>
      <xdr:colOff>440623</xdr:colOff>
      <xdr:row>30</xdr:row>
      <xdr:rowOff>4632</xdr:rowOff>
    </xdr:from>
    <xdr:to>
      <xdr:col>0</xdr:col>
      <xdr:colOff>760663</xdr:colOff>
      <xdr:row>30</xdr:row>
      <xdr:rowOff>308587</xdr:rowOff>
    </xdr:to>
    <xdr:pic>
      <xdr:nvPicPr>
        <xdr:cNvPr id="16" name="Picture 15">
          <a:hlinkClick xmlns:r="http://schemas.openxmlformats.org/officeDocument/2006/relationships" r:id="rId11"/>
          <a:extLst>
            <a:ext uri="{FF2B5EF4-FFF2-40B4-BE49-F238E27FC236}">
              <a16:creationId xmlns:a16="http://schemas.microsoft.com/office/drawing/2014/main" id="{FC1017D6-27E2-4CC1-9B3E-48D4D48E231D}"/>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40623" y="22712232"/>
          <a:ext cx="320040" cy="303955"/>
        </a:xfrm>
        <a:prstGeom prst="rect">
          <a:avLst/>
        </a:prstGeom>
      </xdr:spPr>
    </xdr:pic>
    <xdr:clientData/>
  </xdr:twoCellAnchor>
  <xdr:twoCellAnchor editAs="absolute">
    <xdr:from>
      <xdr:col>0</xdr:col>
      <xdr:colOff>440623</xdr:colOff>
      <xdr:row>33</xdr:row>
      <xdr:rowOff>70471</xdr:rowOff>
    </xdr:from>
    <xdr:to>
      <xdr:col>0</xdr:col>
      <xdr:colOff>760663</xdr:colOff>
      <xdr:row>33</xdr:row>
      <xdr:rowOff>390511</xdr:rowOff>
    </xdr:to>
    <xdr:pic>
      <xdr:nvPicPr>
        <xdr:cNvPr id="17" name="Picture 16">
          <a:hlinkClick xmlns:r="http://schemas.openxmlformats.org/officeDocument/2006/relationships" r:id="rId12"/>
          <a:extLst>
            <a:ext uri="{FF2B5EF4-FFF2-40B4-BE49-F238E27FC236}">
              <a16:creationId xmlns:a16="http://schemas.microsoft.com/office/drawing/2014/main" id="{5345CB1C-8B2F-497A-B686-26612C88D11A}"/>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40623" y="25025971"/>
          <a:ext cx="320040" cy="320040"/>
        </a:xfrm>
        <a:prstGeom prst="rect">
          <a:avLst/>
        </a:prstGeom>
      </xdr:spPr>
    </xdr:pic>
    <xdr:clientData/>
  </xdr:twoCellAnchor>
  <xdr:twoCellAnchor>
    <xdr:from>
      <xdr:col>0</xdr:col>
      <xdr:colOff>404811</xdr:colOff>
      <xdr:row>3</xdr:row>
      <xdr:rowOff>111126</xdr:rowOff>
    </xdr:from>
    <xdr:to>
      <xdr:col>0</xdr:col>
      <xdr:colOff>715707</xdr:colOff>
      <xdr:row>3</xdr:row>
      <xdr:rowOff>412878</xdr:rowOff>
    </xdr:to>
    <xdr:sp macro="" textlink="">
      <xdr:nvSpPr>
        <xdr:cNvPr id="18" name="Oval 17">
          <a:extLst>
            <a:ext uri="{FF2B5EF4-FFF2-40B4-BE49-F238E27FC236}">
              <a16:creationId xmlns:a16="http://schemas.microsoft.com/office/drawing/2014/main" id="{EDE2AAD0-E356-4D12-940E-0F81F40208EE}"/>
            </a:ext>
          </a:extLst>
        </xdr:cNvPr>
        <xdr:cNvSpPr/>
      </xdr:nvSpPr>
      <xdr:spPr>
        <a:xfrm>
          <a:off x="404811" y="2803526"/>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3557586</xdr:colOff>
      <xdr:row>7</xdr:row>
      <xdr:rowOff>92869</xdr:rowOff>
    </xdr:from>
    <xdr:to>
      <xdr:col>1</xdr:col>
      <xdr:colOff>3868482</xdr:colOff>
      <xdr:row>7</xdr:row>
      <xdr:rowOff>394621</xdr:rowOff>
    </xdr:to>
    <xdr:sp macro="" textlink="">
      <xdr:nvSpPr>
        <xdr:cNvPr id="19" name="Oval 18">
          <a:extLst>
            <a:ext uri="{FF2B5EF4-FFF2-40B4-BE49-F238E27FC236}">
              <a16:creationId xmlns:a16="http://schemas.microsoft.com/office/drawing/2014/main" id="{2814997F-4D68-4CC0-92EF-89F968A1BD7B}"/>
            </a:ext>
          </a:extLst>
        </xdr:cNvPr>
        <xdr:cNvSpPr/>
      </xdr:nvSpPr>
      <xdr:spPr>
        <a:xfrm>
          <a:off x="4295774" y="2593182"/>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399078</xdr:colOff>
      <xdr:row>7</xdr:row>
      <xdr:rowOff>538072</xdr:rowOff>
    </xdr:from>
    <xdr:to>
      <xdr:col>0</xdr:col>
      <xdr:colOff>749300</xdr:colOff>
      <xdr:row>8</xdr:row>
      <xdr:rowOff>177799</xdr:rowOff>
    </xdr:to>
    <xdr:sp macro="" textlink="">
      <xdr:nvSpPr>
        <xdr:cNvPr id="20" name="Oval 19">
          <a:extLst>
            <a:ext uri="{FF2B5EF4-FFF2-40B4-BE49-F238E27FC236}">
              <a16:creationId xmlns:a16="http://schemas.microsoft.com/office/drawing/2014/main" id="{52E7213F-F441-4890-826F-261CF38DBE0D}"/>
            </a:ext>
          </a:extLst>
        </xdr:cNvPr>
        <xdr:cNvSpPr/>
      </xdr:nvSpPr>
      <xdr:spPr>
        <a:xfrm>
          <a:off x="399078" y="5110072"/>
          <a:ext cx="350222" cy="325527"/>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1</xdr:col>
      <xdr:colOff>3558378</xdr:colOff>
      <xdr:row>7</xdr:row>
      <xdr:rowOff>73412</xdr:rowOff>
    </xdr:from>
    <xdr:to>
      <xdr:col>1</xdr:col>
      <xdr:colOff>3962399</xdr:colOff>
      <xdr:row>7</xdr:row>
      <xdr:rowOff>444500</xdr:rowOff>
    </xdr:to>
    <xdr:sp macro="" textlink="">
      <xdr:nvSpPr>
        <xdr:cNvPr id="21" name="TextBox 20">
          <a:extLst>
            <a:ext uri="{FF2B5EF4-FFF2-40B4-BE49-F238E27FC236}">
              <a16:creationId xmlns:a16="http://schemas.microsoft.com/office/drawing/2014/main" id="{E696C6F5-4517-4A35-89E7-394A49513BF3}"/>
            </a:ext>
          </a:extLst>
        </xdr:cNvPr>
        <xdr:cNvSpPr txBox="1"/>
      </xdr:nvSpPr>
      <xdr:spPr>
        <a:xfrm>
          <a:off x="4396578" y="4645412"/>
          <a:ext cx="404021" cy="371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0</xdr:col>
      <xdr:colOff>415608</xdr:colOff>
      <xdr:row>3</xdr:row>
      <xdr:rowOff>91758</xdr:rowOff>
    </xdr:from>
    <xdr:to>
      <xdr:col>1</xdr:col>
      <xdr:colOff>127000</xdr:colOff>
      <xdr:row>3</xdr:row>
      <xdr:rowOff>482600</xdr:rowOff>
    </xdr:to>
    <xdr:sp macro="" textlink="">
      <xdr:nvSpPr>
        <xdr:cNvPr id="22" name="TextBox 21">
          <a:extLst>
            <a:ext uri="{FF2B5EF4-FFF2-40B4-BE49-F238E27FC236}">
              <a16:creationId xmlns:a16="http://schemas.microsoft.com/office/drawing/2014/main" id="{6FED65CD-3B1C-416A-A4CF-463E108FDA9A}"/>
            </a:ext>
          </a:extLst>
        </xdr:cNvPr>
        <xdr:cNvSpPr txBox="1"/>
      </xdr:nvSpPr>
      <xdr:spPr>
        <a:xfrm>
          <a:off x="415608" y="2784158"/>
          <a:ext cx="549592" cy="3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0</xdr:col>
      <xdr:colOff>435188</xdr:colOff>
      <xdr:row>7</xdr:row>
      <xdr:rowOff>539325</xdr:rowOff>
    </xdr:from>
    <xdr:to>
      <xdr:col>1</xdr:col>
      <xdr:colOff>22686</xdr:colOff>
      <xdr:row>9</xdr:row>
      <xdr:rowOff>155644</xdr:rowOff>
    </xdr:to>
    <xdr:sp macro="" textlink="">
      <xdr:nvSpPr>
        <xdr:cNvPr id="23" name="TextBox 22">
          <a:extLst>
            <a:ext uri="{FF2B5EF4-FFF2-40B4-BE49-F238E27FC236}">
              <a16:creationId xmlns:a16="http://schemas.microsoft.com/office/drawing/2014/main" id="{3450ECD4-76EB-43EC-A9DD-1FDCECB36EE6}"/>
            </a:ext>
          </a:extLst>
        </xdr:cNvPr>
        <xdr:cNvSpPr txBox="1"/>
      </xdr:nvSpPr>
      <xdr:spPr>
        <a:xfrm>
          <a:off x="435188" y="5111325"/>
          <a:ext cx="425698" cy="581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1</xdr:col>
      <xdr:colOff>1324130</xdr:colOff>
      <xdr:row>2</xdr:row>
      <xdr:rowOff>736296</xdr:rowOff>
    </xdr:from>
    <xdr:to>
      <xdr:col>1</xdr:col>
      <xdr:colOff>1554158</xdr:colOff>
      <xdr:row>2</xdr:row>
      <xdr:rowOff>970134</xdr:rowOff>
    </xdr:to>
    <xdr:pic>
      <xdr:nvPicPr>
        <xdr:cNvPr id="36" name="Picture 35">
          <a:extLst>
            <a:ext uri="{FF2B5EF4-FFF2-40B4-BE49-F238E27FC236}">
              <a16:creationId xmlns:a16="http://schemas.microsoft.com/office/drawing/2014/main" id="{FB58F244-A371-434B-BB82-5FEBC75DD3C4}"/>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2166341" y="1578507"/>
          <a:ext cx="230028" cy="233838"/>
        </a:xfrm>
        <a:prstGeom prst="rect">
          <a:avLst/>
        </a:prstGeom>
      </xdr:spPr>
    </xdr:pic>
    <xdr:clientData/>
  </xdr:twoCellAnchor>
  <xdr:twoCellAnchor editAs="absolute">
    <xdr:from>
      <xdr:col>0</xdr:col>
      <xdr:colOff>440623</xdr:colOff>
      <xdr:row>12</xdr:row>
      <xdr:rowOff>15115</xdr:rowOff>
    </xdr:from>
    <xdr:to>
      <xdr:col>0</xdr:col>
      <xdr:colOff>760663</xdr:colOff>
      <xdr:row>12</xdr:row>
      <xdr:rowOff>330202</xdr:rowOff>
    </xdr:to>
    <xdr:pic>
      <xdr:nvPicPr>
        <xdr:cNvPr id="37" name="Picture 36">
          <a:hlinkClick xmlns:r="http://schemas.openxmlformats.org/officeDocument/2006/relationships" r:id="rId14"/>
          <a:extLst>
            <a:ext uri="{FF2B5EF4-FFF2-40B4-BE49-F238E27FC236}">
              <a16:creationId xmlns:a16="http://schemas.microsoft.com/office/drawing/2014/main" id="{9BB1AAA3-D712-400E-B49D-BF33407B95D7}"/>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40623" y="7622415"/>
          <a:ext cx="320040" cy="315087"/>
        </a:xfrm>
        <a:prstGeom prst="rect">
          <a:avLst/>
        </a:prstGeom>
      </xdr:spPr>
    </xdr:pic>
    <xdr:clientData/>
  </xdr:twoCellAnchor>
  <xdr:twoCellAnchor editAs="absolute">
    <xdr:from>
      <xdr:col>8</xdr:col>
      <xdr:colOff>191342</xdr:colOff>
      <xdr:row>21</xdr:row>
      <xdr:rowOff>697669</xdr:rowOff>
    </xdr:from>
    <xdr:to>
      <xdr:col>8</xdr:col>
      <xdr:colOff>1293023</xdr:colOff>
      <xdr:row>22</xdr:row>
      <xdr:rowOff>832621</xdr:rowOff>
    </xdr:to>
    <xdr:grpSp>
      <xdr:nvGrpSpPr>
        <xdr:cNvPr id="44" name="Group 43">
          <a:extLst>
            <a:ext uri="{FF2B5EF4-FFF2-40B4-BE49-F238E27FC236}">
              <a16:creationId xmlns:a16="http://schemas.microsoft.com/office/drawing/2014/main" id="{C999840F-4EF7-2641-A9BF-0DF241631965}"/>
            </a:ext>
          </a:extLst>
        </xdr:cNvPr>
        <xdr:cNvGrpSpPr/>
      </xdr:nvGrpSpPr>
      <xdr:grpSpPr>
        <a:xfrm>
          <a:off x="16193342" y="15977774"/>
          <a:ext cx="1101681" cy="963794"/>
          <a:chOff x="13882688" y="5976938"/>
          <a:chExt cx="1178718" cy="1176338"/>
        </a:xfrm>
      </xdr:grpSpPr>
      <xdr:grpSp>
        <xdr:nvGrpSpPr>
          <xdr:cNvPr id="45" name="Group 44">
            <a:extLst>
              <a:ext uri="{FF2B5EF4-FFF2-40B4-BE49-F238E27FC236}">
                <a16:creationId xmlns:a16="http://schemas.microsoft.com/office/drawing/2014/main" id="{16468F67-26AF-2B4F-91A4-3D8C481D0420}"/>
              </a:ext>
            </a:extLst>
          </xdr:cNvPr>
          <xdr:cNvGrpSpPr/>
        </xdr:nvGrpSpPr>
        <xdr:grpSpPr>
          <a:xfrm>
            <a:off x="14277970" y="6762750"/>
            <a:ext cx="416719" cy="390526"/>
            <a:chOff x="16090107" y="6750843"/>
            <a:chExt cx="416719" cy="390526"/>
          </a:xfrm>
        </xdr:grpSpPr>
        <xdr:sp macro="" textlink="">
          <xdr:nvSpPr>
            <xdr:cNvPr id="48" name="Arrow: Chevron 21">
              <a:extLst>
                <a:ext uri="{FF2B5EF4-FFF2-40B4-BE49-F238E27FC236}">
                  <a16:creationId xmlns:a16="http://schemas.microsoft.com/office/drawing/2014/main" id="{1ACA7666-5539-0746-9E68-49833BFECD64}"/>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9" name="Arrow: Chevron 22">
              <a:extLst>
                <a:ext uri="{FF2B5EF4-FFF2-40B4-BE49-F238E27FC236}">
                  <a16:creationId xmlns:a16="http://schemas.microsoft.com/office/drawing/2014/main" id="{B3E013CE-F319-BF44-BAA2-0210647A3E49}"/>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6" name="Rectangle: Rounded Corners 19">
            <a:extLst>
              <a:ext uri="{FF2B5EF4-FFF2-40B4-BE49-F238E27FC236}">
                <a16:creationId xmlns:a16="http://schemas.microsoft.com/office/drawing/2014/main" id="{C61E082E-B98C-704C-BDC9-858009CAFBF2}"/>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7" name="TextBox 46">
            <a:extLst>
              <a:ext uri="{FF2B5EF4-FFF2-40B4-BE49-F238E27FC236}">
                <a16:creationId xmlns:a16="http://schemas.microsoft.com/office/drawing/2014/main" id="{EABD440D-8DD8-8747-8295-44DE71B1FF69}"/>
              </a:ext>
            </a:extLst>
          </xdr:cNvPr>
          <xdr:cNvSpPr txBox="1"/>
        </xdr:nvSpPr>
        <xdr:spPr>
          <a:xfrm>
            <a:off x="14108906" y="6024563"/>
            <a:ext cx="845343" cy="69068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8</xdr:col>
      <xdr:colOff>64342</xdr:colOff>
      <xdr:row>10</xdr:row>
      <xdr:rowOff>812393</xdr:rowOff>
    </xdr:from>
    <xdr:to>
      <xdr:col>8</xdr:col>
      <xdr:colOff>1169833</xdr:colOff>
      <xdr:row>12</xdr:row>
      <xdr:rowOff>388800</xdr:rowOff>
    </xdr:to>
    <xdr:grpSp>
      <xdr:nvGrpSpPr>
        <xdr:cNvPr id="50" name="Group 49">
          <a:extLst>
            <a:ext uri="{FF2B5EF4-FFF2-40B4-BE49-F238E27FC236}">
              <a16:creationId xmlns:a16="http://schemas.microsoft.com/office/drawing/2014/main" id="{59877B00-7349-9946-A290-4B7275071EEF}"/>
            </a:ext>
          </a:extLst>
        </xdr:cNvPr>
        <xdr:cNvGrpSpPr/>
      </xdr:nvGrpSpPr>
      <xdr:grpSpPr>
        <a:xfrm>
          <a:off x="16066342" y="7028709"/>
          <a:ext cx="1105491" cy="953354"/>
          <a:chOff x="13882688" y="5976938"/>
          <a:chExt cx="1178718" cy="1176338"/>
        </a:xfrm>
      </xdr:grpSpPr>
      <xdr:grpSp>
        <xdr:nvGrpSpPr>
          <xdr:cNvPr id="51" name="Group 50">
            <a:extLst>
              <a:ext uri="{FF2B5EF4-FFF2-40B4-BE49-F238E27FC236}">
                <a16:creationId xmlns:a16="http://schemas.microsoft.com/office/drawing/2014/main" id="{A9EB906A-94DA-4F40-ABFF-9237457F54E9}"/>
              </a:ext>
            </a:extLst>
          </xdr:cNvPr>
          <xdr:cNvGrpSpPr/>
        </xdr:nvGrpSpPr>
        <xdr:grpSpPr>
          <a:xfrm>
            <a:off x="14277970" y="6762750"/>
            <a:ext cx="416719" cy="390526"/>
            <a:chOff x="16090107" y="6750843"/>
            <a:chExt cx="416719" cy="390526"/>
          </a:xfrm>
        </xdr:grpSpPr>
        <xdr:sp macro="" textlink="">
          <xdr:nvSpPr>
            <xdr:cNvPr id="54" name="Arrow: Chevron 21">
              <a:extLst>
                <a:ext uri="{FF2B5EF4-FFF2-40B4-BE49-F238E27FC236}">
                  <a16:creationId xmlns:a16="http://schemas.microsoft.com/office/drawing/2014/main" id="{33977395-DD3A-8E45-8DDA-C1B550A56481}"/>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55" name="Arrow: Chevron 22">
              <a:extLst>
                <a:ext uri="{FF2B5EF4-FFF2-40B4-BE49-F238E27FC236}">
                  <a16:creationId xmlns:a16="http://schemas.microsoft.com/office/drawing/2014/main" id="{83120CC1-3D0A-C04F-9A66-9E76AD5F7B99}"/>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52" name="Rectangle: Rounded Corners 19">
            <a:extLst>
              <a:ext uri="{FF2B5EF4-FFF2-40B4-BE49-F238E27FC236}">
                <a16:creationId xmlns:a16="http://schemas.microsoft.com/office/drawing/2014/main" id="{7F9EE597-0199-7F44-8BE0-43A31E1EF205}"/>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3" name="TextBox 52">
            <a:extLst>
              <a:ext uri="{FF2B5EF4-FFF2-40B4-BE49-F238E27FC236}">
                <a16:creationId xmlns:a16="http://schemas.microsoft.com/office/drawing/2014/main" id="{3FFACDC0-7F88-A242-8B81-727176203345}"/>
              </a:ext>
            </a:extLst>
          </xdr:cNvPr>
          <xdr:cNvSpPr txBox="1"/>
        </xdr:nvSpPr>
        <xdr:spPr>
          <a:xfrm>
            <a:off x="14108906" y="6024564"/>
            <a:ext cx="845343" cy="85850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0</xdr:col>
      <xdr:colOff>440623</xdr:colOff>
      <xdr:row>36</xdr:row>
      <xdr:rowOff>13906</xdr:rowOff>
    </xdr:from>
    <xdr:to>
      <xdr:col>0</xdr:col>
      <xdr:colOff>760663</xdr:colOff>
      <xdr:row>36</xdr:row>
      <xdr:rowOff>333946</xdr:rowOff>
    </xdr:to>
    <xdr:pic>
      <xdr:nvPicPr>
        <xdr:cNvPr id="35" name="Picture 34">
          <a:hlinkClick xmlns:r="http://schemas.openxmlformats.org/officeDocument/2006/relationships" r:id="rId15"/>
          <a:extLst>
            <a:ext uri="{FF2B5EF4-FFF2-40B4-BE49-F238E27FC236}">
              <a16:creationId xmlns:a16="http://schemas.microsoft.com/office/drawing/2014/main" id="{A1089FC5-C2D1-FE48-9780-0B8735E53AF6}"/>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40623" y="26823606"/>
          <a:ext cx="320040" cy="320040"/>
        </a:xfrm>
        <a:prstGeom prst="rect">
          <a:avLst/>
        </a:prstGeom>
      </xdr:spPr>
    </xdr:pic>
    <xdr:clientData/>
  </xdr:twoCellAnchor>
  <xdr:twoCellAnchor editAs="absolute">
    <xdr:from>
      <xdr:col>0</xdr:col>
      <xdr:colOff>448815</xdr:colOff>
      <xdr:row>17</xdr:row>
      <xdr:rowOff>179229</xdr:rowOff>
    </xdr:from>
    <xdr:to>
      <xdr:col>0</xdr:col>
      <xdr:colOff>752472</xdr:colOff>
      <xdr:row>18</xdr:row>
      <xdr:rowOff>295490</xdr:rowOff>
    </xdr:to>
    <xdr:pic>
      <xdr:nvPicPr>
        <xdr:cNvPr id="12" name="Picture 11">
          <a:hlinkClick xmlns:r="http://schemas.openxmlformats.org/officeDocument/2006/relationships" r:id="rId16"/>
          <a:extLst>
            <a:ext uri="{FF2B5EF4-FFF2-40B4-BE49-F238E27FC236}">
              <a16:creationId xmlns:a16="http://schemas.microsoft.com/office/drawing/2014/main" id="{BF084B3D-F1B3-C649-8A2C-6E8B1FAAC90E}"/>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48815" y="12841129"/>
          <a:ext cx="303657" cy="3067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6</xdr:col>
      <xdr:colOff>1373718</xdr:colOff>
      <xdr:row>1</xdr:row>
      <xdr:rowOff>137585</xdr:rowOff>
    </xdr:from>
    <xdr:to>
      <xdr:col>7</xdr:col>
      <xdr:colOff>620714</xdr:colOff>
      <xdr:row>1</xdr:row>
      <xdr:rowOff>435240</xdr:rowOff>
    </xdr:to>
    <xdr:grpSp>
      <xdr:nvGrpSpPr>
        <xdr:cNvPr id="2" name="Group 1">
          <a:hlinkClick xmlns:r="http://schemas.openxmlformats.org/officeDocument/2006/relationships" r:id="rId1"/>
          <a:extLst>
            <a:ext uri="{FF2B5EF4-FFF2-40B4-BE49-F238E27FC236}">
              <a16:creationId xmlns:a16="http://schemas.microsoft.com/office/drawing/2014/main" id="{52DBBEBA-FCE4-4927-BB4B-7D7C496AE02F}"/>
            </a:ext>
          </a:extLst>
        </xdr:cNvPr>
        <xdr:cNvGrpSpPr/>
      </xdr:nvGrpSpPr>
      <xdr:grpSpPr>
        <a:xfrm>
          <a:off x="13903512" y="399441"/>
          <a:ext cx="1053800" cy="297655"/>
          <a:chOff x="12311063" y="238126"/>
          <a:chExt cx="881063" cy="297655"/>
        </a:xfrm>
      </xdr:grpSpPr>
      <xdr:sp macro="" textlink="">
        <xdr:nvSpPr>
          <xdr:cNvPr id="3" name="Arrow: Chevron 2">
            <a:extLst>
              <a:ext uri="{FF2B5EF4-FFF2-40B4-BE49-F238E27FC236}">
                <a16:creationId xmlns:a16="http://schemas.microsoft.com/office/drawing/2014/main" id="{68AA8676-496D-40BE-A2FA-ABD0A6C71238}"/>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B2DE3490-44F1-4308-A2D6-3A69F5E6E745}"/>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Suite</a:t>
            </a:r>
          </a:p>
        </xdr:txBody>
      </xdr:sp>
    </xdr:grpSp>
    <xdr:clientData/>
  </xdr:twoCellAnchor>
  <xdr:twoCellAnchor editAs="absolute">
    <xdr:from>
      <xdr:col>6</xdr:col>
      <xdr:colOff>173567</xdr:colOff>
      <xdr:row>1</xdr:row>
      <xdr:rowOff>137582</xdr:rowOff>
    </xdr:from>
    <xdr:to>
      <xdr:col>6</xdr:col>
      <xdr:colOff>1130830</xdr:colOff>
      <xdr:row>1</xdr:row>
      <xdr:rowOff>435237</xdr:rowOff>
    </xdr:to>
    <xdr:grpSp>
      <xdr:nvGrpSpPr>
        <xdr:cNvPr id="5" name="Group 4">
          <a:hlinkClick xmlns:r="http://schemas.openxmlformats.org/officeDocument/2006/relationships" r:id="rId3"/>
          <a:extLst>
            <a:ext uri="{FF2B5EF4-FFF2-40B4-BE49-F238E27FC236}">
              <a16:creationId xmlns:a16="http://schemas.microsoft.com/office/drawing/2014/main" id="{FCC2F012-E646-4BE4-96C4-C2D528BFAAE5}"/>
            </a:ext>
          </a:extLst>
        </xdr:cNvPr>
        <xdr:cNvGrpSpPr/>
      </xdr:nvGrpSpPr>
      <xdr:grpSpPr>
        <a:xfrm flipH="1">
          <a:off x="12703361" y="399438"/>
          <a:ext cx="957263" cy="297655"/>
          <a:chOff x="12394406" y="238126"/>
          <a:chExt cx="797720" cy="297655"/>
        </a:xfrm>
      </xdr:grpSpPr>
      <xdr:sp macro="" textlink="">
        <xdr:nvSpPr>
          <xdr:cNvPr id="6" name="Arrow: Chevron 5">
            <a:extLst>
              <a:ext uri="{FF2B5EF4-FFF2-40B4-BE49-F238E27FC236}">
                <a16:creationId xmlns:a16="http://schemas.microsoft.com/office/drawing/2014/main" id="{4CE965DC-6F5E-4017-8A54-E60121C43D5A}"/>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F206DD3E-859C-492B-86A2-1B97DC3F2E91}"/>
              </a:ext>
            </a:extLst>
          </xdr:cNvPr>
          <xdr:cNvSpPr txBox="1"/>
        </xdr:nvSpPr>
        <xdr:spPr>
          <a:xfrm>
            <a:off x="12394406" y="238126"/>
            <a:ext cx="744803" cy="260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Retour</a:t>
            </a:r>
          </a:p>
        </xdr:txBody>
      </xdr:sp>
    </xdr:grpSp>
    <xdr:clientData/>
  </xdr:twoCellAnchor>
  <xdr:twoCellAnchor editAs="absolute">
    <xdr:from>
      <xdr:col>0</xdr:col>
      <xdr:colOff>383256</xdr:colOff>
      <xdr:row>15</xdr:row>
      <xdr:rowOff>67380</xdr:rowOff>
    </xdr:from>
    <xdr:to>
      <xdr:col>0</xdr:col>
      <xdr:colOff>684595</xdr:colOff>
      <xdr:row>15</xdr:row>
      <xdr:rowOff>386644</xdr:rowOff>
    </xdr:to>
    <xdr:pic>
      <xdr:nvPicPr>
        <xdr:cNvPr id="9" name="Picture 8">
          <a:hlinkClick xmlns:r="http://schemas.openxmlformats.org/officeDocument/2006/relationships" r:id="rId5"/>
          <a:extLst>
            <a:ext uri="{FF2B5EF4-FFF2-40B4-BE49-F238E27FC236}">
              <a16:creationId xmlns:a16="http://schemas.microsoft.com/office/drawing/2014/main" id="{360FC348-F858-4E48-B479-3AC65E5F0DE0}"/>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3256" y="9935280"/>
          <a:ext cx="301339" cy="319264"/>
        </a:xfrm>
        <a:prstGeom prst="rect">
          <a:avLst/>
        </a:prstGeom>
      </xdr:spPr>
    </xdr:pic>
    <xdr:clientData/>
  </xdr:twoCellAnchor>
  <xdr:twoCellAnchor editAs="absolute">
    <xdr:from>
      <xdr:col>0</xdr:col>
      <xdr:colOff>383049</xdr:colOff>
      <xdr:row>18</xdr:row>
      <xdr:rowOff>109714</xdr:rowOff>
    </xdr:from>
    <xdr:to>
      <xdr:col>0</xdr:col>
      <xdr:colOff>684801</xdr:colOff>
      <xdr:row>18</xdr:row>
      <xdr:rowOff>411466</xdr:rowOff>
    </xdr:to>
    <xdr:pic>
      <xdr:nvPicPr>
        <xdr:cNvPr id="11" name="Picture 10">
          <a:hlinkClick xmlns:r="http://schemas.openxmlformats.org/officeDocument/2006/relationships" r:id="rId7"/>
          <a:extLst>
            <a:ext uri="{FF2B5EF4-FFF2-40B4-BE49-F238E27FC236}">
              <a16:creationId xmlns:a16="http://schemas.microsoft.com/office/drawing/2014/main" id="{F1F2EDF9-F677-4E7E-83F0-012F6DBE4FA7}"/>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3049" y="12123914"/>
          <a:ext cx="301752" cy="301752"/>
        </a:xfrm>
        <a:prstGeom prst="rect">
          <a:avLst/>
        </a:prstGeom>
      </xdr:spPr>
    </xdr:pic>
    <xdr:clientData/>
  </xdr:twoCellAnchor>
  <xdr:twoCellAnchor editAs="absolute">
    <xdr:from>
      <xdr:col>0</xdr:col>
      <xdr:colOff>383049</xdr:colOff>
      <xdr:row>27</xdr:row>
      <xdr:rowOff>13494</xdr:rowOff>
    </xdr:from>
    <xdr:to>
      <xdr:col>0</xdr:col>
      <xdr:colOff>684801</xdr:colOff>
      <xdr:row>27</xdr:row>
      <xdr:rowOff>315246</xdr:rowOff>
    </xdr:to>
    <xdr:pic>
      <xdr:nvPicPr>
        <xdr:cNvPr id="12" name="Picture 11">
          <a:hlinkClick xmlns:r="http://schemas.openxmlformats.org/officeDocument/2006/relationships" r:id="rId8"/>
          <a:extLst>
            <a:ext uri="{FF2B5EF4-FFF2-40B4-BE49-F238E27FC236}">
              <a16:creationId xmlns:a16="http://schemas.microsoft.com/office/drawing/2014/main" id="{9C02BE16-5E84-44E9-9C4A-B136930DF34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3049" y="17869694"/>
          <a:ext cx="301752" cy="301752"/>
        </a:xfrm>
        <a:prstGeom prst="rect">
          <a:avLst/>
        </a:prstGeom>
      </xdr:spPr>
    </xdr:pic>
    <xdr:clientData/>
  </xdr:twoCellAnchor>
  <xdr:twoCellAnchor editAs="absolute">
    <xdr:from>
      <xdr:col>0</xdr:col>
      <xdr:colOff>383049</xdr:colOff>
      <xdr:row>33</xdr:row>
      <xdr:rowOff>74700</xdr:rowOff>
    </xdr:from>
    <xdr:to>
      <xdr:col>0</xdr:col>
      <xdr:colOff>684801</xdr:colOff>
      <xdr:row>33</xdr:row>
      <xdr:rowOff>380685</xdr:rowOff>
    </xdr:to>
    <xdr:pic>
      <xdr:nvPicPr>
        <xdr:cNvPr id="14" name="Picture 13">
          <a:hlinkClick xmlns:r="http://schemas.openxmlformats.org/officeDocument/2006/relationships" r:id="rId9"/>
          <a:extLst>
            <a:ext uri="{FF2B5EF4-FFF2-40B4-BE49-F238E27FC236}">
              <a16:creationId xmlns:a16="http://schemas.microsoft.com/office/drawing/2014/main" id="{03CAE50B-83BF-4041-8B5D-0399B1D2002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3049" y="21512300"/>
          <a:ext cx="301752" cy="305985"/>
        </a:xfrm>
        <a:prstGeom prst="rect">
          <a:avLst/>
        </a:prstGeom>
      </xdr:spPr>
    </xdr:pic>
    <xdr:clientData/>
  </xdr:twoCellAnchor>
  <xdr:twoCellAnchor>
    <xdr:from>
      <xdr:col>0</xdr:col>
      <xdr:colOff>452439</xdr:colOff>
      <xdr:row>3</xdr:row>
      <xdr:rowOff>8467</xdr:rowOff>
    </xdr:from>
    <xdr:to>
      <xdr:col>0</xdr:col>
      <xdr:colOff>818199</xdr:colOff>
      <xdr:row>3</xdr:row>
      <xdr:rowOff>374227</xdr:rowOff>
    </xdr:to>
    <xdr:sp macro="" textlink="">
      <xdr:nvSpPr>
        <xdr:cNvPr id="17" name="Oval 16">
          <a:extLst>
            <a:ext uri="{FF2B5EF4-FFF2-40B4-BE49-F238E27FC236}">
              <a16:creationId xmlns:a16="http://schemas.microsoft.com/office/drawing/2014/main" id="{50ADFC7D-399C-4AEC-B23E-40EFAF0E2327}"/>
            </a:ext>
          </a:extLst>
        </xdr:cNvPr>
        <xdr:cNvSpPr/>
      </xdr:nvSpPr>
      <xdr:spPr>
        <a:xfrm>
          <a:off x="452439" y="2576689"/>
          <a:ext cx="365760" cy="365760"/>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3545681</xdr:colOff>
      <xdr:row>7</xdr:row>
      <xdr:rowOff>104773</xdr:rowOff>
    </xdr:from>
    <xdr:to>
      <xdr:col>1</xdr:col>
      <xdr:colOff>3911441</xdr:colOff>
      <xdr:row>7</xdr:row>
      <xdr:rowOff>465666</xdr:rowOff>
    </xdr:to>
    <xdr:sp macro="" textlink="">
      <xdr:nvSpPr>
        <xdr:cNvPr id="18" name="Oval 17">
          <a:extLst>
            <a:ext uri="{FF2B5EF4-FFF2-40B4-BE49-F238E27FC236}">
              <a16:creationId xmlns:a16="http://schemas.microsoft.com/office/drawing/2014/main" id="{D3E8DE7D-17E4-48B5-84D1-10E295816652}"/>
            </a:ext>
          </a:extLst>
        </xdr:cNvPr>
        <xdr:cNvSpPr/>
      </xdr:nvSpPr>
      <xdr:spPr>
        <a:xfrm>
          <a:off x="4378237" y="4465106"/>
          <a:ext cx="365760" cy="360893"/>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466195</xdr:colOff>
      <xdr:row>7</xdr:row>
      <xdr:rowOff>490096</xdr:rowOff>
    </xdr:from>
    <xdr:to>
      <xdr:col>0</xdr:col>
      <xdr:colOff>831955</xdr:colOff>
      <xdr:row>8</xdr:row>
      <xdr:rowOff>37411</xdr:rowOff>
    </xdr:to>
    <xdr:sp macro="" textlink="">
      <xdr:nvSpPr>
        <xdr:cNvPr id="19" name="Oval 18">
          <a:extLst>
            <a:ext uri="{FF2B5EF4-FFF2-40B4-BE49-F238E27FC236}">
              <a16:creationId xmlns:a16="http://schemas.microsoft.com/office/drawing/2014/main" id="{9DC52A1D-4234-46F0-8237-A172DF0C6FAB}"/>
            </a:ext>
          </a:extLst>
        </xdr:cNvPr>
        <xdr:cNvSpPr/>
      </xdr:nvSpPr>
      <xdr:spPr>
        <a:xfrm>
          <a:off x="466195" y="4850429"/>
          <a:ext cx="365760" cy="365760"/>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494330</xdr:colOff>
      <xdr:row>3</xdr:row>
      <xdr:rowOff>16933</xdr:rowOff>
    </xdr:from>
    <xdr:to>
      <xdr:col>1</xdr:col>
      <xdr:colOff>98777</xdr:colOff>
      <xdr:row>3</xdr:row>
      <xdr:rowOff>439913</xdr:rowOff>
    </xdr:to>
    <xdr:sp macro="" textlink="">
      <xdr:nvSpPr>
        <xdr:cNvPr id="20" name="TextBox 19">
          <a:extLst>
            <a:ext uri="{FF2B5EF4-FFF2-40B4-BE49-F238E27FC236}">
              <a16:creationId xmlns:a16="http://schemas.microsoft.com/office/drawing/2014/main" id="{FD6AF2EF-E59B-4969-A9FC-157108571DB6}"/>
            </a:ext>
          </a:extLst>
        </xdr:cNvPr>
        <xdr:cNvSpPr txBox="1"/>
      </xdr:nvSpPr>
      <xdr:spPr>
        <a:xfrm>
          <a:off x="494330" y="2585155"/>
          <a:ext cx="437003" cy="422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1</xdr:col>
      <xdr:colOff>3588191</xdr:colOff>
      <xdr:row>7</xdr:row>
      <xdr:rowOff>91811</xdr:rowOff>
    </xdr:from>
    <xdr:to>
      <xdr:col>1</xdr:col>
      <xdr:colOff>3897754</xdr:colOff>
      <xdr:row>7</xdr:row>
      <xdr:rowOff>428009</xdr:rowOff>
    </xdr:to>
    <xdr:sp macro="" textlink="">
      <xdr:nvSpPr>
        <xdr:cNvPr id="21" name="TextBox 20">
          <a:extLst>
            <a:ext uri="{FF2B5EF4-FFF2-40B4-BE49-F238E27FC236}">
              <a16:creationId xmlns:a16="http://schemas.microsoft.com/office/drawing/2014/main" id="{DF26B1F3-97F8-4AD5-B290-DDE1FD239EA3}"/>
            </a:ext>
          </a:extLst>
        </xdr:cNvPr>
        <xdr:cNvSpPr txBox="1"/>
      </xdr:nvSpPr>
      <xdr:spPr>
        <a:xfrm>
          <a:off x="4420747" y="4452144"/>
          <a:ext cx="309563" cy="336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0</xdr:col>
      <xdr:colOff>478277</xdr:colOff>
      <xdr:row>7</xdr:row>
      <xdr:rowOff>466467</xdr:rowOff>
    </xdr:from>
    <xdr:to>
      <xdr:col>1</xdr:col>
      <xdr:colOff>49652</xdr:colOff>
      <xdr:row>8</xdr:row>
      <xdr:rowOff>245717</xdr:rowOff>
    </xdr:to>
    <xdr:sp macro="" textlink="">
      <xdr:nvSpPr>
        <xdr:cNvPr id="22" name="TextBox 21">
          <a:extLst>
            <a:ext uri="{FF2B5EF4-FFF2-40B4-BE49-F238E27FC236}">
              <a16:creationId xmlns:a16="http://schemas.microsoft.com/office/drawing/2014/main" id="{41C798CA-FAEE-42CB-9260-1422A0037BE3}"/>
            </a:ext>
          </a:extLst>
        </xdr:cNvPr>
        <xdr:cNvSpPr txBox="1"/>
      </xdr:nvSpPr>
      <xdr:spPr>
        <a:xfrm>
          <a:off x="478277" y="4826800"/>
          <a:ext cx="403931" cy="597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oneCell">
    <xdr:from>
      <xdr:col>1</xdr:col>
      <xdr:colOff>1514585</xdr:colOff>
      <xdr:row>2</xdr:row>
      <xdr:rowOff>1159634</xdr:rowOff>
    </xdr:from>
    <xdr:to>
      <xdr:col>1</xdr:col>
      <xdr:colOff>1740803</xdr:colOff>
      <xdr:row>2</xdr:row>
      <xdr:rowOff>1385852</xdr:rowOff>
    </xdr:to>
    <xdr:pic>
      <xdr:nvPicPr>
        <xdr:cNvPr id="35" name="Picture 34">
          <a:extLst>
            <a:ext uri="{FF2B5EF4-FFF2-40B4-BE49-F238E27FC236}">
              <a16:creationId xmlns:a16="http://schemas.microsoft.com/office/drawing/2014/main" id="{7147C96B-927B-4468-A157-A86EF25901D8}"/>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2352523" y="1997572"/>
          <a:ext cx="226218" cy="226218"/>
        </a:xfrm>
        <a:prstGeom prst="rect">
          <a:avLst/>
        </a:prstGeom>
      </xdr:spPr>
    </xdr:pic>
    <xdr:clientData/>
  </xdr:twoCellAnchor>
  <xdr:twoCellAnchor editAs="absolute">
    <xdr:from>
      <xdr:col>0</xdr:col>
      <xdr:colOff>383049</xdr:colOff>
      <xdr:row>36</xdr:row>
      <xdr:rowOff>90576</xdr:rowOff>
    </xdr:from>
    <xdr:to>
      <xdr:col>0</xdr:col>
      <xdr:colOff>684801</xdr:colOff>
      <xdr:row>36</xdr:row>
      <xdr:rowOff>392328</xdr:rowOff>
    </xdr:to>
    <xdr:pic>
      <xdr:nvPicPr>
        <xdr:cNvPr id="36" name="Picture 35">
          <a:hlinkClick xmlns:r="http://schemas.openxmlformats.org/officeDocument/2006/relationships" r:id="rId11"/>
          <a:extLst>
            <a:ext uri="{FF2B5EF4-FFF2-40B4-BE49-F238E27FC236}">
              <a16:creationId xmlns:a16="http://schemas.microsoft.com/office/drawing/2014/main" id="{C27EAFDA-BDFD-4879-A942-47B60E250AA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3049" y="23712576"/>
          <a:ext cx="301752" cy="301752"/>
        </a:xfrm>
        <a:prstGeom prst="rect">
          <a:avLst/>
        </a:prstGeom>
      </xdr:spPr>
    </xdr:pic>
    <xdr:clientData/>
  </xdr:twoCellAnchor>
  <xdr:twoCellAnchor editAs="absolute">
    <xdr:from>
      <xdr:col>0</xdr:col>
      <xdr:colOff>383049</xdr:colOff>
      <xdr:row>30</xdr:row>
      <xdr:rowOff>8556</xdr:rowOff>
    </xdr:from>
    <xdr:to>
      <xdr:col>0</xdr:col>
      <xdr:colOff>684801</xdr:colOff>
      <xdr:row>30</xdr:row>
      <xdr:rowOff>310308</xdr:rowOff>
    </xdr:to>
    <xdr:pic>
      <xdr:nvPicPr>
        <xdr:cNvPr id="38" name="Picture 37">
          <a:hlinkClick xmlns:r="http://schemas.openxmlformats.org/officeDocument/2006/relationships" r:id="rId12"/>
          <a:extLst>
            <a:ext uri="{FF2B5EF4-FFF2-40B4-BE49-F238E27FC236}">
              <a16:creationId xmlns:a16="http://schemas.microsoft.com/office/drawing/2014/main" id="{1E515524-F0AB-41C3-9D86-2F98B6A9526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3049" y="19617356"/>
          <a:ext cx="301752" cy="301752"/>
        </a:xfrm>
        <a:prstGeom prst="rect">
          <a:avLst/>
        </a:prstGeom>
      </xdr:spPr>
    </xdr:pic>
    <xdr:clientData/>
  </xdr:twoCellAnchor>
  <xdr:twoCellAnchor editAs="absolute">
    <xdr:from>
      <xdr:col>0</xdr:col>
      <xdr:colOff>383049</xdr:colOff>
      <xdr:row>21</xdr:row>
      <xdr:rowOff>104686</xdr:rowOff>
    </xdr:from>
    <xdr:to>
      <xdr:col>0</xdr:col>
      <xdr:colOff>684801</xdr:colOff>
      <xdr:row>21</xdr:row>
      <xdr:rowOff>392326</xdr:rowOff>
    </xdr:to>
    <xdr:pic>
      <xdr:nvPicPr>
        <xdr:cNvPr id="39" name="Picture 38">
          <a:hlinkClick xmlns:r="http://schemas.openxmlformats.org/officeDocument/2006/relationships" r:id="rId13"/>
          <a:extLst>
            <a:ext uri="{FF2B5EF4-FFF2-40B4-BE49-F238E27FC236}">
              <a16:creationId xmlns:a16="http://schemas.microsoft.com/office/drawing/2014/main" id="{FCC0B14C-DB19-411C-A3E1-AF89E0F48C1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3049" y="14239786"/>
          <a:ext cx="301752" cy="287640"/>
        </a:xfrm>
        <a:prstGeom prst="rect">
          <a:avLst/>
        </a:prstGeom>
      </xdr:spPr>
    </xdr:pic>
    <xdr:clientData/>
  </xdr:twoCellAnchor>
  <xdr:twoCellAnchor editAs="absolute">
    <xdr:from>
      <xdr:col>0</xdr:col>
      <xdr:colOff>383049</xdr:colOff>
      <xdr:row>24</xdr:row>
      <xdr:rowOff>2911</xdr:rowOff>
    </xdr:from>
    <xdr:to>
      <xdr:col>0</xdr:col>
      <xdr:colOff>684801</xdr:colOff>
      <xdr:row>24</xdr:row>
      <xdr:rowOff>304663</xdr:rowOff>
    </xdr:to>
    <xdr:pic>
      <xdr:nvPicPr>
        <xdr:cNvPr id="40" name="Picture 39">
          <a:hlinkClick xmlns:r="http://schemas.openxmlformats.org/officeDocument/2006/relationships" r:id="rId14"/>
          <a:extLst>
            <a:ext uri="{FF2B5EF4-FFF2-40B4-BE49-F238E27FC236}">
              <a16:creationId xmlns:a16="http://schemas.microsoft.com/office/drawing/2014/main" id="{CF7FD159-BEE7-4FD3-B14D-449A2E6C1BE1}"/>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3049" y="15839811"/>
          <a:ext cx="301752" cy="301752"/>
        </a:xfrm>
        <a:prstGeom prst="rect">
          <a:avLst/>
        </a:prstGeom>
      </xdr:spPr>
    </xdr:pic>
    <xdr:clientData/>
  </xdr:twoCellAnchor>
  <xdr:twoCellAnchor editAs="absolute">
    <xdr:from>
      <xdr:col>0</xdr:col>
      <xdr:colOff>383049</xdr:colOff>
      <xdr:row>9</xdr:row>
      <xdr:rowOff>1895</xdr:rowOff>
    </xdr:from>
    <xdr:to>
      <xdr:col>0</xdr:col>
      <xdr:colOff>684801</xdr:colOff>
      <xdr:row>9</xdr:row>
      <xdr:rowOff>307661</xdr:rowOff>
    </xdr:to>
    <xdr:pic>
      <xdr:nvPicPr>
        <xdr:cNvPr id="50" name="Picture 49">
          <a:hlinkClick xmlns:r="http://schemas.openxmlformats.org/officeDocument/2006/relationships" r:id="rId15"/>
          <a:extLst>
            <a:ext uri="{FF2B5EF4-FFF2-40B4-BE49-F238E27FC236}">
              <a16:creationId xmlns:a16="http://schemas.microsoft.com/office/drawing/2014/main" id="{12B3DAB7-4436-4A39-BB8F-FC952CF86DB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3049" y="5420343"/>
          <a:ext cx="301752" cy="310218"/>
        </a:xfrm>
        <a:prstGeom prst="rect">
          <a:avLst/>
        </a:prstGeom>
      </xdr:spPr>
    </xdr:pic>
    <xdr:clientData/>
  </xdr:twoCellAnchor>
  <xdr:twoCellAnchor editAs="absolute">
    <xdr:from>
      <xdr:col>0</xdr:col>
      <xdr:colOff>383049</xdr:colOff>
      <xdr:row>12</xdr:row>
      <xdr:rowOff>36600</xdr:rowOff>
    </xdr:from>
    <xdr:to>
      <xdr:col>0</xdr:col>
      <xdr:colOff>684801</xdr:colOff>
      <xdr:row>12</xdr:row>
      <xdr:rowOff>339764</xdr:rowOff>
    </xdr:to>
    <xdr:pic>
      <xdr:nvPicPr>
        <xdr:cNvPr id="52" name="Picture 51">
          <a:hlinkClick xmlns:r="http://schemas.openxmlformats.org/officeDocument/2006/relationships" r:id="rId16"/>
          <a:extLst>
            <a:ext uri="{FF2B5EF4-FFF2-40B4-BE49-F238E27FC236}">
              <a16:creationId xmlns:a16="http://schemas.microsoft.com/office/drawing/2014/main" id="{7E64424C-B11C-480D-BBBB-F19983F9AD4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3049" y="7770900"/>
          <a:ext cx="301752" cy="303164"/>
        </a:xfrm>
        <a:prstGeom prst="rect">
          <a:avLst/>
        </a:prstGeom>
      </xdr:spPr>
    </xdr:pic>
    <xdr:clientData/>
  </xdr:twoCellAnchor>
  <xdr:twoCellAnchor editAs="absolute">
    <xdr:from>
      <xdr:col>8</xdr:col>
      <xdr:colOff>665323</xdr:colOff>
      <xdr:row>10</xdr:row>
      <xdr:rowOff>917484</xdr:rowOff>
    </xdr:from>
    <xdr:to>
      <xdr:col>9</xdr:col>
      <xdr:colOff>238957</xdr:colOff>
      <xdr:row>12</xdr:row>
      <xdr:rowOff>401241</xdr:rowOff>
    </xdr:to>
    <xdr:grpSp>
      <xdr:nvGrpSpPr>
        <xdr:cNvPr id="37" name="Group 36">
          <a:extLst>
            <a:ext uri="{FF2B5EF4-FFF2-40B4-BE49-F238E27FC236}">
              <a16:creationId xmlns:a16="http://schemas.microsoft.com/office/drawing/2014/main" id="{6AA2C844-206E-C64A-9C9C-7D83E16990AB}"/>
            </a:ext>
          </a:extLst>
        </xdr:cNvPr>
        <xdr:cNvGrpSpPr/>
      </xdr:nvGrpSpPr>
      <xdr:grpSpPr>
        <a:xfrm>
          <a:off x="16808725" y="7162742"/>
          <a:ext cx="1144768" cy="976334"/>
          <a:chOff x="13882688" y="5976938"/>
          <a:chExt cx="1178718" cy="1176338"/>
        </a:xfrm>
      </xdr:grpSpPr>
      <xdr:grpSp>
        <xdr:nvGrpSpPr>
          <xdr:cNvPr id="47" name="Group 46">
            <a:extLst>
              <a:ext uri="{FF2B5EF4-FFF2-40B4-BE49-F238E27FC236}">
                <a16:creationId xmlns:a16="http://schemas.microsoft.com/office/drawing/2014/main" id="{4785A61C-B3EA-A54E-9972-DC934F7BB695}"/>
              </a:ext>
            </a:extLst>
          </xdr:cNvPr>
          <xdr:cNvGrpSpPr/>
        </xdr:nvGrpSpPr>
        <xdr:grpSpPr>
          <a:xfrm>
            <a:off x="14277970" y="6762750"/>
            <a:ext cx="416719" cy="390526"/>
            <a:chOff x="16090107" y="6750843"/>
            <a:chExt cx="416719" cy="390526"/>
          </a:xfrm>
        </xdr:grpSpPr>
        <xdr:sp macro="" textlink="">
          <xdr:nvSpPr>
            <xdr:cNvPr id="51" name="Arrow: Chevron 21">
              <a:extLst>
                <a:ext uri="{FF2B5EF4-FFF2-40B4-BE49-F238E27FC236}">
                  <a16:creationId xmlns:a16="http://schemas.microsoft.com/office/drawing/2014/main" id="{9B7ED346-5876-A94C-B250-919D10910BC0}"/>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53" name="Arrow: Chevron 22">
              <a:extLst>
                <a:ext uri="{FF2B5EF4-FFF2-40B4-BE49-F238E27FC236}">
                  <a16:creationId xmlns:a16="http://schemas.microsoft.com/office/drawing/2014/main" id="{7F5BCDCF-9B9E-1C44-BC85-6838F84831E6}"/>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8" name="Rectangle: Rounded Corners 19">
            <a:extLst>
              <a:ext uri="{FF2B5EF4-FFF2-40B4-BE49-F238E27FC236}">
                <a16:creationId xmlns:a16="http://schemas.microsoft.com/office/drawing/2014/main" id="{7EDD7294-952C-5D43-8F7F-4A01374069F2}"/>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9" name="TextBox 48">
            <a:extLst>
              <a:ext uri="{FF2B5EF4-FFF2-40B4-BE49-F238E27FC236}">
                <a16:creationId xmlns:a16="http://schemas.microsoft.com/office/drawing/2014/main" id="{CE037FBA-B8B6-AC40-957D-EBBC231E894E}"/>
              </a:ext>
            </a:extLst>
          </xdr:cNvPr>
          <xdr:cNvSpPr txBox="1"/>
        </xdr:nvSpPr>
        <xdr:spPr>
          <a:xfrm>
            <a:off x="14108907" y="6024562"/>
            <a:ext cx="950262" cy="773602"/>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8</xdr:col>
      <xdr:colOff>665320</xdr:colOff>
      <xdr:row>21</xdr:row>
      <xdr:rowOff>601593</xdr:rowOff>
    </xdr:from>
    <xdr:to>
      <xdr:col>9</xdr:col>
      <xdr:colOff>279397</xdr:colOff>
      <xdr:row>23</xdr:row>
      <xdr:rowOff>78885</xdr:rowOff>
    </xdr:to>
    <xdr:grpSp>
      <xdr:nvGrpSpPr>
        <xdr:cNvPr id="54" name="Group 53">
          <a:extLst>
            <a:ext uri="{FF2B5EF4-FFF2-40B4-BE49-F238E27FC236}">
              <a16:creationId xmlns:a16="http://schemas.microsoft.com/office/drawing/2014/main" id="{581C4DB2-8539-C44B-A8D7-AB22AC72BF36}"/>
            </a:ext>
          </a:extLst>
        </xdr:cNvPr>
        <xdr:cNvGrpSpPr/>
      </xdr:nvGrpSpPr>
      <xdr:grpSpPr>
        <a:xfrm>
          <a:off x="16808722" y="14728706"/>
          <a:ext cx="1185211" cy="982963"/>
          <a:chOff x="13882688" y="5976938"/>
          <a:chExt cx="1226579" cy="1176338"/>
        </a:xfrm>
      </xdr:grpSpPr>
      <xdr:grpSp>
        <xdr:nvGrpSpPr>
          <xdr:cNvPr id="55" name="Group 54">
            <a:extLst>
              <a:ext uri="{FF2B5EF4-FFF2-40B4-BE49-F238E27FC236}">
                <a16:creationId xmlns:a16="http://schemas.microsoft.com/office/drawing/2014/main" id="{85B591C5-9FE9-954B-AA58-0B89074F84AA}"/>
              </a:ext>
            </a:extLst>
          </xdr:cNvPr>
          <xdr:cNvGrpSpPr/>
        </xdr:nvGrpSpPr>
        <xdr:grpSpPr>
          <a:xfrm>
            <a:off x="14277970" y="6762750"/>
            <a:ext cx="416719" cy="390526"/>
            <a:chOff x="16090107" y="6750843"/>
            <a:chExt cx="416719" cy="390526"/>
          </a:xfrm>
        </xdr:grpSpPr>
        <xdr:sp macro="" textlink="">
          <xdr:nvSpPr>
            <xdr:cNvPr id="58" name="Arrow: Chevron 21">
              <a:extLst>
                <a:ext uri="{FF2B5EF4-FFF2-40B4-BE49-F238E27FC236}">
                  <a16:creationId xmlns:a16="http://schemas.microsoft.com/office/drawing/2014/main" id="{89980A69-5CAD-DC4F-8705-677E2D8081DC}"/>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59" name="Arrow: Chevron 22">
              <a:extLst>
                <a:ext uri="{FF2B5EF4-FFF2-40B4-BE49-F238E27FC236}">
                  <a16:creationId xmlns:a16="http://schemas.microsoft.com/office/drawing/2014/main" id="{55BA4AF0-AF5E-3F4C-BF05-80B96CAFBE21}"/>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56" name="Rectangle: Rounded Corners 19">
            <a:extLst>
              <a:ext uri="{FF2B5EF4-FFF2-40B4-BE49-F238E27FC236}">
                <a16:creationId xmlns:a16="http://schemas.microsoft.com/office/drawing/2014/main" id="{89369720-F43D-BA4E-BA00-9777F54A0765}"/>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7" name="TextBox 56">
            <a:extLst>
              <a:ext uri="{FF2B5EF4-FFF2-40B4-BE49-F238E27FC236}">
                <a16:creationId xmlns:a16="http://schemas.microsoft.com/office/drawing/2014/main" id="{DEFBC066-E745-0D49-BCC9-E026511A8032}"/>
              </a:ext>
            </a:extLst>
          </xdr:cNvPr>
          <xdr:cNvSpPr txBox="1"/>
        </xdr:nvSpPr>
        <xdr:spPr>
          <a:xfrm>
            <a:off x="14108907" y="6024562"/>
            <a:ext cx="1000360" cy="74104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8</xdr:col>
      <xdr:colOff>665324</xdr:colOff>
      <xdr:row>32</xdr:row>
      <xdr:rowOff>119422</xdr:rowOff>
    </xdr:from>
    <xdr:to>
      <xdr:col>9</xdr:col>
      <xdr:colOff>254001</xdr:colOff>
      <xdr:row>34</xdr:row>
      <xdr:rowOff>123681</xdr:rowOff>
    </xdr:to>
    <xdr:grpSp>
      <xdr:nvGrpSpPr>
        <xdr:cNvPr id="60" name="Group 59">
          <a:extLst>
            <a:ext uri="{FF2B5EF4-FFF2-40B4-BE49-F238E27FC236}">
              <a16:creationId xmlns:a16="http://schemas.microsoft.com/office/drawing/2014/main" id="{75D26404-2B99-104C-A96F-994929CED36E}"/>
            </a:ext>
          </a:extLst>
        </xdr:cNvPr>
        <xdr:cNvGrpSpPr/>
      </xdr:nvGrpSpPr>
      <xdr:grpSpPr>
        <a:xfrm>
          <a:off x="16808726" y="21369010"/>
          <a:ext cx="1159811" cy="973125"/>
          <a:chOff x="13882688" y="5976938"/>
          <a:chExt cx="1196520" cy="1176338"/>
        </a:xfrm>
      </xdr:grpSpPr>
      <xdr:grpSp>
        <xdr:nvGrpSpPr>
          <xdr:cNvPr id="61" name="Group 60">
            <a:extLst>
              <a:ext uri="{FF2B5EF4-FFF2-40B4-BE49-F238E27FC236}">
                <a16:creationId xmlns:a16="http://schemas.microsoft.com/office/drawing/2014/main" id="{C62B090E-4AFD-CE44-A3E6-16CE893BB66A}"/>
              </a:ext>
            </a:extLst>
          </xdr:cNvPr>
          <xdr:cNvGrpSpPr/>
        </xdr:nvGrpSpPr>
        <xdr:grpSpPr>
          <a:xfrm>
            <a:off x="14277970" y="6762750"/>
            <a:ext cx="416719" cy="390526"/>
            <a:chOff x="16090107" y="6750843"/>
            <a:chExt cx="416719" cy="390526"/>
          </a:xfrm>
        </xdr:grpSpPr>
        <xdr:sp macro="" textlink="">
          <xdr:nvSpPr>
            <xdr:cNvPr id="64" name="Arrow: Chevron 21">
              <a:extLst>
                <a:ext uri="{FF2B5EF4-FFF2-40B4-BE49-F238E27FC236}">
                  <a16:creationId xmlns:a16="http://schemas.microsoft.com/office/drawing/2014/main" id="{DD05F27A-19A2-7442-8B8E-2967CA359C82}"/>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65" name="Arrow: Chevron 22">
              <a:extLst>
                <a:ext uri="{FF2B5EF4-FFF2-40B4-BE49-F238E27FC236}">
                  <a16:creationId xmlns:a16="http://schemas.microsoft.com/office/drawing/2014/main" id="{953ADDB8-1908-0145-96C7-120C12F73CC8}"/>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62" name="Rectangle: Rounded Corners 19">
            <a:extLst>
              <a:ext uri="{FF2B5EF4-FFF2-40B4-BE49-F238E27FC236}">
                <a16:creationId xmlns:a16="http://schemas.microsoft.com/office/drawing/2014/main" id="{7E29C3D2-9933-2B4B-91DC-554BED112489}"/>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3" name="TextBox 62">
            <a:extLst>
              <a:ext uri="{FF2B5EF4-FFF2-40B4-BE49-F238E27FC236}">
                <a16:creationId xmlns:a16="http://schemas.microsoft.com/office/drawing/2014/main" id="{02C2A6B6-E13F-D644-ACB6-F21A5649B2B9}"/>
              </a:ext>
            </a:extLst>
          </xdr:cNvPr>
          <xdr:cNvSpPr txBox="1"/>
        </xdr:nvSpPr>
        <xdr:spPr>
          <a:xfrm>
            <a:off x="14108907" y="6024562"/>
            <a:ext cx="970301" cy="79912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FAIRE DÉFILER</a:t>
            </a:r>
          </a:p>
        </xdr:txBody>
      </xdr:sp>
    </xdr:grpSp>
    <xdr:clientData/>
  </xdr:twoCellAnchor>
  <xdr:twoCellAnchor editAs="absolute">
    <xdr:from>
      <xdr:col>0</xdr:col>
      <xdr:colOff>383049</xdr:colOff>
      <xdr:row>39</xdr:row>
      <xdr:rowOff>207433</xdr:rowOff>
    </xdr:from>
    <xdr:to>
      <xdr:col>0</xdr:col>
      <xdr:colOff>684801</xdr:colOff>
      <xdr:row>39</xdr:row>
      <xdr:rowOff>509185</xdr:rowOff>
    </xdr:to>
    <xdr:pic>
      <xdr:nvPicPr>
        <xdr:cNvPr id="43" name="Picture 42">
          <a:hlinkClick xmlns:r="http://schemas.openxmlformats.org/officeDocument/2006/relationships" r:id="rId17"/>
          <a:extLst>
            <a:ext uri="{FF2B5EF4-FFF2-40B4-BE49-F238E27FC236}">
              <a16:creationId xmlns:a16="http://schemas.microsoft.com/office/drawing/2014/main" id="{463F0188-4438-B045-A8B6-8AE351D8AC5B}"/>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83049" y="25988433"/>
          <a:ext cx="301752" cy="30175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adyD/Desktop/EN_Workbook_Barriers%20Review_v2.3_2711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of barriers"/>
    </sheetNames>
    <sheetDataSet>
      <sheetData sheetId="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s://forms.office.com/Pages/ResponsePage.aspx?id=t8AQ9iS9OUuBCz3CgK-1kGJ5Tl0HIqdIvut2lqdVrnNUMjRVOFAyRUIxMVZUQTdWU0hXMElTM0FYWS4u"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3.bin"/><Relationship Id="rId1" Type="http://schemas.openxmlformats.org/officeDocument/2006/relationships/hyperlink" Target="http://apps.who.int/immunization_monitoring/globalsummary/"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4.bin"/><Relationship Id="rId1" Type="http://schemas.openxmlformats.org/officeDocument/2006/relationships/hyperlink" Target="https://whoequity.shinyapps.io/HEA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technet-21.org/en/topics/triangulation" TargetMode="External"/><Relationship Id="rId1" Type="http://schemas.openxmlformats.org/officeDocument/2006/relationships/hyperlink" Target="https://www.who.int/teams/immunization-vaccines-and-biologicals/immunization-analysis-and-insights/global-monitoring/immunization-coverage/who-unicef-estimates-of-national-immunization-coverage"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sheetPr>
  <dimension ref="A1:S35"/>
  <sheetViews>
    <sheetView tabSelected="1" topLeftCell="A10" zoomScaleNormal="120" workbookViewId="0">
      <selection activeCell="D16" sqref="D16"/>
    </sheetView>
  </sheetViews>
  <sheetFormatPr baseColWidth="10" defaultColWidth="0" defaultRowHeight="15" zeroHeight="1" x14ac:dyDescent="0.2"/>
  <cols>
    <col min="1" max="1" width="9.33203125" style="73" customWidth="1"/>
    <col min="2" max="2" width="50.5" style="73" customWidth="1"/>
    <col min="3" max="19" width="9.33203125" style="73" customWidth="1"/>
    <col min="20" max="16384" width="9.33203125" style="73" hidden="1"/>
  </cols>
  <sheetData>
    <row r="1" spans="1:19" ht="14.5" customHeight="1" x14ac:dyDescent="0.2">
      <c r="A1" s="582" t="s">
        <v>0</v>
      </c>
      <c r="B1" s="583"/>
      <c r="C1" s="583"/>
      <c r="D1" s="583"/>
      <c r="E1" s="583"/>
      <c r="F1" s="583"/>
      <c r="G1" s="583"/>
      <c r="H1" s="583"/>
      <c r="I1" s="583"/>
      <c r="J1" s="583"/>
      <c r="K1" s="583"/>
      <c r="L1" s="583"/>
      <c r="M1" s="583"/>
      <c r="N1" s="583"/>
      <c r="O1" s="583"/>
      <c r="P1" s="583"/>
      <c r="Q1" s="583"/>
      <c r="R1" s="583"/>
      <c r="S1" s="584"/>
    </row>
    <row r="2" spans="1:19" x14ac:dyDescent="0.2">
      <c r="A2" s="585"/>
      <c r="B2" s="586"/>
      <c r="C2" s="586"/>
      <c r="D2" s="586"/>
      <c r="E2" s="586"/>
      <c r="F2" s="586"/>
      <c r="G2" s="586"/>
      <c r="H2" s="586"/>
      <c r="I2" s="586"/>
      <c r="J2" s="586"/>
      <c r="K2" s="586"/>
      <c r="L2" s="586"/>
      <c r="M2" s="586"/>
      <c r="N2" s="586"/>
      <c r="O2" s="586"/>
      <c r="P2" s="586"/>
      <c r="Q2" s="586"/>
      <c r="R2" s="586"/>
      <c r="S2" s="587"/>
    </row>
    <row r="3" spans="1:19" x14ac:dyDescent="0.2">
      <c r="A3" s="585"/>
      <c r="B3" s="586"/>
      <c r="C3" s="586"/>
      <c r="D3" s="586"/>
      <c r="E3" s="586"/>
      <c r="F3" s="586"/>
      <c r="G3" s="586"/>
      <c r="H3" s="586"/>
      <c r="I3" s="586"/>
      <c r="J3" s="586"/>
      <c r="K3" s="586"/>
      <c r="L3" s="586"/>
      <c r="M3" s="586"/>
      <c r="N3" s="586"/>
      <c r="O3" s="586"/>
      <c r="P3" s="586"/>
      <c r="Q3" s="586"/>
      <c r="R3" s="586"/>
      <c r="S3" s="587"/>
    </row>
    <row r="4" spans="1:19" x14ac:dyDescent="0.2">
      <c r="A4" s="585"/>
      <c r="B4" s="586"/>
      <c r="C4" s="586"/>
      <c r="D4" s="586"/>
      <c r="E4" s="586"/>
      <c r="F4" s="586"/>
      <c r="G4" s="586"/>
      <c r="H4" s="586"/>
      <c r="I4" s="586"/>
      <c r="J4" s="586"/>
      <c r="K4" s="586"/>
      <c r="L4" s="586"/>
      <c r="M4" s="586"/>
      <c r="N4" s="586"/>
      <c r="O4" s="586"/>
      <c r="P4" s="586"/>
      <c r="Q4" s="586"/>
      <c r="R4" s="586"/>
      <c r="S4" s="587"/>
    </row>
    <row r="5" spans="1:19" ht="32.25" customHeight="1" x14ac:dyDescent="0.2">
      <c r="A5" s="588"/>
      <c r="B5" s="589"/>
      <c r="C5" s="589"/>
      <c r="D5" s="589"/>
      <c r="E5" s="589"/>
      <c r="F5" s="589"/>
      <c r="G5" s="589"/>
      <c r="H5" s="589"/>
      <c r="I5" s="589"/>
      <c r="J5" s="589"/>
      <c r="K5" s="589"/>
      <c r="L5" s="589"/>
      <c r="M5" s="589"/>
      <c r="N5" s="589"/>
      <c r="O5" s="589"/>
      <c r="P5" s="589"/>
      <c r="Q5" s="589"/>
      <c r="R5" s="589"/>
      <c r="S5" s="590"/>
    </row>
    <row r="6" spans="1:19" x14ac:dyDescent="0.2">
      <c r="B6" s="74"/>
    </row>
    <row r="7" spans="1:19" x14ac:dyDescent="0.2">
      <c r="A7" s="75"/>
      <c r="B7" s="77"/>
      <c r="C7" s="76"/>
    </row>
    <row r="8" spans="1:19" ht="15" customHeight="1" x14ac:dyDescent="0.2">
      <c r="B8" s="78"/>
      <c r="F8" s="576" t="s">
        <v>456</v>
      </c>
      <c r="G8" s="577"/>
      <c r="H8" s="577"/>
      <c r="I8" s="577"/>
      <c r="J8" s="577"/>
      <c r="K8" s="577"/>
      <c r="L8" s="577"/>
      <c r="M8" s="577"/>
      <c r="N8" s="577"/>
      <c r="O8" s="578"/>
    </row>
    <row r="9" spans="1:19" s="80" customFormat="1" ht="30" customHeight="1" x14ac:dyDescent="0.2">
      <c r="A9" s="79"/>
      <c r="B9" s="155" t="s">
        <v>1</v>
      </c>
      <c r="C9" s="157"/>
      <c r="F9" s="579"/>
      <c r="G9" s="580"/>
      <c r="H9" s="580"/>
      <c r="I9" s="580"/>
      <c r="J9" s="580"/>
      <c r="K9" s="580"/>
      <c r="L9" s="580"/>
      <c r="M9" s="580"/>
      <c r="N9" s="580"/>
      <c r="O9" s="581"/>
    </row>
    <row r="10" spans="1:19" ht="30" customHeight="1" x14ac:dyDescent="0.2">
      <c r="A10" s="75"/>
      <c r="B10" s="156" t="s">
        <v>2</v>
      </c>
      <c r="C10" s="76"/>
      <c r="F10" s="579"/>
      <c r="G10" s="580"/>
      <c r="H10" s="580"/>
      <c r="I10" s="580"/>
      <c r="J10" s="580"/>
      <c r="K10" s="580"/>
      <c r="L10" s="580"/>
      <c r="M10" s="580"/>
      <c r="N10" s="580"/>
      <c r="O10" s="581"/>
    </row>
    <row r="11" spans="1:19" ht="30" customHeight="1" x14ac:dyDescent="0.2">
      <c r="A11" s="75"/>
      <c r="B11" s="897" t="s">
        <v>3</v>
      </c>
      <c r="C11" s="894"/>
      <c r="F11" s="579"/>
      <c r="G11" s="580"/>
      <c r="H11" s="580"/>
      <c r="I11" s="580"/>
      <c r="J11" s="580"/>
      <c r="K11" s="580"/>
      <c r="L11" s="580"/>
      <c r="M11" s="580"/>
      <c r="N11" s="580"/>
      <c r="O11" s="581"/>
    </row>
    <row r="12" spans="1:19" ht="30" customHeight="1" x14ac:dyDescent="0.2">
      <c r="A12" s="75"/>
      <c r="B12" s="896" t="s">
        <v>4</v>
      </c>
      <c r="C12" s="894"/>
      <c r="F12" s="579"/>
      <c r="G12" s="580"/>
      <c r="H12" s="580"/>
      <c r="I12" s="580"/>
      <c r="J12" s="580"/>
      <c r="K12" s="580"/>
      <c r="L12" s="580"/>
      <c r="M12" s="580"/>
      <c r="N12" s="580"/>
      <c r="O12" s="581"/>
    </row>
    <row r="13" spans="1:19" ht="15" customHeight="1" x14ac:dyDescent="0.2">
      <c r="A13" s="75"/>
      <c r="B13" s="568" t="s">
        <v>5</v>
      </c>
      <c r="C13" s="186"/>
      <c r="F13" s="579"/>
      <c r="G13" s="580"/>
      <c r="H13" s="580"/>
      <c r="I13" s="580"/>
      <c r="J13" s="580"/>
      <c r="K13" s="580"/>
      <c r="L13" s="580"/>
      <c r="M13" s="580"/>
      <c r="N13" s="580"/>
      <c r="O13" s="581"/>
    </row>
    <row r="14" spans="1:19" ht="15" customHeight="1" x14ac:dyDescent="0.2">
      <c r="A14" s="75"/>
      <c r="B14" s="561" t="s">
        <v>6</v>
      </c>
      <c r="C14" s="186"/>
      <c r="F14" s="579"/>
      <c r="G14" s="580"/>
      <c r="H14" s="580"/>
      <c r="I14" s="580"/>
      <c r="J14" s="580"/>
      <c r="K14" s="580"/>
      <c r="L14" s="580"/>
      <c r="M14" s="580"/>
      <c r="N14" s="580"/>
      <c r="O14" s="581"/>
    </row>
    <row r="15" spans="1:19" ht="30" customHeight="1" x14ac:dyDescent="0.2">
      <c r="A15" s="75"/>
      <c r="B15" s="895" t="s">
        <v>7</v>
      </c>
      <c r="C15" s="894"/>
      <c r="F15" s="579"/>
      <c r="G15" s="580"/>
      <c r="H15" s="580"/>
      <c r="I15" s="580"/>
      <c r="J15" s="580"/>
      <c r="K15" s="580"/>
      <c r="L15" s="580"/>
      <c r="M15" s="580"/>
      <c r="N15" s="580"/>
      <c r="O15" s="581"/>
    </row>
    <row r="16" spans="1:19" ht="17" x14ac:dyDescent="0.2">
      <c r="A16" s="75"/>
      <c r="B16" s="158" t="s">
        <v>8</v>
      </c>
      <c r="C16" s="76"/>
      <c r="F16" s="579"/>
      <c r="G16" s="580"/>
      <c r="H16" s="580"/>
      <c r="I16" s="580"/>
      <c r="J16" s="580"/>
      <c r="K16" s="580"/>
      <c r="L16" s="580"/>
      <c r="M16" s="580"/>
      <c r="N16" s="580"/>
      <c r="O16" s="581"/>
    </row>
    <row r="17" spans="1:15" x14ac:dyDescent="0.2">
      <c r="A17" s="75"/>
      <c r="B17" s="159" t="s">
        <v>9</v>
      </c>
      <c r="C17" s="186"/>
      <c r="F17" s="579"/>
      <c r="G17" s="580"/>
      <c r="H17" s="580"/>
      <c r="I17" s="580"/>
      <c r="J17" s="580"/>
      <c r="K17" s="580"/>
      <c r="L17" s="580"/>
      <c r="M17" s="580"/>
      <c r="N17" s="580"/>
      <c r="O17" s="581"/>
    </row>
    <row r="18" spans="1:15" ht="15.75" customHeight="1" x14ac:dyDescent="0.2">
      <c r="A18" s="75"/>
      <c r="B18" s="159" t="s">
        <v>10</v>
      </c>
      <c r="C18" s="186"/>
      <c r="F18" s="579"/>
      <c r="G18" s="580"/>
      <c r="H18" s="580"/>
      <c r="I18" s="580"/>
      <c r="J18" s="580"/>
      <c r="K18" s="580"/>
      <c r="L18" s="580"/>
      <c r="M18" s="580"/>
      <c r="N18" s="580"/>
      <c r="O18" s="581"/>
    </row>
    <row r="19" spans="1:15" x14ac:dyDescent="0.2">
      <c r="A19" s="75"/>
      <c r="B19" s="159" t="s">
        <v>11</v>
      </c>
      <c r="C19" s="186"/>
      <c r="F19" s="579"/>
      <c r="G19" s="580"/>
      <c r="H19" s="580"/>
      <c r="I19" s="580"/>
      <c r="J19" s="580"/>
      <c r="K19" s="580"/>
      <c r="L19" s="580"/>
      <c r="M19" s="580"/>
      <c r="N19" s="580"/>
      <c r="O19" s="581"/>
    </row>
    <row r="20" spans="1:15" ht="19" x14ac:dyDescent="0.25">
      <c r="A20" s="82"/>
      <c r="B20" s="159" t="s">
        <v>12</v>
      </c>
      <c r="C20" s="186"/>
      <c r="F20" s="579"/>
      <c r="G20" s="580"/>
      <c r="H20" s="580"/>
      <c r="I20" s="580"/>
      <c r="J20" s="580"/>
      <c r="K20" s="580"/>
      <c r="L20" s="580"/>
      <c r="M20" s="580"/>
      <c r="N20" s="580"/>
      <c r="O20" s="581"/>
    </row>
    <row r="21" spans="1:15" x14ac:dyDescent="0.2">
      <c r="A21" s="75"/>
      <c r="B21" s="159" t="s">
        <v>13</v>
      </c>
      <c r="C21" s="186"/>
      <c r="F21" s="591"/>
      <c r="G21" s="592"/>
      <c r="H21" s="592"/>
      <c r="I21" s="592"/>
      <c r="J21" s="592"/>
      <c r="K21" s="592"/>
      <c r="L21" s="592"/>
      <c r="M21" s="592"/>
      <c r="N21" s="592"/>
      <c r="O21" s="593"/>
    </row>
    <row r="22" spans="1:15" x14ac:dyDescent="0.2">
      <c r="A22" s="75"/>
      <c r="B22" s="159" t="s">
        <v>14</v>
      </c>
      <c r="C22" s="186"/>
      <c r="F22" s="81"/>
      <c r="G22" s="81"/>
      <c r="H22" s="81"/>
      <c r="I22" s="81"/>
      <c r="J22" s="81"/>
      <c r="K22" s="81"/>
      <c r="L22" s="81"/>
      <c r="M22" s="81"/>
      <c r="N22" s="81"/>
      <c r="O22" s="99"/>
    </row>
    <row r="23" spans="1:15" x14ac:dyDescent="0.2">
      <c r="A23" s="75"/>
      <c r="B23" s="159" t="s">
        <v>15</v>
      </c>
      <c r="C23" s="186"/>
      <c r="F23" s="147"/>
      <c r="G23" s="148"/>
      <c r="H23" s="148"/>
      <c r="I23" s="148"/>
      <c r="J23" s="148"/>
      <c r="K23" s="98"/>
      <c r="L23" s="98"/>
      <c r="M23" s="98"/>
      <c r="N23" s="98"/>
      <c r="O23" s="99"/>
    </row>
    <row r="24" spans="1:15" x14ac:dyDescent="0.2">
      <c r="A24" s="75"/>
      <c r="B24" s="159" t="s">
        <v>16</v>
      </c>
      <c r="C24" s="186"/>
      <c r="F24" s="73" t="s">
        <v>457</v>
      </c>
      <c r="K24" s="98"/>
      <c r="L24" s="98"/>
      <c r="M24" s="98"/>
      <c r="N24" s="98"/>
      <c r="O24" s="99"/>
    </row>
    <row r="25" spans="1:15" ht="36" customHeight="1" x14ac:dyDescent="0.2">
      <c r="A25" s="75"/>
      <c r="B25" s="893" t="s">
        <v>17</v>
      </c>
      <c r="C25" s="892"/>
      <c r="F25" s="73" t="s">
        <v>18</v>
      </c>
      <c r="K25" s="100"/>
      <c r="L25" s="100"/>
      <c r="M25" s="100"/>
      <c r="N25" s="100"/>
      <c r="O25" s="101"/>
    </row>
    <row r="26" spans="1:15" s="80" customFormat="1" ht="36" customHeight="1" x14ac:dyDescent="0.2">
      <c r="A26" s="81"/>
      <c r="B26" s="156" t="s">
        <v>19</v>
      </c>
      <c r="C26" s="157"/>
      <c r="F26" s="80" t="s">
        <v>20</v>
      </c>
    </row>
    <row r="27" spans="1:15" s="80" customFormat="1" ht="36" customHeight="1" x14ac:dyDescent="0.2">
      <c r="A27" s="81"/>
      <c r="B27" s="162" t="s">
        <v>21</v>
      </c>
      <c r="C27" s="157"/>
      <c r="F27" s="97"/>
    </row>
    <row r="28" spans="1:15" s="80" customFormat="1" ht="36" customHeight="1" x14ac:dyDescent="0.2">
      <c r="A28" s="81"/>
      <c r="B28" s="160" t="s">
        <v>22</v>
      </c>
      <c r="C28" s="157"/>
    </row>
    <row r="29" spans="1:15" s="80" customFormat="1" ht="36" customHeight="1" x14ac:dyDescent="0.2">
      <c r="A29" s="81"/>
      <c r="B29" s="160" t="s">
        <v>23</v>
      </c>
      <c r="C29" s="157"/>
    </row>
    <row r="30" spans="1:15" ht="36" customHeight="1" x14ac:dyDescent="0.2">
      <c r="A30" s="75"/>
      <c r="B30" s="160" t="s">
        <v>24</v>
      </c>
      <c r="C30" s="76"/>
    </row>
    <row r="31" spans="1:15" ht="36" customHeight="1" x14ac:dyDescent="0.2">
      <c r="A31" s="75"/>
      <c r="B31" s="161" t="s">
        <v>25</v>
      </c>
      <c r="C31" s="76"/>
    </row>
    <row r="32" spans="1:15" x14ac:dyDescent="0.2">
      <c r="B32" s="891"/>
    </row>
    <row r="33" spans="1:19" ht="16.25" customHeight="1" x14ac:dyDescent="0.2"/>
    <row r="34" spans="1:19" s="56" customFormat="1" ht="22.5" customHeight="1" x14ac:dyDescent="0.25">
      <c r="A34" s="594" t="s">
        <v>26</v>
      </c>
      <c r="B34" s="594"/>
      <c r="C34" s="594"/>
      <c r="D34" s="594"/>
      <c r="E34" s="594"/>
      <c r="F34" s="594"/>
      <c r="G34" s="594"/>
      <c r="H34" s="594"/>
      <c r="I34" s="594"/>
      <c r="J34" s="594"/>
      <c r="K34" s="594"/>
      <c r="L34" s="594"/>
      <c r="M34" s="594"/>
      <c r="N34" s="594"/>
      <c r="O34" s="594"/>
      <c r="P34" s="594"/>
      <c r="Q34" s="594"/>
      <c r="R34" s="594"/>
      <c r="S34" s="594"/>
    </row>
    <row r="35" spans="1:19" x14ac:dyDescent="0.2"/>
  </sheetData>
  <mergeCells count="4">
    <mergeCell ref="F8:O20"/>
    <mergeCell ref="A1:S5"/>
    <mergeCell ref="F21:O21"/>
    <mergeCell ref="A34:S34"/>
  </mergeCells>
  <hyperlinks>
    <hyperlink ref="B11" location="'Étape 1- Rassembler les sources'!A1" display="1. Rassembler les sources d'information" xr:uid="{00000000-0004-0000-0000-000000000000}"/>
    <hyperlink ref="B12" location="'Étape 2'!A1" display="2. Établir un aperçu du programme de vaccination" xr:uid="{00000000-0004-0000-0000-000001000000}"/>
    <hyperlink ref="B17" location="'3.1 Gestion&amp;financement prog'!A1" display="3.1 Gestion et financement du programme" xr:uid="{00000000-0004-0000-0000-000002000000}"/>
    <hyperlink ref="B18" location="'3.2 Gestion RH'!A1" display="3.2 Gestion des ressources humaines" xr:uid="{00000000-0004-0000-0000-000003000000}"/>
    <hyperlink ref="B19" location="'3.3 Approvis., qualité, logist.'!A1" display="3.3 Approvisionnement, qualité et logistique des vaccins" xr:uid="{00000000-0004-0000-0000-000004000000}"/>
    <hyperlink ref="B20" location="'3.4. Prestation de services'!A1" display="3.4 Prestation de services" xr:uid="{00000000-0004-0000-0000-000005000000}"/>
    <hyperlink ref="B21" location="'3.5 Couverture &amp; surveill. MAPI'!A1" display="3.5 Couverture et surveillance des MAPI" xr:uid="{00000000-0004-0000-0000-000006000000}"/>
    <hyperlink ref="B22" location="'3.6 Surveillance des maladies'!A1" display="3.6 Surveillance des maladies" xr:uid="{00000000-0004-0000-0000-000007000000}"/>
    <hyperlink ref="B23" location="'3.7 Génération de la demande'!A1" display="3.7 Génération de la demande" xr:uid="{00000000-0004-0000-0000-000008000000}"/>
    <hyperlink ref="B24" location="'3.8 Autres obstacles'!A1" display="3.8 Autres obstacles" xr:uid="{8EE236BF-1303-6945-B8DD-3FDD90F1871A}"/>
    <hyperlink ref="B15" location="'Étape 3 &gt;&gt;&gt;'!A1" display="3. Identifier les obstacles et recueillir les données probantes" xr:uid="{A7F55890-7CCC-854E-B9C6-B0C2064FB9D7}"/>
    <hyperlink ref="B25" location="'Étape 4-Hiérarchisation '!A1" display="4. Hiérarchiser les obstacles" xr:uid="{29BFFE36-D688-B546-8B86-43F92114BC66}"/>
    <hyperlink ref="B27" location="'Notes&gt;&gt;&gt;'!A1" display="Notes" xr:uid="{7B5C0F00-5833-AE4F-822A-1D76CB9FEED7}"/>
    <hyperlink ref="B28" location="'Notes-Recherches supplém.'!A1" display="A. Obstacles nécessitant des recherches supplémentaires" xr:uid="{60425182-3A6B-674C-80E0-5817D394F27B}"/>
    <hyperlink ref="B30" location="'Notes- Questions décisionnelles'!A1" display="C. Identification des questions décisionnelles prioritaires" xr:uid="{D1350944-F26C-0F45-BD81-708244CF605A}"/>
    <hyperlink ref="B29" location="'Notes- Identific. points forts'!A1" display="B. Identification des points forts potentiels du programme de vaccination" xr:uid="{737D1782-E2FA-9741-9B9B-E81897599FF6}"/>
    <hyperlink ref="B13" location="'Étape2-2.1 Couverture&amp;équité'!A1" display="2.1 Aperçu de la couverture vaccinale et de l'équité" xr:uid="{11C00BE5-37B7-A441-803C-B71AFCF2F6CD}"/>
    <hyperlink ref="B31" location="'Notes- Actions'!A1" display="D. Identification des actions prioritaires" xr:uid="{2C9AEB58-1268-4C42-8EBA-555E74C7A432}"/>
    <hyperlink ref="B14" location="'Step2-2.2 Surveillance MPV'!A1" display="2.2 Surveillance des MPV" xr:uid="{A9D60A79-0D86-CA45-B648-3C513E8E0C18}"/>
  </hyperlinks>
  <pageMargins left="0.7" right="0.7" top="0.75" bottom="0.75" header="0.3" footer="0.3"/>
  <pageSetup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3" tint="-0.499984740745262"/>
  </sheetPr>
  <dimension ref="A1:J54"/>
  <sheetViews>
    <sheetView zoomScale="90" zoomScaleNormal="90" workbookViewId="0">
      <selection activeCell="A10" sqref="A10"/>
    </sheetView>
  </sheetViews>
  <sheetFormatPr baseColWidth="10" defaultColWidth="0" defaultRowHeight="15" zeroHeight="1" x14ac:dyDescent="0.2"/>
  <cols>
    <col min="1" max="1" width="11" style="95" customWidth="1"/>
    <col min="2" max="2" width="61.5" style="95" customWidth="1"/>
    <col min="3" max="3" width="25.5" style="95" customWidth="1"/>
    <col min="4" max="4" width="20.6640625" style="95" customWidth="1"/>
    <col min="5" max="8" width="23.6640625" style="95" customWidth="1"/>
    <col min="9" max="9" width="20.6640625" style="95" customWidth="1"/>
    <col min="10" max="10" width="3.5" style="95" customWidth="1"/>
    <col min="11" max="16384" width="9.33203125" style="95" hidden="1"/>
  </cols>
  <sheetData>
    <row r="1" spans="1:10" ht="21" x14ac:dyDescent="0.25">
      <c r="A1" s="669" t="s">
        <v>223</v>
      </c>
      <c r="B1" s="669"/>
      <c r="C1" s="669"/>
      <c r="D1" s="669"/>
      <c r="E1" s="669"/>
      <c r="F1" s="669"/>
      <c r="G1" s="669"/>
      <c r="H1" s="669"/>
      <c r="I1" s="669"/>
      <c r="J1" s="669"/>
    </row>
    <row r="2" spans="1:10" ht="45" customHeight="1" x14ac:dyDescent="0.2">
      <c r="A2" s="670" t="s">
        <v>270</v>
      </c>
      <c r="B2" s="670"/>
      <c r="C2" s="670"/>
      <c r="D2" s="670"/>
      <c r="E2" s="670"/>
      <c r="F2" s="670"/>
      <c r="G2" s="670"/>
      <c r="H2" s="670"/>
      <c r="I2" s="670"/>
      <c r="J2" s="674"/>
    </row>
    <row r="3" spans="1:10" ht="138.5" customHeight="1" x14ac:dyDescent="0.2">
      <c r="B3" s="671" t="s">
        <v>517</v>
      </c>
      <c r="C3" s="686"/>
      <c r="D3" s="686"/>
      <c r="E3" s="686"/>
      <c r="F3" s="686"/>
      <c r="G3" s="686"/>
      <c r="H3" s="686"/>
      <c r="J3" s="674"/>
    </row>
    <row r="4" spans="1:10" ht="51" customHeight="1" x14ac:dyDescent="0.2">
      <c r="B4" s="678" t="s">
        <v>518</v>
      </c>
      <c r="C4" s="678"/>
      <c r="D4" s="678"/>
      <c r="E4" s="678"/>
      <c r="F4" s="678"/>
      <c r="G4" s="678"/>
      <c r="H4" s="294"/>
      <c r="J4" s="674"/>
    </row>
    <row r="5" spans="1:10" ht="46.25" customHeight="1" x14ac:dyDescent="0.2">
      <c r="B5" s="672" t="s">
        <v>175</v>
      </c>
      <c r="C5" s="138" t="str">
        <f>'Étape 1- Rassembler les sources'!B11</f>
        <v>Plan pluriannuel complet (PPAc) ou Stratégie nationale de vaccination (SNV)</v>
      </c>
      <c r="D5" s="138" t="str">
        <f>'Étape 1- Rassembler les sources'!B16</f>
        <v>Examen du PEV</v>
      </c>
      <c r="E5" s="138" t="str">
        <f>'Étape 1- Rassembler les sources'!B13</f>
        <v>Couverture dans les enquêtes EDS/MICS</v>
      </c>
      <c r="F5" s="138" t="str">
        <f>'Étape 1- Rassembler les sources'!B15</f>
        <v>Gestion efficace des vaccins (EVM)</v>
      </c>
      <c r="G5" s="138" t="str">
        <f>'Étape 1- Rassembler les sources'!B17</f>
        <v>Évaluations des occasions manquées de vaccination (MOV)</v>
      </c>
      <c r="J5" s="674"/>
    </row>
    <row r="6" spans="1:10" ht="15" customHeight="1" x14ac:dyDescent="0.2">
      <c r="B6" s="673"/>
      <c r="C6" s="146" t="str">
        <f>IF('Étape 1- Rassembler les sources'!C11='List of barriers'!I3,"1","N/A")</f>
        <v>N/A</v>
      </c>
      <c r="D6" s="165" t="str">
        <f>IF('Étape 1- Rassembler les sources'!C16='List of barriers'!I3,"1","N/A")</f>
        <v>N/A</v>
      </c>
      <c r="E6" s="165" t="str">
        <f>IF('Étape 1- Rassembler les sources'!C13='List of barriers'!I3,"2","N/A")</f>
        <v>N/A</v>
      </c>
      <c r="F6" s="165" t="str">
        <f>IF('Étape 1- Rassembler les sources'!C15='List of barriers'!I3,"1","N/A")</f>
        <v>N/A</v>
      </c>
      <c r="G6" s="145" t="str">
        <f>IF('Étape 1- Rassembler les sources'!C17='List of barriers'!I3,"1","N/A")</f>
        <v>N/A</v>
      </c>
      <c r="H6" s="295"/>
      <c r="J6" s="674"/>
    </row>
    <row r="7" spans="1:10" ht="25.25" customHeight="1" x14ac:dyDescent="0.2">
      <c r="B7" s="687"/>
      <c r="C7" s="684"/>
      <c r="J7" s="674"/>
    </row>
    <row r="8" spans="1:10" ht="64.25" customHeight="1" x14ac:dyDescent="0.2">
      <c r="C8" s="221" t="s">
        <v>234</v>
      </c>
      <c r="D8" s="222" t="s">
        <v>259</v>
      </c>
      <c r="J8" s="674"/>
    </row>
    <row r="9" spans="1:10" ht="22.25" customHeight="1" x14ac:dyDescent="0.2">
      <c r="B9" s="223" t="s">
        <v>236</v>
      </c>
      <c r="J9" s="674"/>
    </row>
    <row r="10" spans="1:10" ht="59" customHeight="1" x14ac:dyDescent="0.2">
      <c r="B10" s="123" t="s">
        <v>519</v>
      </c>
      <c r="C10" s="165" t="s">
        <v>237</v>
      </c>
      <c r="D10" s="211" t="str">
        <f>IF($C$11='List of barriers'!$I$3,'List of barriers'!J3,IF($C$11='List of barriers'!$I$4,'List of barriers'!J4,""))</f>
        <v/>
      </c>
      <c r="E10" s="211" t="str">
        <f>IF($C$11='List of barriers'!$I$3,'List of barriers'!K3,IF($C$11='List of barriers'!$I$4,'List of barriers'!K4,""))</f>
        <v/>
      </c>
      <c r="F10" s="211" t="str">
        <f>IF($C$11='List of barriers'!$I$3,'List of barriers'!L3,"")</f>
        <v/>
      </c>
      <c r="G10" s="211" t="str">
        <f>IF($C$11='List of barriers'!$I$3,'List of barriers'!M3,"")</f>
        <v/>
      </c>
      <c r="H10" s="211" t="str">
        <f>IF($C$11='List of barriers'!$I$3,'List of barriers'!N3,"")</f>
        <v/>
      </c>
      <c r="I10" s="226"/>
      <c r="J10" s="674"/>
    </row>
    <row r="11" spans="1:10" ht="84" customHeight="1" x14ac:dyDescent="0.2">
      <c r="B11" s="18" t="s">
        <v>520</v>
      </c>
      <c r="C11" s="220"/>
      <c r="D11" s="227"/>
      <c r="E11" s="227"/>
      <c r="F11" s="227"/>
      <c r="G11" s="227"/>
      <c r="H11" s="227"/>
      <c r="I11" s="237"/>
      <c r="J11" s="674"/>
    </row>
    <row r="12" spans="1:10" ht="15" customHeight="1" x14ac:dyDescent="0.2">
      <c r="B12" s="67"/>
      <c r="I12" s="226"/>
      <c r="J12" s="674"/>
    </row>
    <row r="13" spans="1:10" ht="65.5" customHeight="1" x14ac:dyDescent="0.2">
      <c r="B13" s="123" t="s">
        <v>271</v>
      </c>
      <c r="C13" s="165" t="s">
        <v>237</v>
      </c>
      <c r="D13" s="211" t="str">
        <f>IF($C$14='List of barriers'!$I$3,'List of barriers'!J3,IF($C$14='List of barriers'!$I$4,'List of barriers'!J4,""))</f>
        <v/>
      </c>
      <c r="E13" s="211" t="str">
        <f>IF($C$14='List of barriers'!$I$3,'List of barriers'!K3,IF($C$14='List of barriers'!$I$4,'List of barriers'!K4,""))</f>
        <v/>
      </c>
      <c r="F13" s="211" t="str">
        <f>IF($C$14='List of barriers'!$I$3,'List of barriers'!L3,"")</f>
        <v/>
      </c>
      <c r="G13" s="211" t="str">
        <f>IF($C$14='List of barriers'!$I$3,'List of barriers'!M3,"")</f>
        <v/>
      </c>
      <c r="H13" s="211" t="str">
        <f>IF($C$14='List of barriers'!$I$3,'List of barriers'!N3,"")</f>
        <v/>
      </c>
      <c r="I13" s="226"/>
      <c r="J13" s="674"/>
    </row>
    <row r="14" spans="1:10" ht="92.25" customHeight="1" x14ac:dyDescent="0.2">
      <c r="B14" s="126" t="s">
        <v>521</v>
      </c>
      <c r="C14" s="220"/>
      <c r="D14" s="227"/>
      <c r="E14" s="227"/>
      <c r="F14" s="227"/>
      <c r="G14" s="227"/>
      <c r="H14" s="227"/>
      <c r="I14" s="237"/>
      <c r="J14" s="674"/>
    </row>
    <row r="15" spans="1:10" x14ac:dyDescent="0.2">
      <c r="B15" s="96"/>
      <c r="C15" s="239"/>
      <c r="I15" s="226"/>
      <c r="J15" s="674"/>
    </row>
    <row r="16" spans="1:10" ht="47.5" customHeight="1" x14ac:dyDescent="0.2">
      <c r="B16" s="123" t="s">
        <v>522</v>
      </c>
      <c r="C16" s="165" t="s">
        <v>237</v>
      </c>
      <c r="D16" s="211" t="str">
        <f>IF($C$17='List of barriers'!$I$3,'List of barriers'!J3,IF($C$17='List of barriers'!$I$4,'List of barriers'!J4,""))</f>
        <v/>
      </c>
      <c r="E16" s="211" t="str">
        <f>IF($C$17='List of barriers'!$I$3,'List of barriers'!K3,IF($C$17='List of barriers'!$I$4,'List of barriers'!K4,""))</f>
        <v/>
      </c>
      <c r="F16" s="211" t="str">
        <f>IF($C$17='List of barriers'!$I$3,'List of barriers'!L3,"")</f>
        <v/>
      </c>
      <c r="G16" s="211" t="str">
        <f>IF($C$17='List of barriers'!$I$3,'List of barriers'!M3,"")</f>
        <v/>
      </c>
      <c r="H16" s="211" t="str">
        <f>IF($C$17='List of barriers'!$I$3,'List of barriers'!N3,"")</f>
        <v/>
      </c>
      <c r="I16" s="226"/>
      <c r="J16" s="674"/>
    </row>
    <row r="17" spans="2:10" ht="122.5" customHeight="1" x14ac:dyDescent="0.2">
      <c r="B17" s="18" t="s">
        <v>523</v>
      </c>
      <c r="C17" s="220"/>
      <c r="D17" s="227"/>
      <c r="E17" s="227"/>
      <c r="F17" s="227"/>
      <c r="G17" s="227"/>
      <c r="H17" s="227"/>
      <c r="I17" s="237"/>
      <c r="J17" s="674"/>
    </row>
    <row r="18" spans="2:10" x14ac:dyDescent="0.2">
      <c r="B18" s="19"/>
      <c r="I18" s="226"/>
      <c r="J18" s="674"/>
    </row>
    <row r="19" spans="2:10" x14ac:dyDescent="0.2">
      <c r="B19" s="96"/>
      <c r="C19" s="239"/>
      <c r="I19" s="226"/>
      <c r="J19" s="674"/>
    </row>
    <row r="20" spans="2:10" ht="47.5" customHeight="1" x14ac:dyDescent="0.2">
      <c r="B20" s="123" t="s">
        <v>272</v>
      </c>
      <c r="C20" s="165" t="s">
        <v>237</v>
      </c>
      <c r="D20" s="211" t="str">
        <f>IF($C$21='List of barriers'!$I$3,'List of barriers'!J3,IF($C$21='List of barriers'!$I$4,'List of barriers'!J4,""))</f>
        <v/>
      </c>
      <c r="E20" s="211" t="str">
        <f>IF($C$21='List of barriers'!$I$3,'List of barriers'!K3,IF($C$21='List of barriers'!$I$4,'List of barriers'!K4,""))</f>
        <v/>
      </c>
      <c r="F20" s="211" t="str">
        <f>IF($C$21='List of barriers'!$I$3,'List of barriers'!L3,"")</f>
        <v/>
      </c>
      <c r="G20" s="211" t="str">
        <f>IF($C$21='List of barriers'!$I$3,'List of barriers'!M3,"")</f>
        <v/>
      </c>
      <c r="H20" s="211" t="str">
        <f>IF($C$21='List of barriers'!$I$3,'List of barriers'!N3,"")</f>
        <v/>
      </c>
      <c r="I20" s="226"/>
      <c r="J20" s="674"/>
    </row>
    <row r="21" spans="2:10" ht="72.75" customHeight="1" x14ac:dyDescent="0.2">
      <c r="B21" s="18" t="s">
        <v>524</v>
      </c>
      <c r="C21" s="220"/>
      <c r="D21" s="227"/>
      <c r="E21" s="227"/>
      <c r="F21" s="227"/>
      <c r="G21" s="227"/>
      <c r="H21" s="227"/>
      <c r="I21" s="237"/>
      <c r="J21" s="674"/>
    </row>
    <row r="22" spans="2:10" x14ac:dyDescent="0.2">
      <c r="B22" s="19"/>
      <c r="I22" s="226"/>
      <c r="J22" s="674"/>
    </row>
    <row r="23" spans="2:10" ht="53" customHeight="1" x14ac:dyDescent="0.2">
      <c r="B23" s="123" t="s">
        <v>273</v>
      </c>
      <c r="C23" s="165" t="s">
        <v>237</v>
      </c>
      <c r="D23" s="211" t="str">
        <f>IF($C$24='List of barriers'!$I$3,'List of barriers'!J3,IF($C$24='List of barriers'!$I$4,'List of barriers'!J4,""))</f>
        <v/>
      </c>
      <c r="E23" s="211" t="str">
        <f>IF($C$24='List of barriers'!$I$3,'List of barriers'!K3,IF($C$24='List of barriers'!$I$4,'List of barriers'!K4,""))</f>
        <v/>
      </c>
      <c r="F23" s="211" t="str">
        <f>IF($C$24='List of barriers'!$I$3,'List of barriers'!L3,"")</f>
        <v/>
      </c>
      <c r="G23" s="211" t="str">
        <f>IF($C$24='List of barriers'!$I$3,'List of barriers'!M3,"")</f>
        <v/>
      </c>
      <c r="H23" s="211" t="str">
        <f>IF($C$24='List of barriers'!$I$3,'List of barriers'!N3,"")</f>
        <v/>
      </c>
      <c r="I23" s="226"/>
      <c r="J23" s="674"/>
    </row>
    <row r="24" spans="2:10" ht="61" customHeight="1" x14ac:dyDescent="0.2">
      <c r="B24" s="126" t="s">
        <v>525</v>
      </c>
      <c r="C24" s="220"/>
      <c r="D24" s="227"/>
      <c r="E24" s="227"/>
      <c r="F24" s="227"/>
      <c r="G24" s="227"/>
      <c r="H24" s="227"/>
      <c r="I24" s="237"/>
      <c r="J24" s="674"/>
    </row>
    <row r="25" spans="2:10" ht="15" customHeight="1" x14ac:dyDescent="0.2">
      <c r="B25" s="67"/>
      <c r="I25" s="226"/>
      <c r="J25" s="674"/>
    </row>
    <row r="26" spans="2:10" ht="64.25" customHeight="1" x14ac:dyDescent="0.2">
      <c r="B26" s="123" t="s">
        <v>274</v>
      </c>
      <c r="C26" s="165" t="s">
        <v>237</v>
      </c>
      <c r="D26" s="211" t="str">
        <f>IF($C$27='List of barriers'!$I$3,'List of barriers'!J3,IF($C$27='List of barriers'!$I$4,'List of barriers'!J4,""))</f>
        <v/>
      </c>
      <c r="E26" s="211" t="str">
        <f>IF($C$27='List of barriers'!$I$3,'List of barriers'!K3,IF($C$27='List of barriers'!$I$4,'List of barriers'!K4,""))</f>
        <v/>
      </c>
      <c r="F26" s="211" t="str">
        <f>IF($C$27='List of barriers'!$I$3,'List of barriers'!L3,"")</f>
        <v/>
      </c>
      <c r="G26" s="211" t="str">
        <f>IF($C$27='List of barriers'!$I$3,'List of barriers'!M3,"")</f>
        <v/>
      </c>
      <c r="H26" s="211" t="str">
        <f>IF($C$27='List of barriers'!$I$3,'List of barriers'!N3,"")</f>
        <v/>
      </c>
      <c r="I26" s="226"/>
      <c r="J26" s="674"/>
    </row>
    <row r="27" spans="2:10" ht="81.75" customHeight="1" x14ac:dyDescent="0.2">
      <c r="B27" s="18" t="s">
        <v>526</v>
      </c>
      <c r="C27" s="220"/>
      <c r="D27" s="227"/>
      <c r="E27" s="227"/>
      <c r="F27" s="227"/>
      <c r="G27" s="227"/>
      <c r="H27" s="227"/>
      <c r="I27" s="237"/>
      <c r="J27" s="674"/>
    </row>
    <row r="28" spans="2:10" x14ac:dyDescent="0.2">
      <c r="B28" s="67"/>
      <c r="I28" s="226"/>
      <c r="J28" s="674"/>
    </row>
    <row r="29" spans="2:10" ht="63" customHeight="1" x14ac:dyDescent="0.2">
      <c r="B29" s="123" t="s">
        <v>527</v>
      </c>
      <c r="C29" s="165" t="s">
        <v>237</v>
      </c>
      <c r="D29" s="211" t="str">
        <f>IF($C$30='List of barriers'!$I$3,'List of barriers'!J3,IF($C$30='List of barriers'!$I$4,'List of barriers'!J4,""))</f>
        <v/>
      </c>
      <c r="E29" s="211" t="str">
        <f>IF($C$30='List of barriers'!$I$3,'List of barriers'!K3,IF($C$30='List of barriers'!$I$4,'List of barriers'!K4,""))</f>
        <v/>
      </c>
      <c r="F29" s="211" t="str">
        <f>IF($C$30='List of barriers'!$I$3,'List of barriers'!L3,"")</f>
        <v/>
      </c>
      <c r="G29" s="211" t="str">
        <f>IF($C$30='List of barriers'!$I$3,'List of barriers'!M3,"")</f>
        <v/>
      </c>
      <c r="H29" s="211" t="str">
        <f>IF($C$30='List of barriers'!$I$3,'List of barriers'!N3,"")</f>
        <v/>
      </c>
      <c r="I29" s="226"/>
      <c r="J29" s="674"/>
    </row>
    <row r="30" spans="2:10" ht="124.25" customHeight="1" x14ac:dyDescent="0.2">
      <c r="B30" s="18" t="s">
        <v>528</v>
      </c>
      <c r="C30" s="220"/>
      <c r="D30" s="227"/>
      <c r="E30" s="227"/>
      <c r="F30" s="227"/>
      <c r="G30" s="227"/>
      <c r="H30" s="227"/>
      <c r="I30" s="237"/>
      <c r="J30" s="674"/>
    </row>
    <row r="31" spans="2:10" x14ac:dyDescent="0.2">
      <c r="B31" s="67"/>
      <c r="I31" s="226"/>
      <c r="J31" s="674"/>
    </row>
    <row r="32" spans="2:10" ht="60" customHeight="1" x14ac:dyDescent="0.2">
      <c r="B32" s="123" t="s">
        <v>275</v>
      </c>
      <c r="C32" s="165" t="s">
        <v>237</v>
      </c>
      <c r="D32" s="211" t="str">
        <f>IF($C$33='List of barriers'!$I$3,'List of barriers'!J3,IF($C$33='List of barriers'!$I$4,'List of barriers'!J4,""))</f>
        <v/>
      </c>
      <c r="E32" s="211" t="str">
        <f>IF($C$33='List of barriers'!$I$3,'List of barriers'!K3,IF($C$33='List of barriers'!$I$4,'List of barriers'!K4,""))</f>
        <v/>
      </c>
      <c r="F32" s="211" t="str">
        <f>IF($C$33='List of barriers'!$I$3,'List of barriers'!L3,"")</f>
        <v/>
      </c>
      <c r="G32" s="211" t="str">
        <f>IF($C$33='List of barriers'!$I$3,'List of barriers'!M3,"")</f>
        <v/>
      </c>
      <c r="H32" s="211" t="str">
        <f>IF($C$33='List of barriers'!$I$3,'List of barriers'!N3,"")</f>
        <v/>
      </c>
      <c r="I32" s="226"/>
      <c r="J32" s="674"/>
    </row>
    <row r="33" spans="2:10" ht="97.25" customHeight="1" x14ac:dyDescent="0.2">
      <c r="B33" s="68" t="s">
        <v>529</v>
      </c>
      <c r="C33" s="220"/>
      <c r="D33" s="227"/>
      <c r="E33" s="227"/>
      <c r="F33" s="227"/>
      <c r="G33" s="227"/>
      <c r="H33" s="227"/>
      <c r="I33" s="237"/>
      <c r="J33" s="674"/>
    </row>
    <row r="34" spans="2:10" x14ac:dyDescent="0.2">
      <c r="B34" s="67"/>
      <c r="I34" s="226"/>
      <c r="J34" s="674"/>
    </row>
    <row r="35" spans="2:10" ht="60" customHeight="1" x14ac:dyDescent="0.2">
      <c r="B35" s="123" t="s">
        <v>276</v>
      </c>
      <c r="C35" s="165" t="s">
        <v>237</v>
      </c>
      <c r="D35" s="211" t="str">
        <f>IF($C$36='List of barriers'!$I$3,'List of barriers'!J3,IF($C$36='List of barriers'!$I$4,'List of barriers'!J4,""))</f>
        <v/>
      </c>
      <c r="E35" s="211" t="str">
        <f>IF($C$36='List of barriers'!$I$3,'List of barriers'!K3,IF($C$36='List of barriers'!$I$4,'List of barriers'!K4,""))</f>
        <v/>
      </c>
      <c r="F35" s="211" t="str">
        <f>IF($C$36='List of barriers'!$I$3,'List of barriers'!L3,"")</f>
        <v/>
      </c>
      <c r="G35" s="211" t="str">
        <f>IF($C$36='List of barriers'!$I$3,'List of barriers'!M3,"")</f>
        <v/>
      </c>
      <c r="H35" s="211" t="str">
        <f>IF($C$36='List of barriers'!$I$3,'List of barriers'!N3,"")</f>
        <v/>
      </c>
      <c r="I35" s="226"/>
      <c r="J35" s="674"/>
    </row>
    <row r="36" spans="2:10" ht="91.5" customHeight="1" x14ac:dyDescent="0.2">
      <c r="B36" s="68" t="s">
        <v>530</v>
      </c>
      <c r="C36" s="220"/>
      <c r="D36" s="227"/>
      <c r="E36" s="227"/>
      <c r="F36" s="227"/>
      <c r="G36" s="227"/>
      <c r="H36" s="227"/>
      <c r="I36" s="237"/>
      <c r="J36" s="674"/>
    </row>
    <row r="37" spans="2:10" x14ac:dyDescent="0.2">
      <c r="B37" s="67"/>
      <c r="I37" s="226"/>
      <c r="J37" s="674"/>
    </row>
    <row r="38" spans="2:10" ht="58" customHeight="1" x14ac:dyDescent="0.2">
      <c r="B38" s="123" t="s">
        <v>277</v>
      </c>
      <c r="C38" s="165" t="s">
        <v>237</v>
      </c>
      <c r="D38" s="211" t="str">
        <f>IF($C$39='List of barriers'!$I$3,'List of barriers'!J3,IF($C$39='List of barriers'!$I$4,'List of barriers'!J4,""))</f>
        <v/>
      </c>
      <c r="E38" s="211" t="str">
        <f>IF($C$39='List of barriers'!$I$3,'List of barriers'!K3,IF($C$39='List of barriers'!$I$4,'List of barriers'!K4,""))</f>
        <v/>
      </c>
      <c r="F38" s="211" t="str">
        <f>IF($C$39='List of barriers'!$I$3,'List of barriers'!L3,"")</f>
        <v/>
      </c>
      <c r="G38" s="211" t="str">
        <f>IF($C$39='List of barriers'!$I$3,'List of barriers'!M3,"")</f>
        <v/>
      </c>
      <c r="H38" s="211" t="str">
        <f>IF($C$39='List of barriers'!$I$3,'List of barriers'!N3,"")</f>
        <v/>
      </c>
      <c r="I38" s="226"/>
      <c r="J38" s="674"/>
    </row>
    <row r="39" spans="2:10" ht="212.5" customHeight="1" x14ac:dyDescent="0.2">
      <c r="B39" s="68" t="s">
        <v>531</v>
      </c>
      <c r="C39" s="220"/>
      <c r="D39" s="227"/>
      <c r="E39" s="227"/>
      <c r="F39" s="227"/>
      <c r="G39" s="227"/>
      <c r="H39" s="227"/>
      <c r="I39" s="237"/>
      <c r="J39" s="674"/>
    </row>
    <row r="40" spans="2:10" x14ac:dyDescent="0.2">
      <c r="B40" s="67"/>
      <c r="I40" s="226"/>
      <c r="J40" s="674"/>
    </row>
    <row r="41" spans="2:10" ht="47.5" customHeight="1" x14ac:dyDescent="0.2">
      <c r="B41" s="123" t="s">
        <v>533</v>
      </c>
      <c r="C41" s="165" t="s">
        <v>237</v>
      </c>
      <c r="D41" s="211" t="str">
        <f>IF($C$42='List of barriers'!$I$3,'List of barriers'!J3,IF($C$42='List of barriers'!$I$4,'List of barriers'!J4,""))</f>
        <v/>
      </c>
      <c r="E41" s="211" t="str">
        <f>IF($C$42='List of barriers'!$I$3,'List of barriers'!K3,IF($C$42='List of barriers'!$I$4,'List of barriers'!K4,""))</f>
        <v/>
      </c>
      <c r="F41" s="211" t="str">
        <f>IF($C$42='List of barriers'!$I$3,'List of barriers'!L3,"")</f>
        <v/>
      </c>
      <c r="G41" s="211" t="str">
        <f>IF($C$42='List of barriers'!$I$3,'List of barriers'!M3,"")</f>
        <v/>
      </c>
      <c r="H41" s="211" t="str">
        <f>IF($C$42='List of barriers'!$I$3,'List of barriers'!N3,"")</f>
        <v/>
      </c>
      <c r="I41" s="226"/>
      <c r="J41" s="674"/>
    </row>
    <row r="42" spans="2:10" ht="92" customHeight="1" x14ac:dyDescent="0.2">
      <c r="B42" s="68" t="s">
        <v>532</v>
      </c>
      <c r="C42" s="220"/>
      <c r="D42" s="227"/>
      <c r="E42" s="227"/>
      <c r="F42" s="227"/>
      <c r="G42" s="227"/>
      <c r="H42" s="227"/>
      <c r="I42" s="237"/>
      <c r="J42" s="674"/>
    </row>
    <row r="43" spans="2:10" ht="13.5" customHeight="1" x14ac:dyDescent="0.2">
      <c r="B43" s="296"/>
      <c r="C43" s="211"/>
      <c r="D43" s="51"/>
      <c r="E43" s="51"/>
      <c r="F43" s="51"/>
      <c r="G43" s="51"/>
      <c r="H43" s="51"/>
      <c r="I43" s="237"/>
      <c r="J43" s="674"/>
    </row>
    <row r="44" spans="2:10" ht="60" customHeight="1" x14ac:dyDescent="0.2">
      <c r="B44" s="123" t="s">
        <v>278</v>
      </c>
      <c r="C44" s="165" t="s">
        <v>237</v>
      </c>
      <c r="D44" s="211" t="str">
        <f>IF($C$45='List of barriers'!$I$3,'List of barriers'!J3,IF($C$45='List of barriers'!$I$4,'List of barriers'!J4,""))</f>
        <v/>
      </c>
      <c r="E44" s="211" t="str">
        <f>IF($C$45='List of barriers'!$I$3,'List of barriers'!K3,IF($C$45='List of barriers'!$I$4,'List of barriers'!K4,""))</f>
        <v/>
      </c>
      <c r="F44" s="211" t="str">
        <f>IF($C$45='List of barriers'!$I$3,'List of barriers'!L3,"")</f>
        <v/>
      </c>
      <c r="G44" s="211" t="str">
        <f>IF($C$45='List of barriers'!$I$3,'List of barriers'!M3,"")</f>
        <v/>
      </c>
      <c r="H44" s="211" t="str">
        <f>IF($C$45='List of barriers'!$I$3,'List of barriers'!N3,"")</f>
        <v/>
      </c>
      <c r="I44" s="226"/>
      <c r="J44" s="674"/>
    </row>
    <row r="45" spans="2:10" ht="146" customHeight="1" x14ac:dyDescent="0.2">
      <c r="B45" s="210" t="s">
        <v>534</v>
      </c>
      <c r="C45" s="220"/>
      <c r="D45" s="227"/>
      <c r="E45" s="227"/>
      <c r="F45" s="227"/>
      <c r="G45" s="227"/>
      <c r="H45" s="227"/>
      <c r="I45" s="237"/>
      <c r="J45" s="674"/>
    </row>
    <row r="46" spans="2:10" x14ac:dyDescent="0.2">
      <c r="B46" s="288"/>
      <c r="C46" s="292"/>
      <c r="D46" s="292"/>
      <c r="I46" s="226"/>
      <c r="J46" s="674"/>
    </row>
    <row r="47" spans="2:10" x14ac:dyDescent="0.2">
      <c r="B47" s="683"/>
      <c r="C47" s="684"/>
      <c r="D47" s="684"/>
      <c r="J47" s="674"/>
    </row>
    <row r="48" spans="2:10" ht="12" customHeight="1" x14ac:dyDescent="0.2">
      <c r="B48" s="289"/>
      <c r="C48" s="250"/>
      <c r="J48" s="674"/>
    </row>
    <row r="49" spans="1:10" ht="17.25" customHeight="1" x14ac:dyDescent="0.2">
      <c r="B49" s="289"/>
      <c r="C49" s="250"/>
      <c r="J49" s="674"/>
    </row>
    <row r="50" spans="1:10" ht="15" customHeight="1" x14ac:dyDescent="0.2">
      <c r="B50" s="685"/>
      <c r="C50" s="686"/>
      <c r="D50" s="686"/>
      <c r="J50" s="674"/>
    </row>
    <row r="51" spans="1:10" ht="22.5" customHeight="1" x14ac:dyDescent="0.25">
      <c r="A51" s="669" t="s">
        <v>26</v>
      </c>
      <c r="B51" s="674"/>
      <c r="C51" s="674"/>
      <c r="D51" s="674"/>
      <c r="E51" s="674"/>
      <c r="F51" s="674"/>
      <c r="G51" s="674"/>
      <c r="H51" s="674"/>
      <c r="I51" s="674"/>
      <c r="J51" s="674"/>
    </row>
    <row r="52" spans="1:10" x14ac:dyDescent="0.2"/>
    <row r="53" spans="1:10" x14ac:dyDescent="0.2"/>
    <row r="54" spans="1:10" x14ac:dyDescent="0.2"/>
  </sheetData>
  <sheetProtection sheet="1"/>
  <dataConsolidate/>
  <mergeCells count="10">
    <mergeCell ref="A1:J1"/>
    <mergeCell ref="B47:D47"/>
    <mergeCell ref="B50:D50"/>
    <mergeCell ref="B3:H3"/>
    <mergeCell ref="B4:G4"/>
    <mergeCell ref="J2:J51"/>
    <mergeCell ref="A2:I2"/>
    <mergeCell ref="A51:I51"/>
    <mergeCell ref="B5:B6"/>
    <mergeCell ref="B7:C7"/>
  </mergeCells>
  <conditionalFormatting sqref="D10:H10 D13:H13 D20:H20 D23:H23 D26:H26 D29:H29">
    <cfRule type="notContainsBlanks" dxfId="121" priority="30">
      <formula>LEN(TRIM(D10))&gt;0</formula>
    </cfRule>
  </conditionalFormatting>
  <conditionalFormatting sqref="D11:H11">
    <cfRule type="expression" dxfId="120" priority="29">
      <formula>D10&lt;&gt;""</formula>
    </cfRule>
  </conditionalFormatting>
  <conditionalFormatting sqref="D14:H14">
    <cfRule type="expression" dxfId="119" priority="28">
      <formula>D13&lt;&gt;""</formula>
    </cfRule>
  </conditionalFormatting>
  <conditionalFormatting sqref="D16:H16">
    <cfRule type="notContainsBlanks" dxfId="118" priority="11">
      <formula>LEN(TRIM(D16))&gt;0</formula>
    </cfRule>
  </conditionalFormatting>
  <conditionalFormatting sqref="D17:H17">
    <cfRule type="expression" dxfId="117" priority="10">
      <formula>D16&lt;&gt;""</formula>
    </cfRule>
  </conditionalFormatting>
  <conditionalFormatting sqref="D21:H21">
    <cfRule type="expression" dxfId="116" priority="9">
      <formula>D20&lt;&gt;""</formula>
    </cfRule>
  </conditionalFormatting>
  <conditionalFormatting sqref="D24:H24">
    <cfRule type="expression" dxfId="115" priority="8">
      <formula>D23&lt;&gt;""</formula>
    </cfRule>
  </conditionalFormatting>
  <conditionalFormatting sqref="D27:H27">
    <cfRule type="expression" dxfId="114" priority="7">
      <formula>D26&lt;&gt;""</formula>
    </cfRule>
  </conditionalFormatting>
  <conditionalFormatting sqref="D30:H30">
    <cfRule type="expression" dxfId="113" priority="6">
      <formula>D29&lt;&gt;""</formula>
    </cfRule>
  </conditionalFormatting>
  <conditionalFormatting sqref="D32:H32">
    <cfRule type="notContainsBlanks" dxfId="112" priority="23">
      <formula>LEN(TRIM(D32))&gt;0</formula>
    </cfRule>
  </conditionalFormatting>
  <conditionalFormatting sqref="D33:H33">
    <cfRule type="expression" dxfId="111" priority="5">
      <formula>D32&lt;&gt;""</formula>
    </cfRule>
  </conditionalFormatting>
  <conditionalFormatting sqref="D35:H35">
    <cfRule type="notContainsBlanks" dxfId="110" priority="21">
      <formula>LEN(TRIM(D35))&gt;0</formula>
    </cfRule>
  </conditionalFormatting>
  <conditionalFormatting sqref="D36:H36">
    <cfRule type="expression" dxfId="109" priority="4">
      <formula>D35&lt;&gt;""</formula>
    </cfRule>
  </conditionalFormatting>
  <conditionalFormatting sqref="D38:H38">
    <cfRule type="notContainsBlanks" dxfId="108" priority="18">
      <formula>LEN(TRIM(D38))&gt;0</formula>
    </cfRule>
  </conditionalFormatting>
  <conditionalFormatting sqref="D39:H39">
    <cfRule type="expression" dxfId="107" priority="3">
      <formula>D38&lt;&gt;""</formula>
    </cfRule>
  </conditionalFormatting>
  <conditionalFormatting sqref="D41:H41">
    <cfRule type="notContainsBlanks" dxfId="106" priority="16">
      <formula>LEN(TRIM(D41))&gt;0</formula>
    </cfRule>
  </conditionalFormatting>
  <conditionalFormatting sqref="D42:H42">
    <cfRule type="expression" dxfId="105" priority="2">
      <formula>D41&lt;&gt;""</formula>
    </cfRule>
  </conditionalFormatting>
  <conditionalFormatting sqref="D44:H44">
    <cfRule type="notContainsBlanks" dxfId="104" priority="12">
      <formula>LEN(TRIM(D44))&gt;0</formula>
    </cfRule>
  </conditionalFormatting>
  <conditionalFormatting sqref="D45:H45">
    <cfRule type="expression" dxfId="103" priority="1">
      <formula>D44&lt;&gt;""</formula>
    </cfRule>
  </conditionalFormatting>
  <conditionalFormatting sqref="E43:H43">
    <cfRule type="expression" dxfId="102" priority="59">
      <formula>E36&lt;&gt;""</formula>
    </cfRule>
  </conditionalFormatting>
  <dataValidations count="11">
    <dataValidation type="list" allowBlank="1" showInputMessage="1" showErrorMessage="1" sqref="C42 C11 C45 C21 C24 C27 C30 C33 C36 C39 C14 C17" xr:uid="{00AA970B-7617-2B48-A1E8-4C2F4E254B37}">
      <formula1>Extramain</formula1>
    </dataValidation>
    <dataValidation type="list" allowBlank="1" showInputMessage="1" sqref="D11" xr:uid="{8B9CF41D-6FE6-EE4B-9FAB-6668AC661464}">
      <formula1>INDIRECT($C$11)</formula1>
    </dataValidation>
    <dataValidation type="list" allowBlank="1" showInputMessage="1" sqref="D14" xr:uid="{11055A9C-CDD5-3D4D-BF6A-B9CD683771EC}">
      <formula1>INDIRECT($C$14)</formula1>
    </dataValidation>
    <dataValidation type="list" allowBlank="1" showInputMessage="1" sqref="D21 D17" xr:uid="{ECCA353E-2F82-2148-AB42-62750CEDD3D6}">
      <formula1>INDIRECT($C$21)</formula1>
    </dataValidation>
    <dataValidation type="list" allowBlank="1" showInputMessage="1" sqref="D24" xr:uid="{DEF91C56-68DD-FD46-A243-BCFC604669A7}">
      <formula1>INDIRECT($C$24)</formula1>
    </dataValidation>
    <dataValidation type="list" allowBlank="1" showInputMessage="1" sqref="D27" xr:uid="{A420CC94-D239-9643-832B-B2B51938A855}">
      <formula1>INDIRECT($C$27)</formula1>
    </dataValidation>
    <dataValidation type="list" allowBlank="1" showInputMessage="1" sqref="D30" xr:uid="{6259C63B-898A-F04D-993B-5844170E057B}">
      <formula1>INDIRECT($C$30)</formula1>
    </dataValidation>
    <dataValidation type="list" allowBlank="1" showInputMessage="1" sqref="D33" xr:uid="{D431D19E-6892-804A-8C7B-EFBF74A5CE0F}">
      <formula1>INDIRECT($C$33)</formula1>
    </dataValidation>
    <dataValidation type="list" allowBlank="1" showInputMessage="1" sqref="D36" xr:uid="{9BBAFAFB-854B-1445-8E00-9A232590E015}">
      <formula1>INDIRECT($C$36)</formula1>
    </dataValidation>
    <dataValidation type="list" allowBlank="1" showInputMessage="1" sqref="D39" xr:uid="{BCBDF887-29D4-5240-AD85-D5BFDA6A112D}">
      <formula1>INDIRECT($C$39)</formula1>
    </dataValidation>
    <dataValidation type="list" allowBlank="1" showInputMessage="1" sqref="D42 D45" xr:uid="{DEBDB642-747E-D042-BD77-434BA4B11CB0}">
      <formula1>INDIRECT($C$42)</formula1>
    </dataValidation>
  </dataValidations>
  <pageMargins left="0.7" right="0.7" top="0.75" bottom="0.75" header="0.3" footer="0.3"/>
  <pageSetup orientation="portrait" horizontalDpi="90" verticalDpi="9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'List of barriers'!$I$2:$I$4</xm:f>
          </x14:formula1>
          <xm:sqref>C43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3" tint="-0.499984740745262"/>
  </sheetPr>
  <dimension ref="A1:Y37"/>
  <sheetViews>
    <sheetView zoomScaleNormal="100" workbookViewId="0">
      <selection activeCell="B4" sqref="B4:G4"/>
    </sheetView>
  </sheetViews>
  <sheetFormatPr baseColWidth="10" defaultColWidth="0" defaultRowHeight="15" zeroHeight="1" x14ac:dyDescent="0.2"/>
  <cols>
    <col min="1" max="1" width="11" style="95" customWidth="1"/>
    <col min="2" max="2" width="61.5" style="95" customWidth="1"/>
    <col min="3" max="3" width="25.6640625" style="95" customWidth="1"/>
    <col min="4" max="4" width="20.6640625" style="95" customWidth="1"/>
    <col min="5" max="8" width="23.6640625" style="95" customWidth="1"/>
    <col min="9" max="9" width="20.6640625" style="95" customWidth="1"/>
    <col min="10" max="10" width="3.5" style="95" customWidth="1"/>
    <col min="11" max="20" width="9.33203125" style="95" hidden="1" customWidth="1"/>
    <col min="21" max="25" width="0" style="95" hidden="1" customWidth="1"/>
    <col min="26" max="16384" width="9.33203125" style="95" hidden="1"/>
  </cols>
  <sheetData>
    <row r="1" spans="1:10" ht="21" x14ac:dyDescent="0.25">
      <c r="A1" s="669" t="s">
        <v>223</v>
      </c>
      <c r="B1" s="669"/>
      <c r="C1" s="669"/>
      <c r="D1" s="669"/>
      <c r="E1" s="669"/>
      <c r="F1" s="669"/>
      <c r="G1" s="669"/>
      <c r="H1" s="669"/>
      <c r="I1" s="669"/>
      <c r="J1" s="669"/>
    </row>
    <row r="2" spans="1:10" ht="45" customHeight="1" x14ac:dyDescent="0.2">
      <c r="A2" s="670" t="s">
        <v>279</v>
      </c>
      <c r="B2" s="670"/>
      <c r="C2" s="670"/>
      <c r="D2" s="670"/>
      <c r="E2" s="670"/>
      <c r="F2" s="670"/>
      <c r="G2" s="670"/>
      <c r="H2" s="670"/>
      <c r="I2" s="670"/>
      <c r="J2" s="674"/>
    </row>
    <row r="3" spans="1:10" ht="132" customHeight="1" x14ac:dyDescent="0.2">
      <c r="B3" s="671" t="s">
        <v>517</v>
      </c>
      <c r="C3" s="671"/>
      <c r="D3" s="671"/>
      <c r="E3" s="671"/>
      <c r="F3" s="671"/>
      <c r="G3" s="671"/>
      <c r="H3" s="671"/>
      <c r="J3" s="674"/>
    </row>
    <row r="4" spans="1:10" ht="51" customHeight="1" x14ac:dyDescent="0.2">
      <c r="B4" s="678" t="s">
        <v>535</v>
      </c>
      <c r="C4" s="678"/>
      <c r="D4" s="678"/>
      <c r="E4" s="678"/>
      <c r="F4" s="678"/>
      <c r="G4" s="678"/>
      <c r="H4" s="297"/>
      <c r="J4" s="674"/>
    </row>
    <row r="5" spans="1:10" ht="52.25" customHeight="1" x14ac:dyDescent="0.2">
      <c r="B5" s="672" t="s">
        <v>176</v>
      </c>
      <c r="C5" s="137" t="str">
        <f>'Étape 1- Rassembler les sources'!B11</f>
        <v>Plan pluriannuel complet (PPAc) ou Stratégie nationale de vaccination (SNV)</v>
      </c>
      <c r="D5" s="137" t="str">
        <f>'Étape 1- Rassembler les sources'!B16</f>
        <v>Examen du PEV</v>
      </c>
      <c r="E5" s="137" t="str">
        <f>'Étape 1- Rassembler les sources'!B18</f>
        <v>Évaluations de la disponibilité et de la capacité opérationnelle des services (SARA)</v>
      </c>
      <c r="F5" s="137" t="str">
        <f>'Étape 1- Rassembler les sources'!B19</f>
        <v>Évaluation de la prestation de services (SPA)</v>
      </c>
      <c r="G5" s="138" t="str">
        <f>'Étape 1- Rassembler les sources'!B17</f>
        <v>Évaluations des occasions manquées de vaccination (MOV)</v>
      </c>
      <c r="H5" s="295"/>
      <c r="J5" s="674"/>
    </row>
    <row r="6" spans="1:10" ht="15" customHeight="1" x14ac:dyDescent="0.2">
      <c r="B6" s="673"/>
      <c r="C6" s="144" t="str">
        <f>IF('Étape 1- Rassembler les sources'!C11='List of barriers'!I3,"1","N/A")</f>
        <v>N/A</v>
      </c>
      <c r="D6" s="144" t="str">
        <f>IF('Étape 1- Rassembler les sources'!C16='List of barriers'!I3,"1","N/A")</f>
        <v>N/A</v>
      </c>
      <c r="E6" s="144" t="str">
        <f>IF('Étape 1- Rassembler les sources'!C18='List of barriers'!I3,"2","N/A")</f>
        <v>N/A</v>
      </c>
      <c r="F6" s="165" t="str">
        <f>IF('Étape 1- Rassembler les sources'!C19='List of barriers'!I3,"2","N/A")</f>
        <v>N/A</v>
      </c>
      <c r="G6" s="163" t="str">
        <f>IF('Étape 1- Rassembler les sources'!C17='List of barriers'!I3,"1","N/A")</f>
        <v>N/A</v>
      </c>
      <c r="J6" s="674"/>
    </row>
    <row r="7" spans="1:10" ht="25.25" customHeight="1" x14ac:dyDescent="0.2">
      <c r="C7" s="287"/>
      <c r="D7" s="287"/>
      <c r="J7" s="674"/>
    </row>
    <row r="8" spans="1:10" ht="64.25" customHeight="1" x14ac:dyDescent="0.2">
      <c r="C8" s="221" t="s">
        <v>234</v>
      </c>
      <c r="D8" s="222" t="s">
        <v>280</v>
      </c>
      <c r="J8" s="674"/>
    </row>
    <row r="9" spans="1:10" ht="22.25" customHeight="1" x14ac:dyDescent="0.2">
      <c r="B9" s="223" t="s">
        <v>236</v>
      </c>
      <c r="C9" s="298"/>
      <c r="D9" s="240"/>
      <c r="E9" s="241"/>
      <c r="F9" s="241"/>
      <c r="G9" s="239"/>
      <c r="H9" s="240"/>
      <c r="I9" s="239"/>
      <c r="J9" s="674"/>
    </row>
    <row r="10" spans="1:10" ht="57" customHeight="1" x14ac:dyDescent="0.2">
      <c r="B10" s="127" t="s">
        <v>536</v>
      </c>
      <c r="C10" s="165" t="s">
        <v>237</v>
      </c>
      <c r="D10" s="211" t="str">
        <f>IF($C$11='List of barriers'!$I$3,'List of barriers'!J3,IF($C$11='List of barriers'!$I$4,'List of barriers'!J4,""))</f>
        <v/>
      </c>
      <c r="E10" s="211" t="str">
        <f>IF($C$11='List of barriers'!$I$3,'List of barriers'!K3,IF($C$11='List of barriers'!$I$4,'List of barriers'!K4,""))</f>
        <v/>
      </c>
      <c r="F10" s="211" t="str">
        <f>IF($C$11='List of barriers'!$I$3,'List of barriers'!L3,"")</f>
        <v/>
      </c>
      <c r="G10" s="211" t="str">
        <f>IF($C$11='List of barriers'!$I$3,'List of barriers'!M3,"")</f>
        <v/>
      </c>
      <c r="H10" s="211" t="str">
        <f>IF($C$11='List of barriers'!$I$3,'List of barriers'!N3,"")</f>
        <v/>
      </c>
      <c r="I10" s="226"/>
      <c r="J10" s="674"/>
    </row>
    <row r="11" spans="1:10" ht="58.25" customHeight="1" x14ac:dyDescent="0.2">
      <c r="B11" s="17" t="s">
        <v>537</v>
      </c>
      <c r="C11" s="220"/>
      <c r="D11" s="227"/>
      <c r="E11" s="227"/>
      <c r="F11" s="227"/>
      <c r="G11" s="227"/>
      <c r="H11" s="227"/>
      <c r="I11" s="237"/>
      <c r="J11" s="674"/>
    </row>
    <row r="12" spans="1:10" ht="17.25" customHeight="1" x14ac:dyDescent="0.2">
      <c r="B12" s="24"/>
      <c r="J12" s="674"/>
    </row>
    <row r="13" spans="1:10" ht="63" customHeight="1" x14ac:dyDescent="0.2">
      <c r="B13" s="123" t="s">
        <v>281</v>
      </c>
      <c r="C13" s="165" t="s">
        <v>237</v>
      </c>
      <c r="D13" s="211" t="str">
        <f>IF($C$14='List of barriers'!$I$3,'List of barriers'!J3,IF($C$14='List of barriers'!$I$4,'List of barriers'!J4,""))</f>
        <v/>
      </c>
      <c r="E13" s="211" t="str">
        <f>IF($C$14='List of barriers'!$I$3,'List of barriers'!K3,IF($C$14='List of barriers'!$I$4,'List of barriers'!K4,""))</f>
        <v/>
      </c>
      <c r="F13" s="211" t="str">
        <f>IF($C$14='List of barriers'!$I$3,'List of barriers'!L3,"")</f>
        <v/>
      </c>
      <c r="G13" s="211" t="str">
        <f>IF($C$14='List of barriers'!$I$3,'List of barriers'!M3,"")</f>
        <v/>
      </c>
      <c r="H13" s="211" t="str">
        <f>IF($C$14='List of barriers'!$I$3,'List of barriers'!N3,"")</f>
        <v/>
      </c>
      <c r="I13" s="226"/>
      <c r="J13" s="674"/>
    </row>
    <row r="14" spans="1:10" ht="218.5" customHeight="1" x14ac:dyDescent="0.2">
      <c r="B14" s="18" t="s">
        <v>538</v>
      </c>
      <c r="C14" s="220"/>
      <c r="D14" s="227"/>
      <c r="E14" s="227"/>
      <c r="F14" s="227"/>
      <c r="G14" s="227"/>
      <c r="H14" s="227"/>
      <c r="I14" s="237"/>
      <c r="J14" s="674"/>
    </row>
    <row r="15" spans="1:10" x14ac:dyDescent="0.2">
      <c r="B15" s="19"/>
      <c r="C15" s="246"/>
      <c r="I15" s="226"/>
      <c r="J15" s="674"/>
    </row>
    <row r="16" spans="1:10" ht="55" customHeight="1" x14ac:dyDescent="0.2">
      <c r="B16" s="123" t="s">
        <v>282</v>
      </c>
      <c r="C16" s="165" t="s">
        <v>237</v>
      </c>
      <c r="D16" s="211" t="str">
        <f>IF($C$17='List of barriers'!$I$3,'List of barriers'!J3,IF($C$17='List of barriers'!$I$4,'List of barriers'!J4,""))</f>
        <v/>
      </c>
      <c r="E16" s="211" t="str">
        <f>IF($C$17='List of barriers'!$I$3,'List of barriers'!K3,IF($C$17='List of barriers'!$I$4,'List of barriers'!K4,""))</f>
        <v/>
      </c>
      <c r="F16" s="211" t="str">
        <f>IF($C$17='List of barriers'!$I$3,'List of barriers'!L3,"")</f>
        <v/>
      </c>
      <c r="G16" s="211" t="str">
        <f>IF($C$17='List of barriers'!$I$3,'List of barriers'!M3,"")</f>
        <v/>
      </c>
      <c r="H16" s="211" t="str">
        <f>IF($C$17='List of barriers'!$I$3,'List of barriers'!N3,"")</f>
        <v/>
      </c>
      <c r="I16" s="226"/>
      <c r="J16" s="674"/>
    </row>
    <row r="17" spans="2:10" ht="55" customHeight="1" x14ac:dyDescent="0.2">
      <c r="B17" s="18" t="s">
        <v>539</v>
      </c>
      <c r="C17" s="220"/>
      <c r="D17" s="227"/>
      <c r="E17" s="227"/>
      <c r="F17" s="227"/>
      <c r="G17" s="227"/>
      <c r="H17" s="227"/>
      <c r="I17" s="237"/>
      <c r="J17" s="674"/>
    </row>
    <row r="18" spans="2:10" x14ac:dyDescent="0.2">
      <c r="B18" s="19"/>
      <c r="C18" s="246"/>
      <c r="I18" s="226"/>
      <c r="J18" s="674"/>
    </row>
    <row r="19" spans="2:10" ht="64.25" customHeight="1" x14ac:dyDescent="0.2">
      <c r="B19" s="123" t="s">
        <v>283</v>
      </c>
      <c r="C19" s="165" t="s">
        <v>237</v>
      </c>
      <c r="D19" s="211" t="str">
        <f>IF($C$20='List of barriers'!$I$3,'List of barriers'!J3,IF($C$20='List of barriers'!$I$4,'List of barriers'!J4,""))</f>
        <v/>
      </c>
      <c r="E19" s="211" t="str">
        <f>IF($C$20='List of barriers'!$I$3,'List of barriers'!K3,IF($C$20='List of barriers'!$I$4,'List of barriers'!K4,""))</f>
        <v/>
      </c>
      <c r="F19" s="211" t="str">
        <f>IF($C$20='List of barriers'!$I$3,'List of barriers'!L3,"")</f>
        <v/>
      </c>
      <c r="G19" s="211" t="str">
        <f>IF($C$20='List of barriers'!$I$3,'List of barriers'!M3,"")</f>
        <v/>
      </c>
      <c r="H19" s="211" t="str">
        <f>IF($C$20='List of barriers'!$I$3,'List of barriers'!N3,"")</f>
        <v/>
      </c>
      <c r="I19" s="226"/>
      <c r="J19" s="674"/>
    </row>
    <row r="20" spans="2:10" ht="114.5" customHeight="1" x14ac:dyDescent="0.2">
      <c r="B20" s="18" t="s">
        <v>540</v>
      </c>
      <c r="C20" s="220"/>
      <c r="D20" s="227"/>
      <c r="E20" s="227"/>
      <c r="F20" s="227"/>
      <c r="G20" s="227"/>
      <c r="H20" s="227"/>
      <c r="I20" s="237"/>
      <c r="J20" s="674"/>
    </row>
    <row r="21" spans="2:10" x14ac:dyDescent="0.2">
      <c r="B21" s="19"/>
      <c r="C21" s="246"/>
      <c r="I21" s="226"/>
      <c r="J21" s="674"/>
    </row>
    <row r="22" spans="2:10" ht="59" customHeight="1" x14ac:dyDescent="0.2">
      <c r="B22" s="123" t="s">
        <v>284</v>
      </c>
      <c r="C22" s="165" t="s">
        <v>237</v>
      </c>
      <c r="D22" s="211" t="str">
        <f>IF($C$23='List of barriers'!$I$3,'List of barriers'!J3,IF($C$23='List of barriers'!$I$4,'List of barriers'!J4,""))</f>
        <v/>
      </c>
      <c r="E22" s="211" t="str">
        <f>IF($C$23='List of barriers'!$I$3,'List of barriers'!K3,IF($C$23='List of barriers'!$I$4,'List of barriers'!K4,""))</f>
        <v/>
      </c>
      <c r="F22" s="211" t="str">
        <f>IF($C$23='List of barriers'!$I$3,'List of barriers'!L3,"")</f>
        <v/>
      </c>
      <c r="G22" s="211" t="str">
        <f>IF($C$23='List of barriers'!$I$3,'List of barriers'!M3,"")</f>
        <v/>
      </c>
      <c r="H22" s="211" t="str">
        <f>IF($C$23='List of barriers'!$I$3,'List of barriers'!N3,"")</f>
        <v/>
      </c>
      <c r="I22" s="226"/>
      <c r="J22" s="674"/>
    </row>
    <row r="23" spans="2:10" ht="144.5" customHeight="1" x14ac:dyDescent="0.2">
      <c r="B23" s="18" t="s">
        <v>541</v>
      </c>
      <c r="C23" s="220"/>
      <c r="D23" s="227"/>
      <c r="E23" s="227"/>
      <c r="F23" s="227"/>
      <c r="G23" s="227"/>
      <c r="H23" s="227"/>
      <c r="I23" s="237"/>
      <c r="J23" s="674"/>
    </row>
    <row r="24" spans="2:10" x14ac:dyDescent="0.2">
      <c r="B24" s="19"/>
      <c r="C24" s="246"/>
      <c r="I24" s="226"/>
      <c r="J24" s="674"/>
    </row>
    <row r="25" spans="2:10" ht="65" customHeight="1" x14ac:dyDescent="0.2">
      <c r="B25" s="123" t="s">
        <v>600</v>
      </c>
      <c r="C25" s="165" t="s">
        <v>237</v>
      </c>
      <c r="D25" s="211" t="str">
        <f>IF($C$26='List of barriers'!$I$3,'List of barriers'!J3,IF($C$26='List of barriers'!$I$4,'List of barriers'!J4,""))</f>
        <v/>
      </c>
      <c r="E25" s="211" t="str">
        <f>IF($C$26='List of barriers'!$I$3,'List of barriers'!K3,IF($C$26='List of barriers'!$I$4,'List of barriers'!K4,""))</f>
        <v/>
      </c>
      <c r="F25" s="211" t="str">
        <f>IF($C$26='List of barriers'!$I$3,'List of barriers'!L3,"")</f>
        <v/>
      </c>
      <c r="G25" s="211" t="str">
        <f>IF($C$26='List of barriers'!$I$3,'List of barriers'!M3,"")</f>
        <v/>
      </c>
      <c r="H25" s="211" t="str">
        <f>IF($C$26='List of barriers'!$I$3,'List of barriers'!N3,"")</f>
        <v/>
      </c>
      <c r="I25" s="226"/>
      <c r="J25" s="674"/>
    </row>
    <row r="26" spans="2:10" ht="155" customHeight="1" x14ac:dyDescent="0.2">
      <c r="B26" s="18" t="s">
        <v>542</v>
      </c>
      <c r="C26" s="220"/>
      <c r="D26" s="227"/>
      <c r="E26" s="227"/>
      <c r="F26" s="227"/>
      <c r="G26" s="227"/>
      <c r="H26" s="227"/>
      <c r="I26" s="237"/>
      <c r="J26" s="674"/>
    </row>
    <row r="27" spans="2:10" x14ac:dyDescent="0.2">
      <c r="B27" s="96"/>
      <c r="C27" s="226"/>
      <c r="I27" s="226"/>
      <c r="J27" s="674"/>
    </row>
    <row r="28" spans="2:10" ht="57.5" customHeight="1" x14ac:dyDescent="0.2">
      <c r="B28" s="123" t="s">
        <v>543</v>
      </c>
      <c r="C28" s="165" t="s">
        <v>237</v>
      </c>
      <c r="D28" s="211" t="str">
        <f>IF($C$29='List of barriers'!$I$3,'List of barriers'!J3,IF($C$29='List of barriers'!$I$4,'List of barriers'!J4,""))</f>
        <v/>
      </c>
      <c r="E28" s="211" t="str">
        <f>IF($C$29='List of barriers'!$I$3,'List of barriers'!K3,IF($C$29='List of barriers'!$I$4,'List of barriers'!K4,""))</f>
        <v/>
      </c>
      <c r="F28" s="211" t="str">
        <f>IF($C$29='List of barriers'!$I$3,'List of barriers'!L3,"")</f>
        <v/>
      </c>
      <c r="G28" s="211" t="str">
        <f>IF($C$29='List of barriers'!$I$3,'List of barriers'!M3,"")</f>
        <v/>
      </c>
      <c r="H28" s="211" t="str">
        <f>IF($C$29='List of barriers'!$I$3,'List of barriers'!N3,"")</f>
        <v/>
      </c>
      <c r="I28" s="226"/>
      <c r="J28" s="674"/>
    </row>
    <row r="29" spans="2:10" ht="101.25" customHeight="1" x14ac:dyDescent="0.2">
      <c r="B29" s="128" t="s">
        <v>544</v>
      </c>
      <c r="C29" s="220"/>
      <c r="D29" s="226"/>
      <c r="E29" s="226"/>
      <c r="F29" s="226"/>
      <c r="G29" s="226"/>
      <c r="H29" s="226"/>
      <c r="I29" s="228"/>
      <c r="J29" s="674"/>
    </row>
    <row r="30" spans="2:10" x14ac:dyDescent="0.2">
      <c r="B30" s="300"/>
      <c r="C30" s="224"/>
      <c r="D30" s="224"/>
      <c r="I30" s="226"/>
      <c r="J30" s="674"/>
    </row>
    <row r="31" spans="2:10" ht="59.5" customHeight="1" x14ac:dyDescent="0.2">
      <c r="B31" s="123" t="s">
        <v>285</v>
      </c>
      <c r="C31" s="165" t="s">
        <v>237</v>
      </c>
      <c r="D31" s="211" t="str">
        <f>IF($C$32='List of barriers'!$I$3,'List of barriers'!J3,IF($C$32='List of barriers'!$I$4,'List of barriers'!J4,""))</f>
        <v/>
      </c>
      <c r="E31" s="211" t="str">
        <f>IF($C$32='List of barriers'!$I$3,'List of barriers'!K3,IF($C$32='List of barriers'!$I$4,'List of barriers'!K4,""))</f>
        <v/>
      </c>
      <c r="F31" s="211" t="str">
        <f>IF($C$32='List of barriers'!$I$3,'List of barriers'!L3,"")</f>
        <v/>
      </c>
      <c r="G31" s="211" t="str">
        <f>IF($C$32='List of barriers'!$I$3,'List of barriers'!M3,"")</f>
        <v/>
      </c>
      <c r="H31" s="211" t="str">
        <f>IF($C$32='List of barriers'!$I$3,'List of barriers'!N3,"")</f>
        <v/>
      </c>
      <c r="I31" s="226"/>
      <c r="J31" s="674"/>
    </row>
    <row r="32" spans="2:10" ht="188" customHeight="1" x14ac:dyDescent="0.2">
      <c r="B32" s="128" t="s">
        <v>545</v>
      </c>
      <c r="C32" s="220"/>
      <c r="D32" s="226"/>
      <c r="E32" s="226"/>
      <c r="F32" s="226"/>
      <c r="G32" s="226"/>
      <c r="H32" s="226"/>
      <c r="I32" s="228"/>
      <c r="J32" s="674"/>
    </row>
    <row r="33" spans="1:10" ht="19.5" customHeight="1" x14ac:dyDescent="0.2">
      <c r="B33" s="288"/>
      <c r="J33" s="674"/>
    </row>
    <row r="34" spans="1:10" ht="15.75" customHeight="1" x14ac:dyDescent="0.2">
      <c r="B34" s="288"/>
      <c r="J34" s="674"/>
    </row>
    <row r="35" spans="1:10" ht="15.75" customHeight="1" x14ac:dyDescent="0.2">
      <c r="B35" s="683"/>
      <c r="C35" s="683"/>
      <c r="D35" s="683"/>
      <c r="J35" s="674"/>
    </row>
    <row r="36" spans="1:10" x14ac:dyDescent="0.2">
      <c r="B36" s="288"/>
      <c r="J36" s="674"/>
    </row>
    <row r="37" spans="1:10" ht="22.5" customHeight="1" x14ac:dyDescent="0.2">
      <c r="A37" s="688" t="s">
        <v>26</v>
      </c>
      <c r="B37" s="688"/>
      <c r="C37" s="688"/>
      <c r="D37" s="688"/>
      <c r="E37" s="688"/>
      <c r="F37" s="688"/>
      <c r="G37" s="688"/>
      <c r="H37" s="688"/>
      <c r="I37" s="688"/>
      <c r="J37" s="674"/>
    </row>
  </sheetData>
  <sheetProtection sheet="1"/>
  <mergeCells count="8">
    <mergeCell ref="A1:J1"/>
    <mergeCell ref="J2:J37"/>
    <mergeCell ref="A37:I37"/>
    <mergeCell ref="B3:H3"/>
    <mergeCell ref="B4:G4"/>
    <mergeCell ref="A2:I2"/>
    <mergeCell ref="B5:B6"/>
    <mergeCell ref="B35:D35"/>
  </mergeCells>
  <conditionalFormatting sqref="D11">
    <cfRule type="expression" dxfId="101" priority="12">
      <formula>$D$10&lt;&gt;""</formula>
    </cfRule>
  </conditionalFormatting>
  <conditionalFormatting sqref="D10:H10">
    <cfRule type="notContainsBlanks" dxfId="100" priority="5">
      <formula>LEN(TRIM(D10))&gt;0</formula>
    </cfRule>
  </conditionalFormatting>
  <conditionalFormatting sqref="D13:H13 D22:H22 D28:H28">
    <cfRule type="notContainsBlanks" dxfId="99" priority="28">
      <formula>LEN(TRIM(D13))&gt;0</formula>
    </cfRule>
  </conditionalFormatting>
  <conditionalFormatting sqref="D14:H14">
    <cfRule type="expression" dxfId="98" priority="21">
      <formula>D13&lt;&gt;""</formula>
    </cfRule>
  </conditionalFormatting>
  <conditionalFormatting sqref="D16:H16">
    <cfRule type="notContainsBlanks" dxfId="97" priority="14">
      <formula>LEN(TRIM(D16))&gt;0</formula>
    </cfRule>
  </conditionalFormatting>
  <conditionalFormatting sqref="D17:H17">
    <cfRule type="expression" dxfId="96" priority="13">
      <formula>D16&lt;&gt;""</formula>
    </cfRule>
  </conditionalFormatting>
  <conditionalFormatting sqref="D19:H19">
    <cfRule type="notContainsBlanks" dxfId="95" priority="16">
      <formula>LEN(TRIM(D19))&gt;0</formula>
    </cfRule>
  </conditionalFormatting>
  <conditionalFormatting sqref="D20:H20">
    <cfRule type="expression" dxfId="94" priority="15">
      <formula>D19&lt;&gt;""</formula>
    </cfRule>
  </conditionalFormatting>
  <conditionalFormatting sqref="D23:H23">
    <cfRule type="expression" dxfId="93" priority="20">
      <formula>D22&lt;&gt;""</formula>
    </cfRule>
  </conditionalFormatting>
  <conditionalFormatting sqref="D25:H25">
    <cfRule type="notContainsBlanks" dxfId="92" priority="4">
      <formula>LEN(TRIM(D25))&gt;0</formula>
    </cfRule>
  </conditionalFormatting>
  <conditionalFormatting sqref="D26:H26">
    <cfRule type="expression" dxfId="91" priority="3">
      <formula>D25&lt;&gt;""</formula>
    </cfRule>
  </conditionalFormatting>
  <conditionalFormatting sqref="D29:H29">
    <cfRule type="expression" dxfId="90" priority="19">
      <formula>D28&lt;&gt;""</formula>
    </cfRule>
  </conditionalFormatting>
  <conditionalFormatting sqref="D31:H31">
    <cfRule type="notContainsBlanks" dxfId="89" priority="2">
      <formula>LEN(TRIM(D31))&gt;0</formula>
    </cfRule>
  </conditionalFormatting>
  <conditionalFormatting sqref="D32:H32">
    <cfRule type="expression" dxfId="88" priority="1">
      <formula>D31&lt;&gt;""</formula>
    </cfRule>
  </conditionalFormatting>
  <conditionalFormatting sqref="E11">
    <cfRule type="expression" dxfId="87" priority="11">
      <formula>$E$10&lt;&gt;""</formula>
    </cfRule>
  </conditionalFormatting>
  <conditionalFormatting sqref="F11">
    <cfRule type="expression" dxfId="86" priority="10">
      <formula>$F$10&lt;&gt;""</formula>
    </cfRule>
  </conditionalFormatting>
  <conditionalFormatting sqref="G11">
    <cfRule type="expression" dxfId="85" priority="9">
      <formula>$G$10&lt;&gt;""</formula>
    </cfRule>
  </conditionalFormatting>
  <conditionalFormatting sqref="H11">
    <cfRule type="expression" dxfId="84" priority="8">
      <formula>$H$10&lt;&gt;""</formula>
    </cfRule>
  </conditionalFormatting>
  <dataValidations count="8">
    <dataValidation type="list" allowBlank="1" showInputMessage="1" showErrorMessage="1" sqref="C9" xr:uid="{00000000-0002-0000-0700-000000000000}">
      <formula1>#REF!</formula1>
    </dataValidation>
    <dataValidation type="list" allowBlank="1" showInputMessage="1" showErrorMessage="1" sqref="C11 C14 C17 C20 C29 C23 C26 C32" xr:uid="{00000000-0002-0000-0700-000001000000}">
      <formula1>Extramain</formula1>
    </dataValidation>
    <dataValidation type="list" allowBlank="1" showInputMessage="1" sqref="D11" xr:uid="{90F8A1FD-2DCF-8743-AE2F-EEEFDCF52B50}">
      <formula1>INDIRECT($C$11)</formula1>
    </dataValidation>
    <dataValidation type="list" allowBlank="1" showInputMessage="1" sqref="D14" xr:uid="{62056D3A-5F15-474D-A32E-92197EA3E553}">
      <formula1>INDIRECT($C$14)</formula1>
    </dataValidation>
    <dataValidation type="list" allowBlank="1" showInputMessage="1" sqref="D17" xr:uid="{AB291EEF-4A1E-544C-ADDF-DEAF9D47DC30}">
      <formula1>INDIRECT($C$17)</formula1>
    </dataValidation>
    <dataValidation type="list" allowBlank="1" showInputMessage="1" sqref="D20" xr:uid="{E16C7075-32F0-E64A-85AB-0153E308762B}">
      <formula1>INDIRECT($C$20)</formula1>
    </dataValidation>
    <dataValidation type="list" allowBlank="1" showInputMessage="1" sqref="D23 D26" xr:uid="{852531F8-4438-1546-BA4C-4349AEA3DBDA}">
      <formula1>INDIRECT($C$23)</formula1>
    </dataValidation>
    <dataValidation type="list" allowBlank="1" showInputMessage="1" sqref="D29 D32" xr:uid="{362E962D-AFFF-474B-BA3F-7DC9BC7230DB}">
      <formula1>INDIRECT($C$29)</formula1>
    </dataValidation>
  </dataValidations>
  <pageMargins left="0.7" right="0.7" top="0.75" bottom="0.75" header="0.3" footer="0.3"/>
  <pageSetup orientation="portrait" horizontalDpi="90" verticalDpi="9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3" tint="-0.499984740745262"/>
  </sheetPr>
  <dimension ref="A1:J31"/>
  <sheetViews>
    <sheetView zoomScaleNormal="100" workbookViewId="0">
      <selection activeCell="F5" sqref="F5"/>
    </sheetView>
  </sheetViews>
  <sheetFormatPr baseColWidth="10" defaultColWidth="0" defaultRowHeight="15" zeroHeight="1" x14ac:dyDescent="0.2"/>
  <cols>
    <col min="1" max="1" width="11" style="95" customWidth="1"/>
    <col min="2" max="2" width="58.6640625" style="95" customWidth="1"/>
    <col min="3" max="3" width="23.6640625" style="95" customWidth="1"/>
    <col min="4" max="4" width="20.6640625" style="95" customWidth="1"/>
    <col min="5" max="8" width="23.6640625" style="95" customWidth="1"/>
    <col min="9" max="9" width="20.6640625" style="95" customWidth="1"/>
    <col min="10" max="10" width="3.5" style="95" customWidth="1"/>
    <col min="11" max="16384" width="9.33203125" style="95" hidden="1"/>
  </cols>
  <sheetData>
    <row r="1" spans="1:10" ht="21" x14ac:dyDescent="0.25">
      <c r="A1" s="669" t="s">
        <v>223</v>
      </c>
      <c r="B1" s="669"/>
      <c r="C1" s="669"/>
      <c r="D1" s="669"/>
      <c r="E1" s="669"/>
      <c r="F1" s="669"/>
      <c r="G1" s="669"/>
      <c r="H1" s="669"/>
      <c r="I1" s="669"/>
      <c r="J1" s="669"/>
    </row>
    <row r="2" spans="1:10" ht="45" customHeight="1" x14ac:dyDescent="0.2">
      <c r="A2" s="670" t="s">
        <v>286</v>
      </c>
      <c r="B2" s="670"/>
      <c r="C2" s="670"/>
      <c r="D2" s="670"/>
      <c r="E2" s="670"/>
      <c r="F2" s="670"/>
      <c r="G2" s="670"/>
      <c r="H2" s="670"/>
      <c r="I2" s="670"/>
      <c r="J2" s="674"/>
    </row>
    <row r="3" spans="1:10" ht="127.25" customHeight="1" x14ac:dyDescent="0.2">
      <c r="B3" s="671" t="s">
        <v>546</v>
      </c>
      <c r="C3" s="671"/>
      <c r="D3" s="671"/>
      <c r="E3" s="671"/>
      <c r="F3" s="671"/>
      <c r="G3" s="671"/>
      <c r="H3" s="671"/>
      <c r="J3" s="674"/>
    </row>
    <row r="4" spans="1:10" ht="51" customHeight="1" x14ac:dyDescent="0.2">
      <c r="B4" s="689" t="s">
        <v>547</v>
      </c>
      <c r="C4" s="689"/>
      <c r="D4" s="689"/>
      <c r="E4" s="689"/>
      <c r="J4" s="674"/>
    </row>
    <row r="5" spans="1:10" ht="53.5" customHeight="1" x14ac:dyDescent="0.2">
      <c r="B5" s="672" t="s">
        <v>287</v>
      </c>
      <c r="C5" s="137" t="str">
        <f>'Étape 1- Rassembler les sources'!B11</f>
        <v>Plan pluriannuel complet (PPAc) ou Stratégie nationale de vaccination (SNV)</v>
      </c>
      <c r="D5" s="137" t="str">
        <f>'Étape 1- Rassembler les sources'!B16</f>
        <v>Examen du PEV</v>
      </c>
      <c r="E5" s="138" t="str">
        <f>'Étape 1- Rassembler les sources'!B20</f>
        <v>Rapports de surveillance des maladies à prévention vaccinale (MPV)</v>
      </c>
      <c r="F5" s="295"/>
      <c r="J5" s="674"/>
    </row>
    <row r="6" spans="1:10" ht="15" customHeight="1" x14ac:dyDescent="0.2">
      <c r="B6" s="673"/>
      <c r="C6" s="144" t="str">
        <f>IF('Étape 1- Rassembler les sources'!C11='List of barriers'!I3,"1","N/A")</f>
        <v>N/A</v>
      </c>
      <c r="D6" s="144" t="str">
        <f>IF('Étape 1- Rassembler les sources'!C16='List of barriers'!I3,"1","N/A")</f>
        <v>N/A</v>
      </c>
      <c r="E6" s="165" t="str">
        <f>IF('Étape 1- Rassembler les sources'!C20='List of barriers'!I3,"1","N/A")</f>
        <v>N/A</v>
      </c>
      <c r="J6" s="674"/>
    </row>
    <row r="7" spans="1:10" ht="25.25" customHeight="1" x14ac:dyDescent="0.2">
      <c r="C7" s="287"/>
      <c r="D7" s="287"/>
      <c r="J7" s="674"/>
    </row>
    <row r="8" spans="1:10" ht="64.25" customHeight="1" x14ac:dyDescent="0.2">
      <c r="C8" s="221" t="s">
        <v>234</v>
      </c>
      <c r="D8" s="222" t="s">
        <v>280</v>
      </c>
      <c r="J8" s="674"/>
    </row>
    <row r="9" spans="1:10" ht="22.25" customHeight="1" x14ac:dyDescent="0.2">
      <c r="B9" s="223" t="s">
        <v>236</v>
      </c>
      <c r="J9" s="674"/>
    </row>
    <row r="10" spans="1:10" ht="61" customHeight="1" x14ac:dyDescent="0.2">
      <c r="B10" s="123" t="s">
        <v>288</v>
      </c>
      <c r="C10" s="165" t="s">
        <v>237</v>
      </c>
      <c r="D10" s="211" t="str">
        <f>IF($C$11='List of barriers'!$I$3,'List of barriers'!J3,IF($C$11='List of barriers'!$I$4,'List of barriers'!J4,""))</f>
        <v/>
      </c>
      <c r="E10" s="211" t="str">
        <f>IF($C$11='List of barriers'!$I$3,'List of barriers'!K3,IF($C$11='List of barriers'!$I$4,'List of barriers'!K4,""))</f>
        <v/>
      </c>
      <c r="F10" s="211" t="str">
        <f>IF($C$11='List of barriers'!$I$3,'List of barriers'!L3,"")</f>
        <v/>
      </c>
      <c r="G10" s="211" t="str">
        <f>IF($C$11='List of barriers'!$I$3,'List of barriers'!M3,"")</f>
        <v/>
      </c>
      <c r="H10" s="211" t="str">
        <f>IF($C$11='List of barriers'!$I$3,'List of barriers'!N3,"")</f>
        <v/>
      </c>
      <c r="I10" s="226"/>
      <c r="J10" s="674"/>
    </row>
    <row r="11" spans="1:10" ht="85.5" customHeight="1" x14ac:dyDescent="0.2">
      <c r="B11" s="18" t="s">
        <v>548</v>
      </c>
      <c r="C11" s="220"/>
      <c r="D11" s="227"/>
      <c r="E11" s="227"/>
      <c r="F11" s="227"/>
      <c r="G11" s="227"/>
      <c r="H11" s="227"/>
      <c r="I11" s="237"/>
      <c r="J11" s="674"/>
    </row>
    <row r="12" spans="1:10" ht="18" customHeight="1" x14ac:dyDescent="0.2">
      <c r="B12" s="67"/>
      <c r="J12" s="674"/>
    </row>
    <row r="13" spans="1:10" ht="59" customHeight="1" x14ac:dyDescent="0.2">
      <c r="B13" s="123" t="s">
        <v>549</v>
      </c>
      <c r="C13" s="165" t="s">
        <v>237</v>
      </c>
      <c r="D13" s="211" t="str">
        <f>IF($C$14='List of barriers'!$I$3,'List of barriers'!J3,IF($C$14='List of barriers'!$I$4,'List of barriers'!J4,""))</f>
        <v/>
      </c>
      <c r="E13" s="211" t="str">
        <f>IF($C$14='List of barriers'!$I$3,'List of barriers'!K3,IF($C$14='List of barriers'!$I$4,'List of barriers'!K4,""))</f>
        <v/>
      </c>
      <c r="F13" s="211" t="str">
        <f>IF($C$14='List of barriers'!$I$3,'List of barriers'!L3,"")</f>
        <v/>
      </c>
      <c r="G13" s="211" t="str">
        <f>IF($C$14='List of barriers'!$I$3,'List of barriers'!M3,"")</f>
        <v/>
      </c>
      <c r="H13" s="211" t="str">
        <f>IF($C$14='List of barriers'!$I$3,'List of barriers'!N3,"")</f>
        <v/>
      </c>
      <c r="I13" s="226"/>
      <c r="J13" s="674"/>
    </row>
    <row r="14" spans="1:10" ht="84" customHeight="1" x14ac:dyDescent="0.2">
      <c r="B14" s="18" t="s">
        <v>550</v>
      </c>
      <c r="C14" s="220"/>
      <c r="D14" s="227"/>
      <c r="E14" s="227"/>
      <c r="F14" s="227"/>
      <c r="G14" s="227"/>
      <c r="H14" s="227"/>
      <c r="I14" s="237"/>
      <c r="J14" s="674"/>
    </row>
    <row r="15" spans="1:10" ht="18" customHeight="1" x14ac:dyDescent="0.2">
      <c r="B15" s="67"/>
      <c r="J15" s="674"/>
    </row>
    <row r="16" spans="1:10" ht="68" customHeight="1" x14ac:dyDescent="0.2">
      <c r="B16" s="123" t="s">
        <v>289</v>
      </c>
      <c r="C16" s="165" t="s">
        <v>237</v>
      </c>
      <c r="D16" s="211" t="str">
        <f>IF($C$17='List of barriers'!$I$3,'List of barriers'!J3,IF($C$17='List of barriers'!$I$4,'List of barriers'!J4,""))</f>
        <v/>
      </c>
      <c r="E16" s="211" t="str">
        <f>IF($C$17='List of barriers'!$I$3,'List of barriers'!K3,IF($C$17='List of barriers'!$I$4,'List of barriers'!K4,""))</f>
        <v/>
      </c>
      <c r="F16" s="211" t="str">
        <f>IF($C$17='List of barriers'!$I$3,'List of barriers'!L3,"")</f>
        <v/>
      </c>
      <c r="G16" s="211" t="str">
        <f>IF($C$17='List of barriers'!$I$3,'List of barriers'!M3,"")</f>
        <v/>
      </c>
      <c r="H16" s="211" t="str">
        <f>IF($C$17='List of barriers'!$I$3,'List of barriers'!N3,"")</f>
        <v/>
      </c>
      <c r="I16" s="226"/>
      <c r="J16" s="674"/>
    </row>
    <row r="17" spans="1:10" ht="60" customHeight="1" x14ac:dyDescent="0.2">
      <c r="B17" s="18" t="s">
        <v>551</v>
      </c>
      <c r="C17" s="220"/>
      <c r="D17" s="227"/>
      <c r="E17" s="227"/>
      <c r="F17" s="227"/>
      <c r="G17" s="227"/>
      <c r="H17" s="227"/>
      <c r="I17" s="237"/>
      <c r="J17" s="674"/>
    </row>
    <row r="18" spans="1:10" ht="18" customHeight="1" x14ac:dyDescent="0.2">
      <c r="B18" s="67"/>
      <c r="J18" s="674"/>
    </row>
    <row r="19" spans="1:10" ht="67" customHeight="1" x14ac:dyDescent="0.2">
      <c r="B19" s="123" t="s">
        <v>290</v>
      </c>
      <c r="C19" s="165" t="s">
        <v>237</v>
      </c>
      <c r="D19" s="211" t="str">
        <f>IF($C$20='List of barriers'!$I$3,'List of barriers'!J3,IF($C$20='List of barriers'!$I$4,'List of barriers'!J4,""))</f>
        <v/>
      </c>
      <c r="E19" s="211" t="str">
        <f>IF($C$20='List of barriers'!$I$3,'List of barriers'!K3,IF($C$20='List of barriers'!$I$4,'List of barriers'!K4,""))</f>
        <v/>
      </c>
      <c r="F19" s="211" t="str">
        <f>IF($C$20='List of barriers'!$I$3,'List of barriers'!L3,"")</f>
        <v/>
      </c>
      <c r="G19" s="211" t="str">
        <f>IF($C$20='List of barriers'!$I$3,'List of barriers'!M3,"")</f>
        <v/>
      </c>
      <c r="H19" s="211" t="str">
        <f>IF($C$20='List of barriers'!$I$3,'List of barriers'!N3,"")</f>
        <v/>
      </c>
      <c r="I19" s="226"/>
      <c r="J19" s="674"/>
    </row>
    <row r="20" spans="1:10" ht="69" customHeight="1" x14ac:dyDescent="0.2">
      <c r="B20" s="68" t="s">
        <v>552</v>
      </c>
      <c r="C20" s="220"/>
      <c r="D20" s="227"/>
      <c r="E20" s="227"/>
      <c r="F20" s="227"/>
      <c r="G20" s="227"/>
      <c r="H20" s="227"/>
      <c r="I20" s="237"/>
      <c r="J20" s="674"/>
    </row>
    <row r="21" spans="1:10" x14ac:dyDescent="0.2">
      <c r="B21" s="96"/>
      <c r="C21" s="239"/>
      <c r="J21" s="674"/>
    </row>
    <row r="22" spans="1:10" ht="67.25" customHeight="1" x14ac:dyDescent="0.2">
      <c r="B22" s="123" t="s">
        <v>291</v>
      </c>
      <c r="C22" s="165" t="s">
        <v>237</v>
      </c>
      <c r="D22" s="211" t="str">
        <f>IF($C$23='List of barriers'!$I$3,'List of barriers'!J3,IF($C$23='List of barriers'!$I$4,'List of barriers'!J4,""))</f>
        <v/>
      </c>
      <c r="E22" s="211" t="str">
        <f>IF($C$23='List of barriers'!$I$3,'List of barriers'!K3,IF($C$23='List of barriers'!$I$4,'List of barriers'!K4,""))</f>
        <v/>
      </c>
      <c r="F22" s="211" t="str">
        <f>IF($C$23='List of barriers'!$I$3,'List of barriers'!L3,"")</f>
        <v/>
      </c>
      <c r="G22" s="211" t="str">
        <f>IF($C$23='List of barriers'!$I$3,'List of barriers'!M3,"")</f>
        <v/>
      </c>
      <c r="H22" s="211" t="str">
        <f>IF($C$23='List of barriers'!$I$3,'List of barriers'!N3,"")</f>
        <v/>
      </c>
      <c r="I22" s="226"/>
      <c r="J22" s="674"/>
    </row>
    <row r="23" spans="1:10" ht="144" customHeight="1" x14ac:dyDescent="0.2">
      <c r="B23" s="68" t="s">
        <v>553</v>
      </c>
      <c r="C23" s="220"/>
      <c r="D23" s="227"/>
      <c r="E23" s="227"/>
      <c r="F23" s="227"/>
      <c r="G23" s="227"/>
      <c r="H23" s="227"/>
      <c r="I23" s="237"/>
      <c r="J23" s="674"/>
    </row>
    <row r="24" spans="1:10" x14ac:dyDescent="0.2">
      <c r="B24" s="300"/>
      <c r="C24" s="224"/>
      <c r="D24" s="224"/>
      <c r="J24" s="674"/>
    </row>
    <row r="25" spans="1:10" ht="79" customHeight="1" x14ac:dyDescent="0.2">
      <c r="B25" s="123" t="s">
        <v>292</v>
      </c>
      <c r="C25" s="165" t="s">
        <v>237</v>
      </c>
      <c r="D25" s="211" t="str">
        <f>IF($C$26='List of barriers'!$I$3,'List of barriers'!J3,IF($C$26='List of barriers'!$I$4,'List of barriers'!J4,""))</f>
        <v/>
      </c>
      <c r="E25" s="211" t="str">
        <f>IF($C$26='List of barriers'!$I$3,'List of barriers'!K3,IF($C$26='List of barriers'!$I$4,'List of barriers'!K4,""))</f>
        <v/>
      </c>
      <c r="F25" s="211" t="str">
        <f>IF($C$26='List of barriers'!$I$3,'List of barriers'!L3,"")</f>
        <v/>
      </c>
      <c r="G25" s="211" t="str">
        <f>IF($C$26='List of barriers'!$I$3,'List of barriers'!M3,"")</f>
        <v/>
      </c>
      <c r="H25" s="211" t="str">
        <f>IF($C$26='List of barriers'!$I$3,'List of barriers'!N3,"")</f>
        <v/>
      </c>
      <c r="I25" s="226"/>
      <c r="J25" s="674"/>
    </row>
    <row r="26" spans="1:10" ht="155.5" customHeight="1" x14ac:dyDescent="0.2">
      <c r="B26" s="68" t="s">
        <v>554</v>
      </c>
      <c r="C26" s="220"/>
      <c r="D26" s="227"/>
      <c r="E26" s="227"/>
      <c r="F26" s="227"/>
      <c r="G26" s="227"/>
      <c r="H26" s="227"/>
      <c r="I26" s="237"/>
      <c r="J26" s="674"/>
    </row>
    <row r="27" spans="1:10" ht="20.25" customHeight="1" x14ac:dyDescent="0.2">
      <c r="B27" s="19"/>
      <c r="C27" s="299"/>
      <c r="D27" s="299"/>
      <c r="J27" s="674"/>
    </row>
    <row r="28" spans="1:10" ht="68" customHeight="1" x14ac:dyDescent="0.2">
      <c r="B28" s="123" t="s">
        <v>293</v>
      </c>
      <c r="C28" s="165" t="s">
        <v>237</v>
      </c>
      <c r="D28" s="211" t="str">
        <f>IF($C$29='List of barriers'!$I$3,'List of barriers'!J3,IF($C$29='List of barriers'!$I$4,'List of barriers'!J4,""))</f>
        <v/>
      </c>
      <c r="E28" s="211" t="str">
        <f>IF($C$29='List of barriers'!$I$3,'List of barriers'!K3,IF($C$29='List of barriers'!$I$4,'List of barriers'!K4,""))</f>
        <v/>
      </c>
      <c r="F28" s="211" t="str">
        <f>IF($C$29='List of barriers'!$I$3,'List of barriers'!L3,"")</f>
        <v/>
      </c>
      <c r="G28" s="211" t="str">
        <f>IF($C$29='List of barriers'!$I$3,'List of barriers'!M3,"")</f>
        <v/>
      </c>
      <c r="H28" s="211" t="str">
        <f>IF($C$29='List of barriers'!$I$3,'List of barriers'!N3,"")</f>
        <v/>
      </c>
      <c r="I28" s="226"/>
      <c r="J28" s="674"/>
    </row>
    <row r="29" spans="1:10" ht="106.25" customHeight="1" x14ac:dyDescent="0.2">
      <c r="B29" s="210" t="s">
        <v>555</v>
      </c>
      <c r="C29" s="220"/>
      <c r="D29" s="227"/>
      <c r="E29" s="227"/>
      <c r="F29" s="227"/>
      <c r="G29" s="227"/>
      <c r="H29" s="227"/>
      <c r="I29" s="237"/>
      <c r="J29" s="674"/>
    </row>
    <row r="30" spans="1:10" ht="13.5" customHeight="1" x14ac:dyDescent="0.2">
      <c r="B30" s="288"/>
      <c r="C30" s="299"/>
      <c r="D30" s="299"/>
      <c r="J30" s="674"/>
    </row>
    <row r="31" spans="1:10" ht="22.5" customHeight="1" x14ac:dyDescent="0.25">
      <c r="A31" s="669" t="s">
        <v>26</v>
      </c>
      <c r="B31" s="674"/>
      <c r="C31" s="674"/>
      <c r="D31" s="674"/>
      <c r="E31" s="674"/>
      <c r="F31" s="674"/>
      <c r="G31" s="674"/>
      <c r="H31" s="674"/>
      <c r="I31" s="674"/>
      <c r="J31" s="674"/>
    </row>
  </sheetData>
  <sheetProtection sheet="1"/>
  <mergeCells count="7">
    <mergeCell ref="A1:J1"/>
    <mergeCell ref="B5:B6"/>
    <mergeCell ref="J2:J31"/>
    <mergeCell ref="A31:I31"/>
    <mergeCell ref="A2:I2"/>
    <mergeCell ref="B3:H3"/>
    <mergeCell ref="B4:E4"/>
  </mergeCells>
  <conditionalFormatting sqref="D10:H10 D13:H13">
    <cfRule type="notContainsBlanks" dxfId="83" priority="25">
      <formula>LEN(TRIM(D10))&gt;0</formula>
    </cfRule>
    <cfRule type="cellIs" dxfId="82" priority="50" operator="between">
      <formula>#REF!</formula>
      <formula>#REF!</formula>
    </cfRule>
  </conditionalFormatting>
  <conditionalFormatting sqref="D11:H11">
    <cfRule type="expression" dxfId="81" priority="24">
      <formula>D10&lt;&gt;""</formula>
    </cfRule>
  </conditionalFormatting>
  <conditionalFormatting sqref="D14:H14">
    <cfRule type="expression" dxfId="80" priority="23">
      <formula>D13&lt;&gt;""</formula>
    </cfRule>
  </conditionalFormatting>
  <conditionalFormatting sqref="D16:H16">
    <cfRule type="notContainsBlanks" dxfId="79" priority="8">
      <formula>LEN(TRIM(D16))&gt;0</formula>
    </cfRule>
  </conditionalFormatting>
  <conditionalFormatting sqref="D17:H17">
    <cfRule type="expression" dxfId="78" priority="16">
      <formula>D16&lt;&gt;""</formula>
    </cfRule>
  </conditionalFormatting>
  <conditionalFormatting sqref="D19:H19">
    <cfRule type="notContainsBlanks" dxfId="77" priority="7">
      <formula>LEN(TRIM(D19))&gt;0</formula>
    </cfRule>
  </conditionalFormatting>
  <conditionalFormatting sqref="D20:H20">
    <cfRule type="expression" dxfId="76" priority="9">
      <formula>D19&lt;&gt;""</formula>
    </cfRule>
  </conditionalFormatting>
  <conditionalFormatting sqref="D22:H22">
    <cfRule type="notContainsBlanks" dxfId="75" priority="5">
      <formula>LEN(TRIM(D22))&gt;0</formula>
    </cfRule>
  </conditionalFormatting>
  <conditionalFormatting sqref="D23:H23">
    <cfRule type="expression" dxfId="74" priority="6">
      <formula>D22&lt;&gt;""</formula>
    </cfRule>
  </conditionalFormatting>
  <conditionalFormatting sqref="D25:H25">
    <cfRule type="notContainsBlanks" dxfId="73" priority="3">
      <formula>LEN(TRIM(D25))&gt;0</formula>
    </cfRule>
  </conditionalFormatting>
  <conditionalFormatting sqref="D26:H26">
    <cfRule type="expression" dxfId="72" priority="4">
      <formula>D25&lt;&gt;""</formula>
    </cfRule>
  </conditionalFormatting>
  <conditionalFormatting sqref="D28:H28">
    <cfRule type="notContainsBlanks" dxfId="71" priority="1">
      <formula>LEN(TRIM(D28))&gt;0</formula>
    </cfRule>
  </conditionalFormatting>
  <conditionalFormatting sqref="D29:H29">
    <cfRule type="expression" dxfId="70" priority="2">
      <formula>D28&lt;&gt;""</formula>
    </cfRule>
  </conditionalFormatting>
  <conditionalFormatting sqref="E10 E13">
    <cfRule type="cellIs" dxfId="69" priority="51" operator="between">
      <formula>#REF!</formula>
      <formula>#REF!</formula>
    </cfRule>
  </conditionalFormatting>
  <conditionalFormatting sqref="F10:H10">
    <cfRule type="cellIs" dxfId="68" priority="52" operator="equal">
      <formula>#REF!</formula>
    </cfRule>
    <cfRule type="cellIs" priority="53" operator="equal">
      <formula>#REF!</formula>
    </cfRule>
  </conditionalFormatting>
  <conditionalFormatting sqref="F13:H13">
    <cfRule type="cellIs" dxfId="67" priority="54" operator="equal">
      <formula>#REF!</formula>
    </cfRule>
  </conditionalFormatting>
  <dataValidations count="5">
    <dataValidation type="list" allowBlank="1" showInputMessage="1" showErrorMessage="1" sqref="C11 C14 C17 C20 C23 C26 C29" xr:uid="{00000000-0002-0000-0800-000000000000}">
      <formula1>Extramain</formula1>
    </dataValidation>
    <dataValidation type="list" allowBlank="1" showInputMessage="1" sqref="D11" xr:uid="{194CC400-E9FC-F145-8205-4932E2FC156D}">
      <formula1>INDIRECT($C$11)</formula1>
    </dataValidation>
    <dataValidation type="list" allowBlank="1" showInputMessage="1" sqref="D14" xr:uid="{CB47BD84-913D-A244-A304-7C7FFF0CBD8F}">
      <formula1>INDIRECT($C$14)</formula1>
    </dataValidation>
    <dataValidation type="list" allowBlank="1" showInputMessage="1" sqref="D17" xr:uid="{6520F3E1-29DB-844A-94C7-338CDAD08A2C}">
      <formula1>INDIRECT($C$17)</formula1>
    </dataValidation>
    <dataValidation type="list" allowBlank="1" showInputMessage="1" sqref="D20 D23 D26 D29" xr:uid="{30CD4703-84E2-324B-8528-E1CF2A89C109}">
      <formula1>INDIRECT($C$20)</formula1>
    </dataValidation>
  </dataValidations>
  <pageMargins left="0.7" right="0.7" top="0.75" bottom="0.75" header="0.3" footer="0.3"/>
  <pageSetup orientation="portrait" horizontalDpi="90" verticalDpi="9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BH92"/>
  <sheetViews>
    <sheetView workbookViewId="0">
      <selection activeCell="I8" sqref="I8"/>
    </sheetView>
  </sheetViews>
  <sheetFormatPr baseColWidth="10" defaultColWidth="9.33203125" defaultRowHeight="15" x14ac:dyDescent="0.2"/>
  <cols>
    <col min="1" max="1" width="46.6640625" style="57" customWidth="1"/>
    <col min="2" max="2" width="26.6640625" style="56" customWidth="1"/>
    <col min="3" max="3" width="20.6640625" style="56" customWidth="1"/>
    <col min="4" max="4" width="16.33203125" style="56" customWidth="1"/>
    <col min="5" max="5" width="16" style="56" customWidth="1"/>
    <col min="6" max="6" width="11" style="56" customWidth="1"/>
    <col min="7" max="7" width="13.33203125" style="56" customWidth="1"/>
    <col min="8" max="8" width="9.33203125" style="56"/>
    <col min="9" max="9" width="50.5" style="56" customWidth="1"/>
    <col min="10" max="10" width="30.6640625" style="56" customWidth="1"/>
    <col min="11" max="11" width="22.6640625" style="56" customWidth="1"/>
    <col min="12" max="12" width="17.5" style="56" customWidth="1"/>
    <col min="13" max="13" width="18.6640625" style="56" customWidth="1"/>
    <col min="14" max="14" width="31.6640625" style="56" customWidth="1"/>
    <col min="15" max="16384" width="9.33203125" style="56"/>
  </cols>
  <sheetData>
    <row r="1" spans="1:60" s="60" customFormat="1" ht="20" x14ac:dyDescent="0.25">
      <c r="A1" s="61" t="s">
        <v>138</v>
      </c>
      <c r="B1" s="62" t="s">
        <v>139</v>
      </c>
      <c r="D1" s="651" t="s">
        <v>140</v>
      </c>
      <c r="E1" s="651"/>
      <c r="F1" s="652" t="s">
        <v>141</v>
      </c>
      <c r="G1" s="652"/>
      <c r="W1" s="169" t="s">
        <v>142</v>
      </c>
      <c r="X1" s="169" t="s">
        <v>143</v>
      </c>
      <c r="Y1" s="169"/>
      <c r="Z1" s="169"/>
      <c r="AA1" s="169"/>
      <c r="AB1" s="169"/>
      <c r="AF1" s="56"/>
    </row>
    <row r="2" spans="1:60" ht="64" x14ac:dyDescent="0.2">
      <c r="A2" s="55" t="s">
        <v>144</v>
      </c>
      <c r="C2" s="56" t="s">
        <v>145</v>
      </c>
      <c r="D2" s="57" t="s">
        <v>146</v>
      </c>
      <c r="E2" s="57" t="s">
        <v>147</v>
      </c>
      <c r="F2" s="57" t="s">
        <v>141</v>
      </c>
      <c r="G2" s="57" t="s">
        <v>148</v>
      </c>
      <c r="J2" s="56" t="s">
        <v>149</v>
      </c>
      <c r="W2" s="170"/>
      <c r="X2" s="170" t="s">
        <v>150</v>
      </c>
      <c r="Y2" s="170"/>
      <c r="Z2" s="170"/>
      <c r="AA2" s="170" t="s">
        <v>151</v>
      </c>
      <c r="AB2" s="170" t="s">
        <v>152</v>
      </c>
      <c r="AF2" s="180" t="str">
        <f>'Étape 4-Hiérarchisation '!B18</f>
        <v/>
      </c>
      <c r="AG2" s="180" t="str">
        <f>'Étape 4-Hiérarchisation '!D18</f>
        <v>Faible</v>
      </c>
      <c r="AL2" s="448" t="s">
        <v>90</v>
      </c>
      <c r="AM2" s="636" t="s">
        <v>91</v>
      </c>
      <c r="AN2" s="636"/>
      <c r="AO2" s="636"/>
      <c r="AP2" s="636"/>
      <c r="AQ2" s="636"/>
      <c r="AR2" s="636"/>
      <c r="AS2" s="636"/>
      <c r="AT2" s="636"/>
    </row>
    <row r="3" spans="1:60" ht="73.5" customHeight="1" x14ac:dyDescent="0.2">
      <c r="A3" s="16" t="str">
        <f>'3.1 Gestion&amp;financement prog'!B10</f>
        <v>3.1.1. Politiques et orientations : lois et politiques nationales inadéquates concernant les pratiques de vaccination (p. ex. ouverture des flacons multidoses, vaccination de rattrapage, élimination et taux de perte des vaccins, politiques non alignées sur les stratégies et les plans  de santé nationaux)</v>
      </c>
      <c r="B3" s="16">
        <f>'3.1 Gestion&amp;financement prog'!D11</f>
        <v>0</v>
      </c>
      <c r="C3" s="18">
        <f>'3.1 Gestion&amp;financement prog'!C11</f>
        <v>0</v>
      </c>
      <c r="D3" s="154" t="str">
        <f>IF('3.1 Gestion&amp;financement prog'!$C11='List of barriers'!$I$4,'3.1 Gestion&amp;financement prog'!$D11,"")</f>
        <v/>
      </c>
      <c r="E3" s="154" t="str">
        <f>IF('3.1 Gestion&amp;financement prog'!$C11='List of barriers'!$I$4,'3.1 Gestion&amp;financement prog'!E11,"")</f>
        <v/>
      </c>
      <c r="F3" s="154" t="str">
        <f>IF('3.1 Gestion&amp;financement prog'!$C11='List of barriers'!$I$3,'3.1 Gestion&amp;financement prog'!D$11,"")</f>
        <v/>
      </c>
      <c r="G3" s="172" t="str">
        <f>IF('3.1 Gestion&amp;financement prog'!$C11='List of barriers'!$I$3,'3.1 Gestion&amp;financement prog'!$E$11,"")</f>
        <v/>
      </c>
      <c r="I3" s="63" t="s">
        <v>153</v>
      </c>
      <c r="J3" s="211" t="s">
        <v>625</v>
      </c>
      <c r="K3" s="211" t="s">
        <v>626</v>
      </c>
      <c r="L3" s="211" t="s">
        <v>627</v>
      </c>
      <c r="M3" s="211" t="s">
        <v>628</v>
      </c>
      <c r="N3" s="211" t="s">
        <v>629</v>
      </c>
      <c r="O3" s="64"/>
      <c r="P3" s="66"/>
      <c r="W3" s="170" t="s">
        <v>153</v>
      </c>
      <c r="X3" s="170" t="s">
        <v>154</v>
      </c>
      <c r="Y3" s="170"/>
      <c r="Z3" s="170"/>
      <c r="AA3" s="170"/>
      <c r="AB3" s="170"/>
      <c r="AF3" s="180" t="str">
        <f>'Étape 4-Hiérarchisation '!B19</f>
        <v/>
      </c>
      <c r="AG3" s="180" t="str">
        <f>'Étape 4-Hiérarchisation '!D19</f>
        <v>Moyenne</v>
      </c>
      <c r="AL3" s="451"/>
      <c r="AM3" s="449">
        <v>2023</v>
      </c>
      <c r="AN3" s="450">
        <v>2022</v>
      </c>
      <c r="AO3" s="450">
        <v>2021</v>
      </c>
      <c r="AP3" s="450">
        <v>2020</v>
      </c>
      <c r="AQ3" s="450">
        <v>2019</v>
      </c>
      <c r="AR3" s="450">
        <v>2018</v>
      </c>
      <c r="AS3" s="450">
        <v>2017</v>
      </c>
      <c r="AT3" s="450">
        <v>2016</v>
      </c>
    </row>
    <row r="4" spans="1:60" ht="64" x14ac:dyDescent="0.2">
      <c r="A4" s="16" t="str">
        <f>'3.1 Gestion&amp;financement prog'!B13</f>
        <v>3.1.2. Policy &amp; guidance: Missed opportunities resulting from regulation/policy restrictions prevent some health worker cadres or non-health workers from administering vaccines</v>
      </c>
      <c r="B4" s="16">
        <f>'3.1 Gestion&amp;financement prog'!D14</f>
        <v>0</v>
      </c>
      <c r="C4" s="18">
        <f>'3.1 Gestion&amp;financement prog'!C14</f>
        <v>0</v>
      </c>
      <c r="D4" s="154" t="str">
        <f>IF('3.1 Gestion&amp;financement prog'!$C14='List of barriers'!$I$4,'3.1 Gestion&amp;financement prog'!$D14,"")</f>
        <v/>
      </c>
      <c r="E4" s="154" t="str">
        <f>IF('3.1 Gestion&amp;financement prog'!$C14='List of barriers'!$I$4,'3.1 Gestion&amp;financement prog'!E14,"")</f>
        <v/>
      </c>
      <c r="F4" s="154" t="str">
        <f>IF('3.1 Gestion&amp;financement prog'!$C14='List of barriers'!$I$3,'3.1 Gestion&amp;financement prog'!$D14,"")</f>
        <v/>
      </c>
      <c r="G4" s="172" t="str">
        <f>IF('3.1 Gestion&amp;financement prog'!$C14='List of barriers'!$I$3,'3.1 Gestion&amp;financement prog'!$E$14,"")</f>
        <v/>
      </c>
      <c r="I4" s="63" t="s">
        <v>632</v>
      </c>
      <c r="J4" s="575" t="s">
        <v>630</v>
      </c>
      <c r="K4" s="168" t="s">
        <v>631</v>
      </c>
      <c r="L4" s="64"/>
      <c r="M4" s="64"/>
      <c r="N4" s="64"/>
      <c r="O4" s="64"/>
      <c r="P4" s="66"/>
      <c r="W4" s="170" t="s">
        <v>155</v>
      </c>
      <c r="X4" s="170" t="s">
        <v>157</v>
      </c>
      <c r="Y4" s="170"/>
      <c r="Z4" s="170"/>
      <c r="AA4" s="170"/>
      <c r="AB4" s="170"/>
      <c r="AF4" s="180" t="str">
        <f>'Étape 4-Hiérarchisation '!B20</f>
        <v/>
      </c>
      <c r="AG4" s="180" t="str">
        <f>'Étape 4-Hiérarchisation '!D20</f>
        <v>Élevée</v>
      </c>
      <c r="AL4" s="336" t="s">
        <v>95</v>
      </c>
      <c r="AM4" s="537">
        <f>'Étape2-2.1 Couverture&amp;équité'!C20</f>
        <v>0</v>
      </c>
      <c r="AN4" s="537">
        <f>'Étape2-2.1 Couverture&amp;équité'!D20</f>
        <v>0</v>
      </c>
      <c r="AO4" s="537">
        <f>'Étape2-2.1 Couverture&amp;équité'!E20</f>
        <v>0</v>
      </c>
      <c r="AP4" s="537">
        <f>'Étape2-2.1 Couverture&amp;équité'!F20</f>
        <v>0</v>
      </c>
      <c r="AQ4" s="537">
        <f>'Étape2-2.1 Couverture&amp;équité'!G20</f>
        <v>0</v>
      </c>
      <c r="AR4" s="537">
        <f>'Étape2-2.1 Couverture&amp;équité'!H20</f>
        <v>0</v>
      </c>
      <c r="AS4" s="537">
        <f>'Étape2-2.1 Couverture&amp;équité'!I20</f>
        <v>0</v>
      </c>
      <c r="AT4" s="537">
        <f>'Étape2-2.1 Couverture&amp;équité'!J20</f>
        <v>0</v>
      </c>
    </row>
    <row r="5" spans="1:60" ht="48" x14ac:dyDescent="0.2">
      <c r="A5" s="16" t="str">
        <f>'3.1 Gestion&amp;financement prog'!B16</f>
        <v>3.1.3. Governance &amp; accountability: Level of functioning of the NITAG and related national-level immunization committees is inadequate</v>
      </c>
      <c r="B5" s="16">
        <f>'3.1 Gestion&amp;financement prog'!D17</f>
        <v>0</v>
      </c>
      <c r="C5" s="18">
        <f>'3.1 Gestion&amp;financement prog'!C17</f>
        <v>0</v>
      </c>
      <c r="D5" s="154" t="str">
        <f>IF('3.1 Gestion&amp;financement prog'!$C17='List of barriers'!$I$4,'3.1 Gestion&amp;financement prog'!$D17,"")</f>
        <v/>
      </c>
      <c r="E5" s="172" t="str">
        <f>IF('3.1 Gestion&amp;financement prog'!$C17='List of barriers'!$I$4,'3.1 Gestion&amp;financement prog'!E17,"")</f>
        <v/>
      </c>
      <c r="F5" s="154" t="str">
        <f>IF('3.1 Gestion&amp;financement prog'!$C17='List of barriers'!$I$3,'3.1 Gestion&amp;financement prog'!$D17,"")</f>
        <v/>
      </c>
      <c r="G5" s="172" t="str">
        <f>IF('3.1 Gestion&amp;financement prog'!$C17='List of barriers'!$I$3,'3.1 Gestion&amp;financement prog'!$E$17,"")</f>
        <v/>
      </c>
      <c r="AF5" s="180" t="str">
        <f>'Étape 4-Hiérarchisation '!B21</f>
        <v/>
      </c>
      <c r="AG5" s="180">
        <f>'Étape 4-Hiérarchisation '!D21</f>
        <v>0</v>
      </c>
      <c r="AL5" s="336" t="s">
        <v>96</v>
      </c>
      <c r="AM5" s="537">
        <f>'Étape2-2.1 Couverture&amp;équité'!C21</f>
        <v>0</v>
      </c>
      <c r="AN5" s="537">
        <f>'Étape2-2.1 Couverture&amp;équité'!D21</f>
        <v>0</v>
      </c>
      <c r="AO5" s="537">
        <f>'Étape2-2.1 Couverture&amp;équité'!E21</f>
        <v>0</v>
      </c>
      <c r="AP5" s="537">
        <f>'Étape2-2.1 Couverture&amp;équité'!F21</f>
        <v>0</v>
      </c>
      <c r="AQ5" s="537">
        <f>'Étape2-2.1 Couverture&amp;équité'!G21</f>
        <v>0</v>
      </c>
      <c r="AR5" s="537">
        <f>'Étape2-2.1 Couverture&amp;équité'!H21</f>
        <v>0</v>
      </c>
      <c r="AS5" s="537">
        <f>'Étape2-2.1 Couverture&amp;équité'!I21</f>
        <v>0</v>
      </c>
      <c r="AT5" s="537">
        <f>'Étape2-2.1 Couverture&amp;équité'!J21</f>
        <v>0</v>
      </c>
    </row>
    <row r="6" spans="1:60" ht="48" x14ac:dyDescent="0.2">
      <c r="A6" s="16" t="str">
        <f>'3.1 Gestion&amp;financement prog'!B19</f>
        <v>3.1.4. Governance &amp; accountability: Poor communication and information flow between different levels of the health sector</v>
      </c>
      <c r="B6" s="16">
        <f>'3.1 Gestion&amp;financement prog'!D20</f>
        <v>0</v>
      </c>
      <c r="C6" s="18">
        <f>'3.1 Gestion&amp;financement prog'!C20</f>
        <v>0</v>
      </c>
      <c r="D6" s="154" t="str">
        <f>IF('3.1 Gestion&amp;financement prog'!$C20='List of barriers'!$I$4,'3.1 Gestion&amp;financement prog'!$D20,"")</f>
        <v/>
      </c>
      <c r="E6" s="154" t="str">
        <f>IF('3.1 Gestion&amp;financement prog'!$C20='List of barriers'!$I$4,'3.1 Gestion&amp;financement prog'!E20,"")</f>
        <v/>
      </c>
      <c r="F6" s="154" t="str">
        <f>IF('3.1 Gestion&amp;financement prog'!$C20='List of barriers'!$I$3,'3.1 Gestion&amp;financement prog'!$D20,"")</f>
        <v/>
      </c>
      <c r="G6" s="172" t="str">
        <f>IF('3.1 Gestion&amp;financement prog'!$C20='List of barriers'!$I$3,'3.1 Gestion&amp;financement prog'!$E$20,"")</f>
        <v/>
      </c>
      <c r="I6" s="170" t="s">
        <v>158</v>
      </c>
      <c r="O6" s="65"/>
      <c r="AF6" s="180" t="str">
        <f>'Étape 4-Hiérarchisation '!B22</f>
        <v/>
      </c>
      <c r="AG6" s="180">
        <f>'Étape 4-Hiérarchisation '!D22</f>
        <v>0</v>
      </c>
      <c r="AL6" s="336" t="s">
        <v>97</v>
      </c>
      <c r="AM6" s="537">
        <f>'Étape2-2.1 Couverture&amp;équité'!C22</f>
        <v>0</v>
      </c>
      <c r="AN6" s="537">
        <f>'Étape2-2.1 Couverture&amp;équité'!D22</f>
        <v>0</v>
      </c>
      <c r="AO6" s="537">
        <f>'Étape2-2.1 Couverture&amp;équité'!E22</f>
        <v>0</v>
      </c>
      <c r="AP6" s="537">
        <f>'Étape2-2.1 Couverture&amp;équité'!F22</f>
        <v>0</v>
      </c>
      <c r="AQ6" s="537">
        <f>'Étape2-2.1 Couverture&amp;équité'!G22</f>
        <v>0</v>
      </c>
      <c r="AR6" s="537">
        <f>'Étape2-2.1 Couverture&amp;équité'!H22</f>
        <v>0</v>
      </c>
      <c r="AS6" s="537">
        <f>'Étape2-2.1 Couverture&amp;équité'!I22</f>
        <v>0</v>
      </c>
      <c r="AT6" s="537">
        <f>'Étape2-2.1 Couverture&amp;équité'!J22</f>
        <v>0</v>
      </c>
    </row>
    <row r="7" spans="1:60" ht="48" x14ac:dyDescent="0.2">
      <c r="A7" s="16" t="str">
        <f>'3.1 Gestion&amp;financement prog'!B22</f>
        <v>3.1.5. Planning &amp; procurement: Inefficient planning processes, not aligned with other planning processes and not linked to financial planning</v>
      </c>
      <c r="B7" s="16">
        <f>'3.1 Gestion&amp;financement prog'!D23</f>
        <v>0</v>
      </c>
      <c r="C7" s="18">
        <f>'3.1 Gestion&amp;financement prog'!C23</f>
        <v>0</v>
      </c>
      <c r="D7" s="154" t="str">
        <f>IF('3.1 Gestion&amp;financement prog'!$C23='List of barriers'!$I$4,'3.1 Gestion&amp;financement prog'!$D23,"")</f>
        <v/>
      </c>
      <c r="E7" s="154" t="str">
        <f>IF('3.1 Gestion&amp;financement prog'!$C23='List of barriers'!$I$4,'3.1 Gestion&amp;financement prog'!E23,"")</f>
        <v/>
      </c>
      <c r="F7" s="154" t="str">
        <f>IF('3.1 Gestion&amp;financement prog'!$C23='List of barriers'!$I$3,'3.1 Gestion&amp;financement prog'!$D23,"")</f>
        <v/>
      </c>
      <c r="G7" s="172" t="str">
        <f>IF('3.1 Gestion&amp;financement prog'!$C23='List of barriers'!$I$3,'3.1 Gestion&amp;financement prog'!$E$23,"")</f>
        <v/>
      </c>
      <c r="I7" s="170"/>
      <c r="AF7" s="180" t="str">
        <f>'Étape 4-Hiérarchisation '!B23</f>
        <v/>
      </c>
      <c r="AG7" s="180">
        <f>'Étape 4-Hiérarchisation '!D23</f>
        <v>0</v>
      </c>
      <c r="AL7" s="336" t="s">
        <v>98</v>
      </c>
      <c r="AM7" s="537">
        <f>'Étape2-2.1 Couverture&amp;équité'!C23</f>
        <v>0</v>
      </c>
      <c r="AN7" s="537">
        <f>'Étape2-2.1 Couverture&amp;équité'!D23</f>
        <v>0</v>
      </c>
      <c r="AO7" s="537">
        <f>'Étape2-2.1 Couverture&amp;équité'!E23</f>
        <v>0</v>
      </c>
      <c r="AP7" s="537">
        <f>'Étape2-2.1 Couverture&amp;équité'!F23</f>
        <v>0</v>
      </c>
      <c r="AQ7" s="537">
        <f>'Étape2-2.1 Couverture&amp;équité'!G23</f>
        <v>0</v>
      </c>
      <c r="AR7" s="537">
        <f>'Étape2-2.1 Couverture&amp;équité'!H23</f>
        <v>0</v>
      </c>
      <c r="AS7" s="537">
        <f>'Étape2-2.1 Couverture&amp;équité'!I23</f>
        <v>0</v>
      </c>
      <c r="AT7" s="537">
        <f>'Étape2-2.1 Couverture&amp;équité'!J23</f>
        <v>0</v>
      </c>
    </row>
    <row r="8" spans="1:60" ht="80" x14ac:dyDescent="0.2">
      <c r="A8" s="16" t="str">
        <f>'3.1 Gestion&amp;financement prog'!B25</f>
        <v>3.1.6. Planification et approvisionnement : les plans stratégiques et opérationnels ne sont pas à jour et aucune stratégie n'est établie pour les zones difficiles d’accès ou pour les enfants qui ont manqué des doses prévues dans le cadre de la vaccination systématique</v>
      </c>
      <c r="B8" s="16">
        <f>'3.1 Gestion&amp;financement prog'!D26</f>
        <v>0</v>
      </c>
      <c r="C8" s="18">
        <f>'3.1 Gestion&amp;financement prog'!C26</f>
        <v>0</v>
      </c>
      <c r="D8" s="154" t="str">
        <f>IF('3.1 Gestion&amp;financement prog'!$C26='List of barriers'!$I$4,'3.1 Gestion&amp;financement prog'!$D26,"")</f>
        <v/>
      </c>
      <c r="E8" s="154" t="str">
        <f>IF('3.1 Gestion&amp;financement prog'!$C26='List of barriers'!$I$4,'3.1 Gestion&amp;financement prog'!E26,"")</f>
        <v/>
      </c>
      <c r="F8" s="154" t="str">
        <f>IF('3.1 Gestion&amp;financement prog'!$C26='List of barriers'!$I$3,'3.1 Gestion&amp;financement prog'!$D26,"")</f>
        <v/>
      </c>
      <c r="G8" s="154" t="str">
        <f>IF('3.1 Gestion&amp;financement prog'!$C26='List of barriers'!$I$3,'3.1 Gestion&amp;financement prog'!$E$26,"")</f>
        <v/>
      </c>
      <c r="I8" s="173"/>
      <c r="AF8" s="180" t="str">
        <f>'Étape 4-Hiérarchisation '!B24</f>
        <v/>
      </c>
      <c r="AG8" s="180">
        <f>'Étape 4-Hiérarchisation '!D24</f>
        <v>0</v>
      </c>
      <c r="AL8" s="336" t="s">
        <v>99</v>
      </c>
      <c r="AM8" s="537">
        <f>'Étape2-2.1 Couverture&amp;équité'!C24</f>
        <v>0</v>
      </c>
      <c r="AN8" s="537">
        <f>'Étape2-2.1 Couverture&amp;équité'!D24</f>
        <v>0</v>
      </c>
      <c r="AO8" s="537">
        <f>'Étape2-2.1 Couverture&amp;équité'!E24</f>
        <v>0</v>
      </c>
      <c r="AP8" s="537">
        <f>'Étape2-2.1 Couverture&amp;équité'!F24</f>
        <v>0</v>
      </c>
      <c r="AQ8" s="537">
        <f>'Étape2-2.1 Couverture&amp;équité'!G24</f>
        <v>0</v>
      </c>
      <c r="AR8" s="537">
        <f>'Étape2-2.1 Couverture&amp;équité'!H24</f>
        <v>0</v>
      </c>
      <c r="AS8" s="537">
        <f>'Étape2-2.1 Couverture&amp;équité'!I24</f>
        <v>0</v>
      </c>
      <c r="AT8" s="537">
        <f>'Étape2-2.1 Couverture&amp;équité'!J24</f>
        <v>0</v>
      </c>
    </row>
    <row r="9" spans="1:60" ht="32" x14ac:dyDescent="0.2">
      <c r="A9" s="16" t="str">
        <f>'3.1 Gestion&amp;financement prog'!B28</f>
        <v>3.1.7. Partner coordination: Level of functioning of Inter-Agency Coordination Committee (ICC) is inadequate</v>
      </c>
      <c r="B9" s="16">
        <f>'3.1 Gestion&amp;financement prog'!D29</f>
        <v>0</v>
      </c>
      <c r="C9" s="18">
        <f>'3.1 Gestion&amp;financement prog'!C29</f>
        <v>0</v>
      </c>
      <c r="D9" s="154" t="str">
        <f>IF('3.1 Gestion&amp;financement prog'!$C29='List of barriers'!$I$4,'3.1 Gestion&amp;financement prog'!$D29,"")</f>
        <v/>
      </c>
      <c r="E9" s="154" t="str">
        <f>IF('3.1 Gestion&amp;financement prog'!$C29='List of barriers'!$I$4,'3.1 Gestion&amp;financement prog'!E29,"")</f>
        <v/>
      </c>
      <c r="F9" s="154" t="str">
        <f>IF('3.1 Gestion&amp;financement prog'!$C29='List of barriers'!$I$3,'3.1 Gestion&amp;financement prog'!$D29,"")</f>
        <v/>
      </c>
      <c r="G9" s="154" t="str">
        <f>IF('3.1 Gestion&amp;financement prog'!$C29='List of barriers'!$I$3,'3.1 Gestion&amp;financement prog'!$E$29,"")</f>
        <v/>
      </c>
      <c r="I9" s="170" t="s">
        <v>159</v>
      </c>
      <c r="AF9" s="180" t="str">
        <f>'Étape 4-Hiérarchisation '!B25</f>
        <v/>
      </c>
      <c r="AG9" s="180">
        <f>'Étape 4-Hiérarchisation '!D25</f>
        <v>0</v>
      </c>
      <c r="AL9" s="336" t="s">
        <v>100</v>
      </c>
      <c r="AM9" s="537" t="str">
        <f>'Étape2-2.1 Couverture&amp;équité'!C25</f>
        <v/>
      </c>
      <c r="AN9" s="537" t="str">
        <f>'Étape2-2.1 Couverture&amp;équité'!D25</f>
        <v/>
      </c>
      <c r="AO9" s="537" t="str">
        <f>'Étape2-2.1 Couverture&amp;équité'!E25</f>
        <v/>
      </c>
      <c r="AP9" s="537" t="str">
        <f>'Étape2-2.1 Couverture&amp;équité'!F25</f>
        <v/>
      </c>
      <c r="AQ9" s="537" t="str">
        <f>'Étape2-2.1 Couverture&amp;équité'!G25</f>
        <v/>
      </c>
      <c r="AR9" s="537" t="str">
        <f>'Étape2-2.1 Couverture&amp;équité'!H25</f>
        <v/>
      </c>
      <c r="AS9" s="537" t="str">
        <f>'Étape2-2.1 Couverture&amp;équité'!I25</f>
        <v/>
      </c>
      <c r="AT9" s="537" t="str">
        <f>'Étape2-2.1 Couverture&amp;équité'!J25</f>
        <v/>
      </c>
    </row>
    <row r="10" spans="1:60" ht="32" x14ac:dyDescent="0.2">
      <c r="A10" s="16" t="str">
        <f>'3.1 Gestion&amp;financement prog'!B31</f>
        <v>3.1.8. Budgeting &amp; financing: Insufficient national financial resources for allocations to immunization</v>
      </c>
      <c r="B10" s="16">
        <f>'3.1 Gestion&amp;financement prog'!D32</f>
        <v>0</v>
      </c>
      <c r="C10" s="18">
        <f>'3.1 Gestion&amp;financement prog'!C32</f>
        <v>0</v>
      </c>
      <c r="D10" s="154" t="str">
        <f>IF('3.1 Gestion&amp;financement prog'!$C32='List of barriers'!$I$4,'3.1 Gestion&amp;financement prog'!$D32,"")</f>
        <v/>
      </c>
      <c r="E10" s="154" t="str">
        <f>IF('3.1 Gestion&amp;financement prog'!$C32='List of barriers'!$I$4,'3.1 Gestion&amp;financement prog'!E32,"")</f>
        <v/>
      </c>
      <c r="F10" s="154" t="str">
        <f>IF('3.1 Gestion&amp;financement prog'!$C32='List of barriers'!$I$3,'3.1 Gestion&amp;financement prog'!$D32,"")</f>
        <v/>
      </c>
      <c r="G10" s="154" t="str">
        <f>IF('3.1 Gestion&amp;financement prog'!$C32='List of barriers'!$I$3,'3.1 Gestion&amp;financement prog'!$E$32,"")</f>
        <v/>
      </c>
      <c r="I10" s="170" t="s">
        <v>160</v>
      </c>
      <c r="AF10" s="180" t="str">
        <f>'Étape 4-Hiérarchisation '!B26</f>
        <v/>
      </c>
      <c r="AG10" s="180">
        <f>'Étape 4-Hiérarchisation '!D26</f>
        <v>0</v>
      </c>
      <c r="AL10" s="336" t="s">
        <v>101</v>
      </c>
      <c r="AM10" s="537">
        <f>'Étape2-2.1 Couverture&amp;équité'!C27</f>
        <v>0</v>
      </c>
      <c r="AN10" s="537">
        <f>'Étape2-2.1 Couverture&amp;équité'!D26</f>
        <v>0</v>
      </c>
      <c r="AO10" s="537">
        <f>'Étape2-2.1 Couverture&amp;équité'!E26</f>
        <v>0</v>
      </c>
      <c r="AP10" s="537">
        <f>'Étape2-2.1 Couverture&amp;équité'!F26</f>
        <v>0</v>
      </c>
      <c r="AQ10" s="537">
        <f>'Étape2-2.1 Couverture&amp;équité'!G26</f>
        <v>0</v>
      </c>
      <c r="AR10" s="537">
        <f>'Étape2-2.1 Couverture&amp;équité'!H26</f>
        <v>0</v>
      </c>
      <c r="AS10" s="537">
        <f>'Étape2-2.1 Couverture&amp;équité'!I26</f>
        <v>0</v>
      </c>
      <c r="AT10" s="537">
        <f>'Étape2-2.1 Couverture&amp;équité'!J26</f>
        <v>0</v>
      </c>
    </row>
    <row r="11" spans="1:60" ht="32" x14ac:dyDescent="0.2">
      <c r="A11" s="16" t="str">
        <f>'3.1 Gestion&amp;financement prog'!B34</f>
        <v>3.1.9. Budgeting &amp; financing: Insufficient subnational budgeting for immunization</v>
      </c>
      <c r="B11" s="16">
        <f>'3.1 Gestion&amp;financement prog'!D35</f>
        <v>0</v>
      </c>
      <c r="C11" s="18">
        <f>'3.1 Gestion&amp;financement prog'!C35</f>
        <v>0</v>
      </c>
      <c r="D11" s="154" t="str">
        <f>IF('3.1 Gestion&amp;financement prog'!$C35='List of barriers'!$I$4,'3.1 Gestion&amp;financement prog'!$D35,"")</f>
        <v/>
      </c>
      <c r="E11" s="154" t="str">
        <f>IF('3.1 Gestion&amp;financement prog'!$C35='List of barriers'!$I$4,'3.1 Gestion&amp;financement prog'!E35,"")</f>
        <v/>
      </c>
      <c r="F11" s="154" t="str">
        <f>IF('3.1 Gestion&amp;financement prog'!$C35='List of barriers'!$I$3,'3.1 Gestion&amp;financement prog'!$D35,"")</f>
        <v/>
      </c>
      <c r="G11" s="154" t="str">
        <f>IF('3.1 Gestion&amp;financement prog'!$C35='List of barriers'!$I$3,'3.1 Gestion&amp;financement prog'!$E$35,"")</f>
        <v/>
      </c>
      <c r="I11" s="170" t="s">
        <v>161</v>
      </c>
      <c r="AF11" s="180" t="str">
        <f>'Étape 4-Hiérarchisation '!B27</f>
        <v/>
      </c>
      <c r="AG11" s="180">
        <f>'Étape 4-Hiérarchisation '!D27</f>
        <v>0</v>
      </c>
      <c r="AL11" s="336" t="s">
        <v>102</v>
      </c>
      <c r="AM11" s="537" t="e">
        <f>'Étape2-2.1 Couverture&amp;équité'!#REF!</f>
        <v>#REF!</v>
      </c>
      <c r="AN11" s="537">
        <f>'Étape2-2.1 Couverture&amp;équité'!D27</f>
        <v>0</v>
      </c>
      <c r="AO11" s="537">
        <f>'Étape2-2.1 Couverture&amp;équité'!E27</f>
        <v>0</v>
      </c>
      <c r="AP11" s="537">
        <f>'Étape2-2.1 Couverture&amp;équité'!F27</f>
        <v>0</v>
      </c>
      <c r="AQ11" s="537">
        <f>'Étape2-2.1 Couverture&amp;équité'!G27</f>
        <v>0</v>
      </c>
      <c r="AR11" s="537">
        <f>'Étape2-2.1 Couverture&amp;équité'!H27</f>
        <v>0</v>
      </c>
      <c r="AS11" s="537">
        <f>'Étape2-2.1 Couverture&amp;équité'!I27</f>
        <v>0</v>
      </c>
      <c r="AT11" s="537">
        <f>'Étape2-2.1 Couverture&amp;équité'!J27</f>
        <v>0</v>
      </c>
    </row>
    <row r="12" spans="1:60" ht="32" x14ac:dyDescent="0.2">
      <c r="A12" s="16" t="str">
        <f>'3.1 Gestion&amp;financement prog'!B37</f>
        <v>3.1.10. Budgeting &amp; financing: Reduction in immunization funding on the horizon (current or next financial year)</v>
      </c>
      <c r="B12" s="16">
        <f>'3.1 Gestion&amp;financement prog'!D38</f>
        <v>0</v>
      </c>
      <c r="C12" s="18">
        <f>'3.1 Gestion&amp;financement prog'!C38</f>
        <v>0</v>
      </c>
      <c r="D12" s="154" t="str">
        <f>IF('3.1 Gestion&amp;financement prog'!$C38='List of barriers'!$I$4,'3.1 Gestion&amp;financement prog'!$D38,"")</f>
        <v/>
      </c>
      <c r="E12" s="154" t="str">
        <f>IF('3.1 Gestion&amp;financement prog'!$C38='List of barriers'!$I$4,'3.1 Gestion&amp;financement prog'!E38,"")</f>
        <v/>
      </c>
      <c r="F12" s="154" t="str">
        <f>IF('3.1 Gestion&amp;financement prog'!$C38='List of barriers'!$I$3,'3.1 Gestion&amp;financement prog'!$D38,"")</f>
        <v/>
      </c>
      <c r="G12" s="154" t="str">
        <f>IF('3.1 Gestion&amp;financement prog'!$C38='List of barriers'!$I$3,'3.1 Gestion&amp;financement prog'!$E$38,"")</f>
        <v/>
      </c>
      <c r="AF12" s="180" t="str">
        <f>'Étape 4-Hiérarchisation '!B28</f>
        <v/>
      </c>
      <c r="AG12" s="180">
        <f>'Étape 4-Hiérarchisation '!D28</f>
        <v>0</v>
      </c>
    </row>
    <row r="13" spans="1:60" ht="32" x14ac:dyDescent="0.2">
      <c r="A13" s="16" t="str">
        <f>'3.1 Gestion&amp;financement prog'!B40</f>
        <v>3.1.11. Budgeting &amp; financing: Sustainable funding of new vaccines uncertain/not available</v>
      </c>
      <c r="B13" s="16">
        <f>'3.1 Gestion&amp;financement prog'!D41</f>
        <v>0</v>
      </c>
      <c r="C13" s="18">
        <f>'3.1 Gestion&amp;financement prog'!C41</f>
        <v>0</v>
      </c>
      <c r="D13" s="154" t="str">
        <f>IF('3.1 Gestion&amp;financement prog'!$C41='List of barriers'!$I$4,'3.1 Gestion&amp;financement prog'!$D41,"")</f>
        <v/>
      </c>
      <c r="E13" s="154" t="str">
        <f>IF('3.1 Gestion&amp;financement prog'!$C41='List of barriers'!$I$4,'3.1 Gestion&amp;financement prog'!E41,"")</f>
        <v/>
      </c>
      <c r="F13" s="154" t="str">
        <f>IF('3.1 Gestion&amp;financement prog'!$C41='List of barriers'!$I$3,'3.1 Gestion&amp;financement prog'!$D41,"")</f>
        <v/>
      </c>
      <c r="G13" s="154" t="str">
        <f>IF('3.1 Gestion&amp;financement prog'!$C41='List of barriers'!$I$3,'3.1 Gestion&amp;financement prog'!$E$41,"")</f>
        <v/>
      </c>
      <c r="I13" s="56" t="s">
        <v>162</v>
      </c>
      <c r="AF13" s="180" t="str">
        <f>'Étape 4-Hiérarchisation '!B29</f>
        <v/>
      </c>
      <c r="AG13" s="180">
        <f>'Étape 4-Hiérarchisation '!D29</f>
        <v>0</v>
      </c>
    </row>
    <row r="14" spans="1:60" ht="64" x14ac:dyDescent="0.2">
      <c r="A14" s="16" t="str">
        <f>'3.1 Gestion&amp;financement prog'!B43</f>
        <v>3.1.12. Budgeting &amp; financing: Availability and disbursement of funds from central level is slow/unpredictable/not responsible to subnational and local needs</v>
      </c>
      <c r="B14" s="16">
        <f>'3.1 Gestion&amp;financement prog'!D44</f>
        <v>0</v>
      </c>
      <c r="C14" s="18">
        <f>'3.1 Gestion&amp;financement prog'!C44</f>
        <v>0</v>
      </c>
      <c r="D14" s="154" t="str">
        <f>IF('3.1 Gestion&amp;financement prog'!$C44='List of barriers'!$I$4,'3.1 Gestion&amp;financement prog'!$D44,"")</f>
        <v/>
      </c>
      <c r="E14" s="154" t="str">
        <f>IF('3.1 Gestion&amp;financement prog'!$C44='List of barriers'!$I$4,'3.1 Gestion&amp;financement prog'!E44,"")</f>
        <v/>
      </c>
      <c r="F14" s="154" t="str">
        <f>IF('3.1 Gestion&amp;financement prog'!$C44='List of barriers'!$I$3,'3.1 Gestion&amp;financement prog'!$D44,"")</f>
        <v/>
      </c>
      <c r="G14" s="154" t="str">
        <f>IF('3.1 Gestion&amp;financement prog'!$C44='List of barriers'!$I$3,'3.1 Gestion&amp;financement prog'!$E$44,"")</f>
        <v/>
      </c>
      <c r="AF14" s="180" t="str">
        <f>'Étape 4-Hiérarchisation '!B30</f>
        <v/>
      </c>
      <c r="AG14" s="180">
        <f>'Étape 4-Hiérarchisation '!D30</f>
        <v>0</v>
      </c>
      <c r="AL14" s="56" t="s">
        <v>163</v>
      </c>
      <c r="AM14" s="551">
        <v>0.9</v>
      </c>
    </row>
    <row r="15" spans="1:60" ht="48" x14ac:dyDescent="0.2">
      <c r="A15" s="177" t="str">
        <f>'3.1 Gestion&amp;financement prog'!B46</f>
        <v>3.1.13. Budget et financement: la décentralisation au niveau national a réduit l'attention portée à la vaccination et les capacités de mise en œuvre de la vaccination</v>
      </c>
      <c r="B15" s="16">
        <f>'3.1 Gestion&amp;financement prog'!D47</f>
        <v>0</v>
      </c>
      <c r="C15" s="18">
        <f>'3.1 Gestion&amp;financement prog'!C47</f>
        <v>0</v>
      </c>
      <c r="D15" s="154" t="str">
        <f>IF('3.1 Gestion&amp;financement prog'!$C47='List of barriers'!$I$4,'3.1 Gestion&amp;financement prog'!$D47,"")</f>
        <v/>
      </c>
      <c r="E15" s="154" t="str">
        <f>IF('3.1 Gestion&amp;financement prog'!$C47='List of barriers'!$I$4,'3.1 Gestion&amp;financement prog'!E47,"")</f>
        <v/>
      </c>
      <c r="F15" s="154" t="str">
        <f>IF('3.1 Gestion&amp;financement prog'!$C47='List of barriers'!$I$3,'3.1 Gestion&amp;financement prog'!$D47,"")</f>
        <v/>
      </c>
      <c r="G15" s="154" t="str">
        <f>IF('3.1 Gestion&amp;financement prog'!$C47='List of barriers'!$I$3,'3.1 Gestion&amp;financement prog'!$E$47,"")</f>
        <v/>
      </c>
      <c r="AF15" s="180" t="str">
        <f>'Étape 4-Hiérarchisation '!B31</f>
        <v/>
      </c>
      <c r="AG15" s="180">
        <f>'Étape 4-Hiérarchisation '!D31</f>
        <v>0</v>
      </c>
      <c r="AL15" s="56" t="s">
        <v>164</v>
      </c>
      <c r="AM15" s="551">
        <v>0.85</v>
      </c>
      <c r="AY15" s="449">
        <v>2023</v>
      </c>
      <c r="AZ15" s="450">
        <v>2022</v>
      </c>
      <c r="BA15" s="450">
        <v>2021</v>
      </c>
      <c r="BB15" s="450">
        <v>2020</v>
      </c>
      <c r="BC15" s="450">
        <v>2019</v>
      </c>
      <c r="BD15" s="450">
        <v>2018</v>
      </c>
      <c r="BE15" s="450">
        <v>2017</v>
      </c>
      <c r="BF15" s="450">
        <v>2016</v>
      </c>
    </row>
    <row r="16" spans="1:60" ht="48" x14ac:dyDescent="0.2">
      <c r="A16" s="177" t="str">
        <f>'3.1 Gestion&amp;financement prog'!B49</f>
        <v>3.1.14 Zero dose communities:  Barriers relevant to programme management and financing affecting the zero dose communities</v>
      </c>
      <c r="B16" s="16">
        <f>'3.1 Gestion&amp;financement prog'!D50</f>
        <v>0</v>
      </c>
      <c r="C16" s="18">
        <f>'3.1 Gestion&amp;financement prog'!C50</f>
        <v>0</v>
      </c>
      <c r="D16" s="154" t="str">
        <f>IF('3.1 Gestion&amp;financement prog'!$C50='List of barriers'!$I$4,'3.1 Gestion&amp;financement prog'!$D50,"")</f>
        <v/>
      </c>
      <c r="E16" s="154" t="str">
        <f>IF('3.1 Gestion&amp;financement prog'!$C50='List of barriers'!$I$4,'3.1 Gestion&amp;financement prog'!E50,"")</f>
        <v/>
      </c>
      <c r="F16" s="154" t="str">
        <f>IF('3.1 Gestion&amp;financement prog'!$C50='List of barriers'!$I$3,'3.1 Gestion&amp;financement prog'!$D50,"")</f>
        <v/>
      </c>
      <c r="G16" s="154" t="str">
        <f>IF('3.1 Gestion&amp;financement prog'!$C50='List of barriers'!$I$3,'3.1 Gestion&amp;financement prog'!$E$50,"")</f>
        <v/>
      </c>
      <c r="AF16" s="180" t="str">
        <f>'Étape 4-Hiérarchisation '!B32</f>
        <v/>
      </c>
      <c r="AG16" s="180">
        <f>'Étape 4-Hiérarchisation '!D32</f>
        <v>0</v>
      </c>
      <c r="AL16" s="56" t="s">
        <v>165</v>
      </c>
      <c r="AM16" s="539">
        <f>AM4-AM6</f>
        <v>0</v>
      </c>
      <c r="AN16" s="539">
        <f t="shared" ref="AN16:AV16" si="0">AN4-AN6</f>
        <v>0</v>
      </c>
      <c r="AO16" s="539">
        <f t="shared" si="0"/>
        <v>0</v>
      </c>
      <c r="AP16" s="539">
        <f t="shared" si="0"/>
        <v>0</v>
      </c>
      <c r="AQ16" s="539">
        <f t="shared" si="0"/>
        <v>0</v>
      </c>
      <c r="AR16" s="539">
        <f t="shared" si="0"/>
        <v>0</v>
      </c>
      <c r="AS16" s="539">
        <f t="shared" si="0"/>
        <v>0</v>
      </c>
      <c r="AT16" s="539">
        <f t="shared" si="0"/>
        <v>0</v>
      </c>
      <c r="AU16" s="539">
        <f t="shared" si="0"/>
        <v>0</v>
      </c>
      <c r="AV16" s="539">
        <f t="shared" si="0"/>
        <v>0</v>
      </c>
      <c r="AW16" s="539"/>
      <c r="AX16" s="551">
        <v>0.1</v>
      </c>
      <c r="AY16" s="56" t="str">
        <f>IF(AM16&gt;AX16,"x","")</f>
        <v/>
      </c>
      <c r="AZ16" s="56" t="str">
        <f t="shared" ref="AZ16:BH16" si="1">IF(AN16&gt;AY16,"x","")</f>
        <v/>
      </c>
      <c r="BA16" s="56" t="str">
        <f t="shared" si="1"/>
        <v/>
      </c>
      <c r="BB16" s="56" t="str">
        <f t="shared" si="1"/>
        <v/>
      </c>
      <c r="BC16" s="56" t="str">
        <f t="shared" si="1"/>
        <v/>
      </c>
      <c r="BD16" s="56" t="str">
        <f t="shared" si="1"/>
        <v/>
      </c>
      <c r="BE16" s="56" t="str">
        <f t="shared" si="1"/>
        <v/>
      </c>
      <c r="BF16" s="56" t="str">
        <f t="shared" si="1"/>
        <v/>
      </c>
      <c r="BG16" s="56" t="str">
        <f t="shared" si="1"/>
        <v/>
      </c>
      <c r="BH16" s="56" t="str">
        <f t="shared" si="1"/>
        <v/>
      </c>
    </row>
    <row r="17" spans="1:58" ht="16" x14ac:dyDescent="0.2">
      <c r="A17" s="102" t="s">
        <v>166</v>
      </c>
      <c r="B17" s="17"/>
      <c r="C17" s="152"/>
      <c r="D17" s="154"/>
      <c r="E17" s="154"/>
      <c r="F17" s="154"/>
      <c r="G17" s="154" t="s">
        <v>167</v>
      </c>
      <c r="AF17" s="180" t="str">
        <f>'Étape 4-Hiérarchisation '!B33</f>
        <v/>
      </c>
      <c r="AG17" s="180">
        <f>'Étape 4-Hiérarchisation '!D33</f>
        <v>0</v>
      </c>
      <c r="AL17" s="56" t="s">
        <v>168</v>
      </c>
      <c r="AM17" s="539">
        <f>AM5-AM7</f>
        <v>0</v>
      </c>
      <c r="AN17" s="539">
        <f t="shared" ref="AN17:AV17" si="2">AN5-AN7</f>
        <v>0</v>
      </c>
      <c r="AO17" s="539">
        <f t="shared" si="2"/>
        <v>0</v>
      </c>
      <c r="AP17" s="539">
        <f t="shared" si="2"/>
        <v>0</v>
      </c>
      <c r="AQ17" s="539">
        <f t="shared" si="2"/>
        <v>0</v>
      </c>
      <c r="AR17" s="539">
        <f t="shared" si="2"/>
        <v>0</v>
      </c>
      <c r="AS17" s="539">
        <f t="shared" si="2"/>
        <v>0</v>
      </c>
      <c r="AT17" s="539">
        <f t="shared" si="2"/>
        <v>0</v>
      </c>
      <c r="AU17" s="539">
        <f t="shared" si="2"/>
        <v>0</v>
      </c>
      <c r="AV17" s="539">
        <f t="shared" si="2"/>
        <v>0</v>
      </c>
      <c r="AX17" s="56">
        <v>10</v>
      </c>
      <c r="AY17" s="56" t="str">
        <f>IF(AM17&gt;AX17,"x","")</f>
        <v/>
      </c>
      <c r="AZ17" s="56" t="str">
        <f t="shared" ref="AZ17:BF17" si="3">IF(AN17&gt;AY17,"x","")</f>
        <v/>
      </c>
      <c r="BA17" s="56" t="str">
        <f t="shared" si="3"/>
        <v/>
      </c>
      <c r="BB17" s="56" t="str">
        <f t="shared" si="3"/>
        <v/>
      </c>
      <c r="BC17" s="56" t="str">
        <f t="shared" si="3"/>
        <v/>
      </c>
      <c r="BD17" s="56" t="str">
        <f t="shared" si="3"/>
        <v/>
      </c>
      <c r="BE17" s="56" t="str">
        <f t="shared" si="3"/>
        <v/>
      </c>
      <c r="BF17" s="56" t="str">
        <f t="shared" si="3"/>
        <v/>
      </c>
    </row>
    <row r="18" spans="1:58" ht="16" x14ac:dyDescent="0.2">
      <c r="A18" s="16" t="str">
        <f>'3.2 Gestion RH'!B10</f>
        <v>3.2.1. HR planning: Inadequate supply of health staff</v>
      </c>
      <c r="B18" s="16">
        <f>'3.2 Gestion RH'!D11</f>
        <v>0</v>
      </c>
      <c r="C18" s="18">
        <f>'3.2 Gestion RH'!C11</f>
        <v>0</v>
      </c>
      <c r="D18" s="154" t="str">
        <f>IF('3.2 Gestion RH'!C11='List of barriers'!$I$4,'3.2 Gestion RH'!D11,"")</f>
        <v/>
      </c>
      <c r="E18" s="154" t="str">
        <f>IF('3.2 Gestion RH'!C11='List of barriers'!$I$4,'3.2 Gestion RH'!E11,"")</f>
        <v/>
      </c>
      <c r="F18" s="154" t="str">
        <f>IF('3.2 Gestion RH'!C11='List of barriers'!$I$3,'3.2 Gestion RH'!D11,"")</f>
        <v/>
      </c>
      <c r="G18" s="154" t="str">
        <f>IF('3.2 Gestion RH'!C11='List of barriers'!$I$3,'3.2 Gestion RH'!E11,"")</f>
        <v/>
      </c>
      <c r="AF18" s="180" t="str">
        <f>'Étape 4-Hiérarchisation '!B34</f>
        <v/>
      </c>
      <c r="AG18" s="180">
        <f>'Étape 4-Hiérarchisation '!D34</f>
        <v>0</v>
      </c>
      <c r="AL18" s="56" t="s">
        <v>169</v>
      </c>
      <c r="AM18" s="551">
        <v>0.9</v>
      </c>
    </row>
    <row r="19" spans="1:58" ht="48" x14ac:dyDescent="0.2">
      <c r="A19" s="16" t="str">
        <f>'3.2 Gestion RH'!B13</f>
        <v>3.2.2. Planification des ressources humaines : la structure organisationnelle du PEV ne répond pas aux besoins des services de vaccination</v>
      </c>
      <c r="B19" s="16">
        <f>'3.2 Gestion RH'!D14</f>
        <v>0</v>
      </c>
      <c r="C19" s="18">
        <f>'3.2 Gestion RH'!C14</f>
        <v>0</v>
      </c>
      <c r="D19" s="154" t="str">
        <f>IF('3.2 Gestion RH'!C14='List of barriers'!$I$4,'3.2 Gestion RH'!D14,"")</f>
        <v/>
      </c>
      <c r="E19" s="154" t="str">
        <f>IF('3.2 Gestion RH'!C14='List of barriers'!$I$4,'3.2 Gestion RH'!E14,"")</f>
        <v/>
      </c>
      <c r="F19" s="154" t="str">
        <f>IF('3.2 Gestion RH'!C14='List of barriers'!$I$3,'3.2 Gestion RH'!D14,"")</f>
        <v/>
      </c>
      <c r="G19" s="154" t="str">
        <f>IF('3.2 Gestion RH'!C14='List of barriers'!$I$3,'3.2 Gestion RH'!E14,"")</f>
        <v/>
      </c>
      <c r="AF19" s="180" t="str">
        <f>'Étape 4-Hiérarchisation '!B35</f>
        <v/>
      </c>
      <c r="AG19" s="180">
        <f>'Étape 4-Hiérarchisation '!D35</f>
        <v>0</v>
      </c>
      <c r="AL19" s="56" t="s">
        <v>170</v>
      </c>
      <c r="AM19" s="56">
        <v>50</v>
      </c>
    </row>
    <row r="20" spans="1:58" ht="41" customHeight="1" x14ac:dyDescent="0.2">
      <c r="A20" s="16" t="str">
        <f>'3.2 Gestion RH'!B16</f>
        <v>3.2.3. Planification des ressources humaines : le rôle des agents de santé communautaires n'est pas institutionnalisé au sein des services de vaccination et du système de santé plus général</v>
      </c>
      <c r="B20" s="16">
        <f>'3.2 Gestion RH'!D17</f>
        <v>0</v>
      </c>
      <c r="C20" s="18">
        <f>'3.2 Gestion RH'!C17</f>
        <v>0</v>
      </c>
      <c r="D20" s="154" t="str">
        <f>IF('3.2 Gestion RH'!C17='List of barriers'!$I$4,'3.2 Gestion RH'!D17,"")</f>
        <v/>
      </c>
      <c r="E20" s="154" t="str">
        <f>IF('3.2 Gestion RH'!C17='List of barriers'!$I$4,'3.2 Gestion RH'!E17,"")</f>
        <v/>
      </c>
      <c r="F20" s="154" t="str">
        <f>IF('3.2 Gestion RH'!C17='List of barriers'!$I$3,'3.2 Gestion RH'!D17,"")</f>
        <v/>
      </c>
      <c r="G20" s="154" t="str">
        <f>IF('3.2 Gestion RH'!C17='List of barriers'!$I$3,'3.2 Gestion RH'!E17,"")</f>
        <v/>
      </c>
      <c r="AF20" s="180"/>
      <c r="AG20" s="180"/>
    </row>
    <row r="21" spans="1:58" ht="39.75" customHeight="1" x14ac:dyDescent="0.2">
      <c r="A21" s="16" t="str">
        <f>'3.2 Gestion RH'!B19</f>
        <v>3.2.4. Motivation: Poor Staff motivation</v>
      </c>
      <c r="B21" s="16">
        <f>'3.2 Gestion RH'!D20</f>
        <v>0</v>
      </c>
      <c r="C21" s="18">
        <f>'3.2 Gestion RH'!C20</f>
        <v>0</v>
      </c>
      <c r="D21" s="154" t="str">
        <f>IF('3.2 Gestion RH'!C20='List of barriers'!$I$4,'3.2 Gestion RH'!D20,"")</f>
        <v/>
      </c>
      <c r="E21" s="154" t="str">
        <f>IF('3.2 Gestion RH'!C20='List of barriers'!$I$4,'3.2 Gestion RH'!E20,"")</f>
        <v/>
      </c>
      <c r="F21" s="154" t="str">
        <f>IF('3.2 Gestion RH'!C20='List of barriers'!$I$3,'3.2 Gestion RH'!D20,"")</f>
        <v/>
      </c>
      <c r="G21" s="154" t="str">
        <f>IF('3.2 Gestion RH'!C20='List of barriers'!$I$3,'3.2 Gestion RH'!E20,"")</f>
        <v/>
      </c>
      <c r="AF21" s="180" t="str">
        <f>'Étape 4-Hiérarchisation '!B36</f>
        <v/>
      </c>
      <c r="AG21" s="180">
        <f>'Étape 4-Hiérarchisation '!D36</f>
        <v>0</v>
      </c>
      <c r="AL21" s="56" t="s">
        <v>171</v>
      </c>
      <c r="AM21" s="539">
        <f>AM5-AM7</f>
        <v>0</v>
      </c>
      <c r="AN21" s="539">
        <f t="shared" ref="AN21:AV21" si="4">AN5-AN7</f>
        <v>0</v>
      </c>
      <c r="AO21" s="539">
        <f t="shared" si="4"/>
        <v>0</v>
      </c>
      <c r="AP21" s="539">
        <f t="shared" si="4"/>
        <v>0</v>
      </c>
      <c r="AQ21" s="539">
        <f t="shared" si="4"/>
        <v>0</v>
      </c>
      <c r="AR21" s="539">
        <f t="shared" si="4"/>
        <v>0</v>
      </c>
      <c r="AS21" s="539">
        <f t="shared" si="4"/>
        <v>0</v>
      </c>
      <c r="AT21" s="539">
        <f t="shared" si="4"/>
        <v>0</v>
      </c>
      <c r="AU21" s="539">
        <f t="shared" si="4"/>
        <v>0</v>
      </c>
      <c r="AV21" s="539">
        <f t="shared" si="4"/>
        <v>0</v>
      </c>
      <c r="AX21" s="539">
        <v>0.1</v>
      </c>
    </row>
    <row r="22" spans="1:58" ht="48" x14ac:dyDescent="0.2">
      <c r="A22" s="16" t="str">
        <f>'3.2 Gestion RH'!B22</f>
        <v>3.2.5. Capacity building: Missed opportunity due to vaccinator hesitancy to administer multiple vaccines at a visit or misunderstanding of policies</v>
      </c>
      <c r="B22" s="16">
        <f>'3.2 Gestion RH'!D23</f>
        <v>0</v>
      </c>
      <c r="C22" s="18">
        <f>'3.2 Gestion RH'!C23</f>
        <v>0</v>
      </c>
      <c r="D22" s="154" t="str">
        <f>IF('3.2 Gestion RH'!C23='List of barriers'!$I$4,'3.2 Gestion RH'!D23,"")</f>
        <v/>
      </c>
      <c r="E22" s="154" t="str">
        <f>IF('3.2 Gestion RH'!C23='List of barriers'!$I$4,'3.2 Gestion RH'!E23,"")</f>
        <v/>
      </c>
      <c r="F22" s="154" t="str">
        <f>IF('3.2 Gestion RH'!C23='List of barriers'!$I$3,'3.2 Gestion RH'!D23,"")</f>
        <v/>
      </c>
      <c r="G22" s="154" t="str">
        <f>IF('3.2 Gestion RH'!C23='List of barriers'!$I$3,'3.2 Gestion RH'!E23,"")</f>
        <v/>
      </c>
      <c r="AF22" s="180" t="str">
        <f>'Étape 4-Hiérarchisation '!B37</f>
        <v/>
      </c>
      <c r="AG22" s="180">
        <f>'Étape 4-Hiérarchisation '!D37</f>
        <v>0</v>
      </c>
      <c r="AL22" s="56" t="s">
        <v>172</v>
      </c>
      <c r="AM22" s="539">
        <v>0</v>
      </c>
    </row>
    <row r="23" spans="1:58" ht="80" x14ac:dyDescent="0.2">
      <c r="A23" s="16" t="str">
        <f>'3.2 Gestion RH'!B25</f>
        <v>3.2.6. Renforcement des capacités : occasions manquées dues au fait que les agents de santé connaissent mal la politique relative au gaspillage des vaccins ou craignent d'être critiqués, ce qui les pousse à ne pas ouvrir un nouveau flacon</v>
      </c>
      <c r="B23" s="16">
        <f>'3.2 Gestion RH'!D26</f>
        <v>0</v>
      </c>
      <c r="C23" s="18">
        <f>'3.2 Gestion RH'!C26</f>
        <v>0</v>
      </c>
      <c r="D23" s="154" t="str">
        <f>IF('3.2 Gestion RH'!C26='List of barriers'!$I$4,'3.2 Gestion RH'!D26,"")</f>
        <v/>
      </c>
      <c r="E23" s="154" t="str">
        <f>IF('3.2 Gestion RH'!C26='List of barriers'!$I$4,'3.2 Gestion RH'!E26,"")</f>
        <v/>
      </c>
      <c r="F23" s="154" t="str">
        <f>IF('3.2 Gestion RH'!C26='List of barriers'!$I$3,'3.2 Gestion RH'!D26,"")</f>
        <v/>
      </c>
      <c r="G23" s="154" t="str">
        <f>IF('3.2 Gestion RH'!C26='List of barriers'!$I$3,'3.2 Gestion RH'!E26,"")</f>
        <v/>
      </c>
      <c r="AF23" s="180" t="str">
        <f>'Étape 4-Hiérarchisation '!B38</f>
        <v/>
      </c>
      <c r="AG23" s="180">
        <f>'Étape 4-Hiérarchisation '!D38</f>
        <v>0</v>
      </c>
      <c r="AL23" s="56" t="s">
        <v>173</v>
      </c>
      <c r="AM23" s="539">
        <v>0.2</v>
      </c>
    </row>
    <row r="24" spans="1:58" ht="32" x14ac:dyDescent="0.2">
      <c r="A24" s="16" t="str">
        <f>'3.2 Gestion RH'!B28</f>
        <v>3.2.7. Supervision &amp; performance monitoring: Suboptimal number and quality of supervisory visits</v>
      </c>
      <c r="B24" s="16">
        <f>'3.2 Gestion RH'!D29</f>
        <v>0</v>
      </c>
      <c r="C24" s="18">
        <f>'3.2 Gestion RH'!C29</f>
        <v>0</v>
      </c>
      <c r="D24" s="154" t="str">
        <f>IF('3.2 Gestion RH'!C29='List of barriers'!$I$4,'3.2 Gestion RH'!D29,"")</f>
        <v/>
      </c>
      <c r="E24" s="154" t="str">
        <f>IF('3.2 Gestion RH'!C29='List of barriers'!$I$4,'3.2 Gestion RH'!E29,"")</f>
        <v/>
      </c>
      <c r="F24" s="154" t="str">
        <f>IF('3.2 Gestion RH'!C29='List of barriers'!$I$3,'3.2 Gestion RH'!D29,"")</f>
        <v/>
      </c>
      <c r="G24" s="154" t="str">
        <f>IF('3.2 Gestion RH'!C29='List of barriers'!$I$3,'3.2 Gestion RH'!E29,"")</f>
        <v/>
      </c>
      <c r="AF24" s="180" t="str">
        <f>'Étape 4-Hiérarchisation '!B39</f>
        <v/>
      </c>
      <c r="AG24" s="180">
        <f>'Étape 4-Hiérarchisation '!D39</f>
        <v>0</v>
      </c>
    </row>
    <row r="25" spans="1:58" ht="32" x14ac:dyDescent="0.2">
      <c r="A25" s="16" t="str">
        <f>'3.2 Gestion RH'!B31</f>
        <v>3.2.8. Training: Inadequate training to prepare health staff in immunization or new vaccines</v>
      </c>
      <c r="B25" s="16">
        <f>'3.2 Gestion RH'!D32</f>
        <v>0</v>
      </c>
      <c r="C25" s="18">
        <f>'3.2 Gestion RH'!C32</f>
        <v>0</v>
      </c>
      <c r="D25" s="154" t="str">
        <f>IF('3.2 Gestion RH'!C32='List of barriers'!$I$4,'3.2 Gestion RH'!D32,"")</f>
        <v/>
      </c>
      <c r="E25" s="154" t="str">
        <f>IF('3.2 Gestion RH'!C32='List of barriers'!$I$4,'3.2 Gestion RH'!E32,"")</f>
        <v/>
      </c>
      <c r="F25" s="154" t="str">
        <f>IF('3.2 Gestion RH'!C32='List of barriers'!$I$3,'3.2 Gestion RH'!D32,"")</f>
        <v/>
      </c>
      <c r="G25" s="154" t="str">
        <f>IF('3.2 Gestion RH'!C32='List of barriers'!$I$3,'3.2 Gestion RH'!E32,"")</f>
        <v/>
      </c>
      <c r="AF25" s="180" t="str">
        <f>'Étape 4-Hiérarchisation '!B40</f>
        <v/>
      </c>
      <c r="AG25" s="180">
        <f>'Étape 4-Hiérarchisation '!D40</f>
        <v>0</v>
      </c>
    </row>
    <row r="26" spans="1:58" ht="32" x14ac:dyDescent="0.2">
      <c r="A26" s="16" t="str">
        <f>'3.2 Gestion RH'!B34</f>
        <v>3.2.9. Training: Many (often uncoordinated) in-service trainings pull staff away from service delivery</v>
      </c>
      <c r="B26" s="16">
        <f>'3.2 Gestion RH'!D35</f>
        <v>0</v>
      </c>
      <c r="C26" s="18">
        <f>'3.2 Gestion RH'!C35</f>
        <v>0</v>
      </c>
      <c r="D26" s="154" t="str">
        <f>IF('3.2 Gestion RH'!C35='List of barriers'!$I$4,'3.2 Gestion RH'!D35,"")</f>
        <v/>
      </c>
      <c r="E26" s="154" t="str">
        <f>IF('3.2 Gestion RH'!C35='List of barriers'!$I$4,'3.2 Gestion RH'!E35,"")</f>
        <v/>
      </c>
      <c r="F26" s="154" t="str">
        <f>IF('3.2 Gestion RH'!C35='List of barriers'!$I$3,'3.2 Gestion RH'!D35,"")</f>
        <v/>
      </c>
      <c r="G26" s="154" t="str">
        <f>IF('3.2 Gestion RH'!C35='List of barriers'!$I$3,'3.2 Gestion RH'!E35,"")</f>
        <v/>
      </c>
      <c r="AF26" s="180" t="str">
        <f>'Étape 4-Hiérarchisation '!B41</f>
        <v/>
      </c>
      <c r="AG26" s="180">
        <f>'Étape 4-Hiérarchisation '!D41</f>
        <v>0</v>
      </c>
    </row>
    <row r="27" spans="1:58" ht="32" x14ac:dyDescent="0.2">
      <c r="A27" s="16" t="str">
        <f>'3.2 Gestion RH'!B37</f>
        <v>3.2.10. Zero dose communities:  Barriers relevant to HR management affecting the zero dose communities</v>
      </c>
      <c r="B27" s="16">
        <f>'3.2 Gestion RH'!D38</f>
        <v>0</v>
      </c>
      <c r="C27" s="18">
        <f>'3.2 Gestion RH'!C38</f>
        <v>0</v>
      </c>
      <c r="D27" s="154" t="str">
        <f>IF('3.2 Gestion RH'!C38='List of barriers'!$I$4,'3.2 Gestion RH'!D38,"")</f>
        <v/>
      </c>
      <c r="E27" s="154" t="str">
        <f>IF('3.2 Gestion RH'!C38='List of barriers'!$I$4,'3.2 Gestion RH'!E38,"")</f>
        <v/>
      </c>
      <c r="F27" s="154" t="str">
        <f>IF('3.2 Gestion RH'!C38='List of barriers'!$I$3,'3.2 Gestion RH'!D38,"")</f>
        <v/>
      </c>
      <c r="G27" s="154" t="str">
        <f>IF('3.2 Gestion RH'!C38='List of barriers'!$I$3,'3.2 Gestion RH'!E38,"")</f>
        <v/>
      </c>
      <c r="AF27" s="180" t="str">
        <f>'Étape 4-Hiérarchisation '!B42</f>
        <v/>
      </c>
      <c r="AG27" s="180">
        <f>'Étape 4-Hiérarchisation '!D42</f>
        <v>0</v>
      </c>
    </row>
    <row r="28" spans="1:58" ht="16" x14ac:dyDescent="0.2">
      <c r="A28" s="93" t="s">
        <v>174</v>
      </c>
      <c r="B28" s="17"/>
      <c r="C28" s="152"/>
      <c r="D28" s="154"/>
      <c r="E28" s="154"/>
      <c r="F28" s="154"/>
      <c r="G28" s="154"/>
      <c r="AF28" s="180" t="str">
        <f>'Étape 4-Hiérarchisation '!B43</f>
        <v/>
      </c>
      <c r="AG28" s="180">
        <f>'Étape 4-Hiérarchisation '!D43</f>
        <v>0</v>
      </c>
    </row>
    <row r="29" spans="1:58" ht="32" x14ac:dyDescent="0.2">
      <c r="A29" s="16" t="str">
        <f>'3.3 Approvis., qualité, logist.'!B10</f>
        <v>3.3.1. Cold chain: Inadequate number of functioning refrigerators/cold chain equipment</v>
      </c>
      <c r="B29" s="16">
        <f>'3.3 Approvis., qualité, logist.'!D11</f>
        <v>0</v>
      </c>
      <c r="C29" s="18">
        <f>'3.3 Approvis., qualité, logist.'!C11</f>
        <v>0</v>
      </c>
      <c r="D29" s="154" t="str">
        <f>IF('3.3 Approvis., qualité, logist.'!$C11='List of barriers'!$I$4,'3.3 Approvis., qualité, logist.'!$D11,"")</f>
        <v/>
      </c>
      <c r="E29" s="154" t="str">
        <f>IF('3.3 Approvis., qualité, logist.'!$C11='List of barriers'!$I$4,'3.3 Approvis., qualité, logist.'!E11,"")</f>
        <v/>
      </c>
      <c r="F29" s="154" t="str">
        <f>IF('3.3 Approvis., qualité, logist.'!$C11='List of barriers'!$I$3,'3.3 Approvis., qualité, logist.'!$D11,"")</f>
        <v/>
      </c>
      <c r="G29" s="154" t="str">
        <f>IF('3.3 Approvis., qualité, logist.'!$C11='List of barriers'!$I$3,'3.3 Approvis., qualité, logist.'!$E11,"")</f>
        <v/>
      </c>
      <c r="AF29" s="180" t="str">
        <f>'Étape 4-Hiérarchisation '!B44</f>
        <v/>
      </c>
      <c r="AG29" s="180">
        <f>'Étape 4-Hiérarchisation '!D44</f>
        <v>0</v>
      </c>
    </row>
    <row r="30" spans="1:58" ht="32" x14ac:dyDescent="0.2">
      <c r="A30" s="16" t="str">
        <f>'3.3 Approvis., qualité, logist.'!B13</f>
        <v>3.3.2.  Supply management: Vaccine forecasting functions poorly</v>
      </c>
      <c r="B30" s="16">
        <f>'3.3 Approvis., qualité, logist.'!D14</f>
        <v>0</v>
      </c>
      <c r="C30" s="18">
        <f>'3.3 Approvis., qualité, logist.'!C14</f>
        <v>0</v>
      </c>
      <c r="D30" s="154" t="str">
        <f>IF('3.3 Approvis., qualité, logist.'!$C14='List of barriers'!$I$4,'3.3 Approvis., qualité, logist.'!$D14,"")</f>
        <v/>
      </c>
      <c r="E30" s="154" t="str">
        <f>IF('3.3 Approvis., qualité, logist.'!$C14='List of barriers'!$I$4,'3.3 Approvis., qualité, logist.'!E14,"")</f>
        <v/>
      </c>
      <c r="F30" s="154" t="str">
        <f>IF('3.3 Approvis., qualité, logist.'!$C14='List of barriers'!$I$3,'3.3 Approvis., qualité, logist.'!$D14,"")</f>
        <v/>
      </c>
      <c r="G30" s="154" t="str">
        <f>IF('3.3 Approvis., qualité, logist.'!$C14='List of barriers'!$I$3,'3.3 Approvis., qualité, logist.'!$E14,"")</f>
        <v/>
      </c>
      <c r="AF30" s="180" t="str">
        <f>'Étape 4-Hiérarchisation '!B45</f>
        <v/>
      </c>
      <c r="AG30" s="180">
        <f>'Étape 4-Hiérarchisation '!D45</f>
        <v>0</v>
      </c>
    </row>
    <row r="31" spans="1:58" ht="32" x14ac:dyDescent="0.2">
      <c r="A31" s="16" t="str">
        <f>'3.3 Approvis., qualité, logist.'!B16</f>
        <v>3.3.3. Supply management: Central vaccine procurement system functions poorly</v>
      </c>
      <c r="B31" s="16">
        <f>'3.3 Approvis., qualité, logist.'!D17</f>
        <v>0</v>
      </c>
      <c r="C31" s="18">
        <f>'3.3 Approvis., qualité, logist.'!C17</f>
        <v>0</v>
      </c>
      <c r="D31" s="154" t="str">
        <f>IF('3.3 Approvis., qualité, logist.'!$C17='List of barriers'!$I$4,'3.3 Approvis., qualité, logist.'!$D17,"")</f>
        <v/>
      </c>
      <c r="E31" s="154" t="str">
        <f>IF('3.3 Approvis., qualité, logist.'!$C17='List of barriers'!$I$4,'3.3 Approvis., qualité, logist.'!E17,"")</f>
        <v/>
      </c>
      <c r="F31" s="154" t="str">
        <f>IF('3.3 Approvis., qualité, logist.'!$C17='List of barriers'!$I$3,'3.3 Approvis., qualité, logist.'!$D17,"")</f>
        <v/>
      </c>
      <c r="G31" s="154" t="str">
        <f>IF('3.3 Approvis., qualité, logist.'!$C17='List of barriers'!$I$3,'3.3 Approvis., qualité, logist.'!$E17,"")</f>
        <v/>
      </c>
      <c r="AF31" s="180" t="str">
        <f>'Étape 4-Hiérarchisation '!B46</f>
        <v/>
      </c>
      <c r="AG31" s="180">
        <f>'Étape 4-Hiérarchisation '!D46</f>
        <v>0</v>
      </c>
    </row>
    <row r="32" spans="1:58" ht="48" x14ac:dyDescent="0.2">
      <c r="A32" s="16" t="str">
        <f>'3.3 Approvis., qualité, logist.'!B19</f>
        <v>3.3.4. Supply management: Stock distribution and management problems lead to stock-outs of vaccines/other essential supplies at service delivery</v>
      </c>
      <c r="B32" s="16">
        <f>'3.3 Approvis., qualité, logist.'!D20</f>
        <v>0</v>
      </c>
      <c r="C32" s="18">
        <f>'3.3 Approvis., qualité, logist.'!C20</f>
        <v>0</v>
      </c>
      <c r="D32" s="154" t="str">
        <f>IF('3.3 Approvis., qualité, logist.'!$C20='List of barriers'!$I$4,'3.3 Approvis., qualité, logist.'!$D20,"")</f>
        <v/>
      </c>
      <c r="E32" s="154" t="str">
        <f>IF('3.3 Approvis., qualité, logist.'!$C20='List of barriers'!$I$4,'3.3 Approvis., qualité, logist.'!E20,"")</f>
        <v/>
      </c>
      <c r="F32" s="154" t="str">
        <f>IF('3.3 Approvis., qualité, logist.'!$C20='List of barriers'!$I$3,'3.3 Approvis., qualité, logist.'!$D20,"")</f>
        <v/>
      </c>
      <c r="G32" s="154" t="str">
        <f>IF('3.3 Approvis., qualité, logist.'!$C20='List of barriers'!$I$3,'3.3 Approvis., qualité, logist.'!$E20,"")</f>
        <v/>
      </c>
      <c r="AF32" s="180" t="str">
        <f>'Étape 4-Hiérarchisation '!B47</f>
        <v/>
      </c>
      <c r="AG32" s="180">
        <f>'Étape 4-Hiérarchisation '!D47</f>
        <v>0</v>
      </c>
    </row>
    <row r="33" spans="1:33" ht="32" x14ac:dyDescent="0.2">
      <c r="A33" s="16" t="str">
        <f>'3.3 Approvis., qualité, logist.'!B22</f>
        <v>3.3.5. Supply management: Damage of vaccine (e.g. glass vial breakage) during transportation</v>
      </c>
      <c r="B33" s="16">
        <f>'3.3 Approvis., qualité, logist.'!D23</f>
        <v>0</v>
      </c>
      <c r="C33" s="18">
        <f>'3.3 Approvis., qualité, logist.'!C23</f>
        <v>0</v>
      </c>
      <c r="D33" s="154" t="str">
        <f>IF('3.3 Approvis., qualité, logist.'!$C23='List of barriers'!$I$4,'3.3 Approvis., qualité, logist.'!$D23,"")</f>
        <v/>
      </c>
      <c r="E33" s="154" t="str">
        <f>IF('3.3 Approvis., qualité, logist.'!$C23='List of barriers'!$I$4,'3.3 Approvis., qualité, logist.'!E23,"")</f>
        <v/>
      </c>
      <c r="F33" s="154" t="str">
        <f>IF('3.3 Approvis., qualité, logist.'!$C23='List of barriers'!$I$3,'3.3 Approvis., qualité, logist.'!$D23,"")</f>
        <v/>
      </c>
      <c r="G33" s="154" t="str">
        <f>IF('3.3 Approvis., qualité, logist.'!$C23='List of barriers'!$I$3,'3.3 Approvis., qualité, logist.'!$E23,"")</f>
        <v/>
      </c>
      <c r="AF33" s="180" t="str">
        <f>'Étape 4-Hiérarchisation '!B48</f>
        <v/>
      </c>
      <c r="AG33" s="180">
        <f>'Étape 4-Hiérarchisation '!D48</f>
        <v>0</v>
      </c>
    </row>
    <row r="34" spans="1:33" ht="64" x14ac:dyDescent="0.2">
      <c r="A34" s="16" t="str">
        <f>'3.3 Approvis., qualité, logist.'!B25</f>
        <v>3.3.6. Supply management : Wastage calculations inaccurate or not done, resulting in over or under supply/maldistribution of vaccines at national and/or sub-national level</v>
      </c>
      <c r="B34" s="16">
        <f>'3.3 Approvis., qualité, logist.'!D26</f>
        <v>0</v>
      </c>
      <c r="C34" s="18">
        <f>'3.3 Approvis., qualité, logist.'!C26</f>
        <v>0</v>
      </c>
      <c r="D34" s="154" t="str">
        <f>IF('3.3 Approvis., qualité, logist.'!$C26='List of barriers'!$I$4,'3.3 Approvis., qualité, logist.'!$D26,"")</f>
        <v/>
      </c>
      <c r="E34" s="154" t="str">
        <f>IF('3.3 Approvis., qualité, logist.'!$C26='List of barriers'!$I$4,'3.3 Approvis., qualité, logist.'!E26,"")</f>
        <v/>
      </c>
      <c r="F34" s="154" t="str">
        <f>IF('3.3 Approvis., qualité, logist.'!$C26='List of barriers'!$I$3,'3.3 Approvis., qualité, logist.'!$D26,"")</f>
        <v/>
      </c>
      <c r="G34" s="154" t="str">
        <f>IF('3.3 Approvis., qualité, logist.'!$C26='List of barriers'!$I$3,'3.3 Approvis., qualité, logist.'!$E26,"")</f>
        <v/>
      </c>
      <c r="AF34" s="180" t="str">
        <f>'Étape 4-Hiérarchisation '!B49</f>
        <v/>
      </c>
      <c r="AG34" s="180">
        <f>'Étape 4-Hiérarchisation '!D49</f>
        <v>0</v>
      </c>
    </row>
    <row r="35" spans="1:33" ht="64" x14ac:dyDescent="0.2">
      <c r="A35" s="16" t="str">
        <f>'3.3 Approvis., qualité, logist.'!B28</f>
        <v>3.3.7. Transport : insuffisances du système de transport (véhicules, carburant, entretien), ce qui compromet la livraison des fournitures et entrave la prestation des services</v>
      </c>
      <c r="B35" s="16">
        <f>'3.3 Approvis., qualité, logist.'!D29</f>
        <v>0</v>
      </c>
      <c r="C35" s="18">
        <f>'3.3 Approvis., qualité, logist.'!C29</f>
        <v>0</v>
      </c>
      <c r="D35" s="154" t="str">
        <f>IF('3.3 Approvis., qualité, logist.'!$C29='List of barriers'!$I$4,'3.3 Approvis., qualité, logist.'!$D29,"")</f>
        <v/>
      </c>
      <c r="E35" s="154" t="str">
        <f>IF('3.3 Approvis., qualité, logist.'!$C29='List of barriers'!$I$4,'3.3 Approvis., qualité, logist.'!E29,"")</f>
        <v/>
      </c>
      <c r="F35" s="154" t="str">
        <f>IF('3.3 Approvis., qualité, logist.'!$C29='List of barriers'!$I$3,'3.3 Approvis., qualité, logist.'!$D29,"")</f>
        <v/>
      </c>
      <c r="G35" s="154" t="str">
        <f>IF('3.3 Approvis., qualité, logist.'!$C29='List of barriers'!$I$3,'3.3 Approvis., qualité, logist.'!$E29,"")</f>
        <v/>
      </c>
      <c r="AF35" s="180" t="str">
        <f>'Étape 4-Hiérarchisation '!B50</f>
        <v/>
      </c>
      <c r="AG35" s="180">
        <f>'Étape 4-Hiérarchisation '!D50</f>
        <v>0</v>
      </c>
    </row>
    <row r="36" spans="1:33" ht="32" x14ac:dyDescent="0.2">
      <c r="A36" s="16" t="str">
        <f>'3.3 Approvis., qualité, logist.'!B31</f>
        <v>3.3.8. Transport: Long distance to remote service delivery site challenging vaccine supply</v>
      </c>
      <c r="B36" s="16">
        <f>'3.3 Approvis., qualité, logist.'!D32</f>
        <v>0</v>
      </c>
      <c r="C36" s="18">
        <f>'3.3 Approvis., qualité, logist.'!C32</f>
        <v>0</v>
      </c>
      <c r="D36" s="154" t="str">
        <f>IF('3.3 Approvis., qualité, logist.'!$C32='List of barriers'!$I$4,'3.3 Approvis., qualité, logist.'!$D32,"")</f>
        <v/>
      </c>
      <c r="E36" s="154" t="str">
        <f>IF('3.3 Approvis., qualité, logist.'!$C32='List of barriers'!$I$4,'3.3 Approvis., qualité, logist.'!E32,"")</f>
        <v/>
      </c>
      <c r="F36" s="154" t="str">
        <f>IF('3.3 Approvis., qualité, logist.'!$C32='List of barriers'!$I$3,'3.3 Approvis., qualité, logist.'!$D32,"")</f>
        <v/>
      </c>
      <c r="G36" s="154" t="str">
        <f>IF('3.3 Approvis., qualité, logist.'!$C32='List of barriers'!$I$3,'3.3 Approvis., qualité, logist.'!$E32,"")</f>
        <v/>
      </c>
      <c r="AF36" s="180" t="str">
        <f>'Étape 4-Hiérarchisation '!B51</f>
        <v/>
      </c>
      <c r="AG36" s="180">
        <f>'Étape 4-Hiérarchisation '!D51</f>
        <v>0</v>
      </c>
    </row>
    <row r="37" spans="1:33" ht="32" x14ac:dyDescent="0.2">
      <c r="A37" s="16" t="str">
        <f>'3.3 Approvis., qualité, logist.'!B34</f>
        <v>3.3.9. Transport: Vaccine wastage due to heat or freezing exposure, inappropriate storage conditions</v>
      </c>
      <c r="B37" s="16">
        <f>'3.3 Approvis., qualité, logist.'!D35</f>
        <v>0</v>
      </c>
      <c r="C37" s="18">
        <f>'3.3 Approvis., qualité, logist.'!C35</f>
        <v>0</v>
      </c>
      <c r="D37" s="154" t="str">
        <f>IF('3.3 Approvis., qualité, logist.'!$C35='List of barriers'!$I$4,'3.3 Approvis., qualité, logist.'!$D35,"")</f>
        <v/>
      </c>
      <c r="E37" s="154" t="str">
        <f>IF('3.3 Approvis., qualité, logist.'!$C35='List of barriers'!$I$4,'3.3 Approvis., qualité, logist.'!E35,"")</f>
        <v/>
      </c>
      <c r="F37" s="154" t="str">
        <f>IF('3.3 Approvis., qualité, logist.'!$C35='List of barriers'!$I$3,'3.3 Approvis., qualité, logist.'!$D35,"")</f>
        <v/>
      </c>
      <c r="G37" s="154" t="str">
        <f>IF('3.3 Approvis., qualité, logist.'!$C35='List of barriers'!$I$3,'3.3 Approvis., qualité, logist.'!$E35,"")</f>
        <v/>
      </c>
      <c r="AF37" s="180" t="str">
        <f>'Étape 4-Hiérarchisation '!B52</f>
        <v/>
      </c>
      <c r="AG37" s="180">
        <f>'Étape 4-Hiérarchisation '!D52</f>
        <v>0</v>
      </c>
    </row>
    <row r="38" spans="1:33" ht="16" x14ac:dyDescent="0.2">
      <c r="A38" s="16" t="str">
        <f>'3.3 Approvis., qualité, logist.'!B37</f>
        <v>3.3.10. Waste management challenges</v>
      </c>
      <c r="B38" s="16">
        <f>'3.3 Approvis., qualité, logist.'!D38</f>
        <v>0</v>
      </c>
      <c r="C38" s="18">
        <f>'3.3 Approvis., qualité, logist.'!C38</f>
        <v>0</v>
      </c>
      <c r="D38" s="154" t="str">
        <f>IF('3.3 Approvis., qualité, logist.'!$C38='List of barriers'!$I$4,'3.3 Approvis., qualité, logist.'!$D38,"")</f>
        <v/>
      </c>
      <c r="E38" s="154" t="str">
        <f>IF('3.3 Approvis., qualité, logist.'!$C38='List of barriers'!$I$4,'3.3 Approvis., qualité, logist.'!E38,"")</f>
        <v/>
      </c>
      <c r="F38" s="154" t="str">
        <f>IF('3.3 Approvis., qualité, logist.'!$C38='List of barriers'!$I$3,'3.3 Approvis., qualité, logist.'!$D38,"")</f>
        <v/>
      </c>
      <c r="G38" s="154" t="str">
        <f>IF('3.3 Approvis., qualité, logist.'!$C38='List of barriers'!$I$3,'3.3 Approvis., qualité, logist.'!$E38,"")</f>
        <v/>
      </c>
      <c r="AF38" s="180" t="str">
        <f>'Étape 4-Hiérarchisation '!B53</f>
        <v/>
      </c>
      <c r="AG38" s="180">
        <f>'Étape 4-Hiérarchisation '!D53</f>
        <v>0</v>
      </c>
    </row>
    <row r="39" spans="1:33" ht="48" x14ac:dyDescent="0.2">
      <c r="A39" s="16" t="str">
        <f>'3.3 Approvis., qualité, logist.'!B40</f>
        <v>3.3.11. Zero dose communities: Barriers relevant to vaccine supply, quality and logistics affecting the zero dose communities</v>
      </c>
      <c r="B39" s="16">
        <f>'3.3 Approvis., qualité, logist.'!D41</f>
        <v>0</v>
      </c>
      <c r="C39" s="18">
        <f>'3.3 Approvis., qualité, logist.'!C41</f>
        <v>0</v>
      </c>
      <c r="D39" s="154" t="str">
        <f>IF('3.3 Approvis., qualité, logist.'!$C41='List of barriers'!$I$4,'3.3 Approvis., qualité, logist.'!$D41,"")</f>
        <v/>
      </c>
      <c r="E39" s="154" t="str">
        <f>IF('3.3 Approvis., qualité, logist.'!$C41='List of barriers'!$I$4,'3.3 Approvis., qualité, logist.'!E41,"")</f>
        <v/>
      </c>
      <c r="F39" s="154" t="str">
        <f>IF('3.3 Approvis., qualité, logist.'!$C41='List of barriers'!$I$3,'3.3 Approvis., qualité, logist.'!$D41,"")</f>
        <v/>
      </c>
      <c r="G39" s="154" t="str">
        <f>IF('3.3 Approvis., qualité, logist.'!$C41='List of barriers'!$I$3,'3.3 Approvis., qualité, logist.'!$E41,"")</f>
        <v/>
      </c>
      <c r="AF39" s="180" t="str">
        <f>'Étape 4-Hiérarchisation '!B54</f>
        <v/>
      </c>
      <c r="AG39" s="180">
        <f>'Étape 4-Hiérarchisation '!D54</f>
        <v>0</v>
      </c>
    </row>
    <row r="40" spans="1:33" ht="16" x14ac:dyDescent="0.2">
      <c r="A40" s="93" t="s">
        <v>175</v>
      </c>
      <c r="B40" s="58"/>
      <c r="C40" s="126"/>
      <c r="D40" s="154"/>
      <c r="E40" s="154"/>
      <c r="F40" s="154"/>
      <c r="G40" s="154"/>
      <c r="AF40" s="180" t="str">
        <f>'Étape 4-Hiérarchisation '!B55</f>
        <v/>
      </c>
      <c r="AG40" s="180">
        <f>'Étape 4-Hiérarchisation '!D55</f>
        <v>0</v>
      </c>
    </row>
    <row r="41" spans="1:33" ht="48" x14ac:dyDescent="0.2">
      <c r="A41" s="16" t="str">
        <f>'3.4. Prestation de services'!B10</f>
        <v>3.4.1. RH et stratégies : distances et temps de trajet importants, ce qui limite l'accès aux établissements de santé</v>
      </c>
      <c r="B41" s="16">
        <f>'3.4. Prestation de services'!D11</f>
        <v>0</v>
      </c>
      <c r="C41" s="18">
        <f>'3.4. Prestation de services'!C11</f>
        <v>0</v>
      </c>
      <c r="D41" s="154" t="str">
        <f>IF('3.4. Prestation de services'!$C11='List of barriers'!$I$4,'3.4. Prestation de services'!$D11,"")</f>
        <v/>
      </c>
      <c r="E41" s="154" t="str">
        <f>IF('3.4. Prestation de services'!$C11='List of barriers'!$I$4,'3.4. Prestation de services'!E11,"")</f>
        <v/>
      </c>
      <c r="F41" s="154" t="str">
        <f>IF('3.4. Prestation de services'!$C11='List of barriers'!$I$3,'3.4. Prestation de services'!$D11,"")</f>
        <v/>
      </c>
      <c r="G41" s="154" t="str">
        <f>IF('3.4. Prestation de services'!$C11='List of barriers'!$I$3,'3.4. Prestation de services'!$E11,"")</f>
        <v/>
      </c>
      <c r="AF41" s="180" t="str">
        <f>'Étape 4-Hiérarchisation '!B56</f>
        <v/>
      </c>
      <c r="AG41" s="180">
        <f>'Étape 4-Hiérarchisation '!D56</f>
        <v>0</v>
      </c>
    </row>
    <row r="42" spans="1:33" ht="48" x14ac:dyDescent="0.2">
      <c r="A42" s="16" t="str">
        <f>'3.4. Prestation de services'!B13</f>
        <v>3.4.2. HR &amp; strategies: Special populations (ethnic/religious groups, orphans, single mothers) requiring more outreach efforts/resources</v>
      </c>
      <c r="B42" s="16">
        <f>'3.4. Prestation de services'!D14</f>
        <v>0</v>
      </c>
      <c r="C42" s="18">
        <f>'3.4. Prestation de services'!C14</f>
        <v>0</v>
      </c>
      <c r="D42" s="154" t="str">
        <f>IF('3.4. Prestation de services'!$C14='List of barriers'!$I$4,'3.4. Prestation de services'!$D14,"")</f>
        <v/>
      </c>
      <c r="E42" s="154" t="str">
        <f>IF('3.4. Prestation de services'!$C14='List of barriers'!$I$4,'3.4. Prestation de services'!E14,"")</f>
        <v/>
      </c>
      <c r="F42" s="154" t="str">
        <f>IF('3.4. Prestation de services'!$C14='List of barriers'!$I$3,'3.4. Prestation de services'!$D14,"")</f>
        <v/>
      </c>
      <c r="G42" s="154" t="str">
        <f>IF('3.4. Prestation de services'!$C14='List of barriers'!$I$3,'3.4. Prestation de services'!$E14,"")</f>
        <v/>
      </c>
      <c r="AF42" s="180" t="str">
        <f>'Étape 4-Hiérarchisation '!B57</f>
        <v/>
      </c>
      <c r="AG42" s="180">
        <f>'Étape 4-Hiérarchisation '!D57</f>
        <v>0</v>
      </c>
    </row>
    <row r="43" spans="1:33" ht="32" x14ac:dyDescent="0.2">
      <c r="A43" s="16" t="str">
        <f>'3.4. Prestation de services'!B16</f>
        <v>3.4.3. RH et stratégies : prise en compte insuffisante des besoins spécifiques au genre</v>
      </c>
      <c r="B43" s="16">
        <f>'3.4. Prestation de services'!D17</f>
        <v>0</v>
      </c>
      <c r="C43" s="18">
        <f>'3.4. Prestation de services'!C17</f>
        <v>0</v>
      </c>
      <c r="D43" s="154" t="str">
        <f>IF('3.4. Prestation de services'!$C17='List of barriers'!$I$4,'3.4. Prestation de services'!$D17,"")</f>
        <v/>
      </c>
      <c r="E43" s="154" t="str">
        <f>IF('3.4. Prestation de services'!$C17='List of barriers'!$I$4,'3.4. Prestation de services'!E17,"")</f>
        <v/>
      </c>
      <c r="F43" s="154" t="str">
        <f>IF('3.4. Prestation de services'!$C17='List of barriers'!$I$3,'3.4. Prestation de services'!$D17,"")</f>
        <v/>
      </c>
      <c r="G43" s="154" t="str">
        <f>IF('3.4. Prestation de services'!$C17='List of barriers'!$I$3,'3.4. Prestation de services'!$E17,"")</f>
        <v/>
      </c>
      <c r="AF43" s="180" t="str">
        <f>'Étape 4-Hiérarchisation '!B58</f>
        <v/>
      </c>
      <c r="AG43" s="180">
        <f>'Étape 4-Hiérarchisation '!D58</f>
        <v>0</v>
      </c>
    </row>
    <row r="44" spans="1:33" ht="32" x14ac:dyDescent="0.2">
      <c r="A44" s="16" t="str">
        <f>'3.4. Prestation de services'!B20</f>
        <v>3.4.4. HR &amp; strategies: Migrant/displaced/transient populations create challenges in service delivery</v>
      </c>
      <c r="B44" s="16">
        <f>'3.4. Prestation de services'!D21</f>
        <v>0</v>
      </c>
      <c r="C44" s="18">
        <f>'3.4. Prestation de services'!C21</f>
        <v>0</v>
      </c>
      <c r="D44" s="154" t="str">
        <f>IF('3.4. Prestation de services'!$C21='List of barriers'!$I$4,'3.4. Prestation de services'!$D21,"")</f>
        <v/>
      </c>
      <c r="E44" s="154" t="str">
        <f>IF('3.4. Prestation de services'!$C21='List of barriers'!$I$4,'3.4. Prestation de services'!E21,"")</f>
        <v/>
      </c>
      <c r="F44" s="154" t="str">
        <f>IF('3.4. Prestation de services'!$C21='List of barriers'!$I$3,'3.4. Prestation de services'!$D21,"")</f>
        <v/>
      </c>
      <c r="G44" s="154" t="str">
        <f>IF('3.4. Prestation de services'!$C21='List of barriers'!$I$3,'3.4. Prestation de services'!$E21,"")</f>
        <v/>
      </c>
      <c r="AF44" s="180" t="str">
        <f>'Étape 4-Hiérarchisation '!B59</f>
        <v/>
      </c>
      <c r="AG44" s="180">
        <f>'Étape 4-Hiérarchisation '!D59</f>
        <v>0</v>
      </c>
    </row>
    <row r="45" spans="1:33" ht="32" x14ac:dyDescent="0.2">
      <c r="A45" s="16" t="str">
        <f>'3.4. Prestation de services'!B23</f>
        <v>3.4.5. HR &amp; strategies: Fragile or conflict settings disrupt immunization service delivery</v>
      </c>
      <c r="B45" s="16">
        <f>'3.4. Prestation de services'!D24</f>
        <v>0</v>
      </c>
      <c r="C45" s="18">
        <f>'3.4. Prestation de services'!C24</f>
        <v>0</v>
      </c>
      <c r="D45" s="154" t="str">
        <f>IF('3.4. Prestation de services'!$C24='List of barriers'!$I$4,'3.4. Prestation de services'!$D24,"")</f>
        <v/>
      </c>
      <c r="E45" s="154" t="str">
        <f>IF('3.4. Prestation de services'!$C24='List of barriers'!$I$4,'3.4. Prestation de services'!E24,"")</f>
        <v/>
      </c>
      <c r="F45" s="154" t="str">
        <f>IF('3.4. Prestation de services'!$C24='List of barriers'!$I$3,'3.4. Prestation de services'!$D24,"")</f>
        <v/>
      </c>
      <c r="G45" s="154" t="str">
        <f>IF('3.4. Prestation de services'!$C24='List of barriers'!$I$3,'3.4. Prestation de services'!$E24,"")</f>
        <v/>
      </c>
      <c r="AF45" s="180" t="str">
        <f>'Étape 4-Hiérarchisation '!B60</f>
        <v/>
      </c>
      <c r="AG45" s="180">
        <f>'Étape 4-Hiérarchisation '!D60</f>
        <v>0</v>
      </c>
    </row>
    <row r="46" spans="1:33" ht="32" x14ac:dyDescent="0.2">
      <c r="A46" s="16" t="str">
        <f>'3.4. Prestation de services'!B26</f>
        <v>3.4.6. HR &amp; strategies: Too few functioning health facilities limits service delivery</v>
      </c>
      <c r="B46" s="16">
        <f>'3.4. Prestation de services'!D27</f>
        <v>0</v>
      </c>
      <c r="C46" s="18">
        <f>'3.4. Prestation de services'!C27</f>
        <v>0</v>
      </c>
      <c r="D46" s="154" t="str">
        <f>IF('3.4. Prestation de services'!$C27='List of barriers'!$I$4,'3.4. Prestation de services'!$D27,"")</f>
        <v/>
      </c>
      <c r="E46" s="154" t="str">
        <f>IF('3.4. Prestation de services'!$C27='List of barriers'!$I$4,'3.4. Prestation de services'!E27,"")</f>
        <v/>
      </c>
      <c r="F46" s="154" t="str">
        <f>IF('3.4. Prestation de services'!$C27='List of barriers'!$I$3,'3.4. Prestation de services'!$D27,"")</f>
        <v/>
      </c>
      <c r="G46" s="154" t="str">
        <f>IF('3.4. Prestation de services'!$C27='List of barriers'!$I$3,'3.4. Prestation de services'!$E27,"")</f>
        <v/>
      </c>
      <c r="AF46" s="180" t="str">
        <f>'Étape 4-Hiérarchisation '!B61</f>
        <v/>
      </c>
      <c r="AG46" s="180">
        <f>'Étape 4-Hiérarchisation '!D61</f>
        <v>0</v>
      </c>
    </row>
    <row r="47" spans="1:33" ht="48" x14ac:dyDescent="0.2">
      <c r="A47" s="16" t="str">
        <f>'3.4. Prestation de services'!B29</f>
        <v>3.4.7. RH et stratégies : caractère inadéquat des stratégies utilisées pour atteindre les populations mal desservies ou sous-vaccinées</v>
      </c>
      <c r="B47" s="16">
        <f>'3.4. Prestation de services'!D30</f>
        <v>0</v>
      </c>
      <c r="C47" s="18">
        <f>'3.4. Prestation de services'!C30</f>
        <v>0</v>
      </c>
      <c r="D47" s="154" t="str">
        <f>IF('3.4. Prestation de services'!$C30='List of barriers'!$I$4,'3.4. Prestation de services'!$D30,"")</f>
        <v/>
      </c>
      <c r="E47" s="154" t="str">
        <f>IF('3.4. Prestation de services'!$C30='List of barriers'!$I$4,'3.4. Prestation de services'!E30,"")</f>
        <v/>
      </c>
      <c r="F47" s="154" t="str">
        <f>IF('3.4. Prestation de services'!$C30='List of barriers'!$I$3,'3.4. Prestation de services'!$D30,"")</f>
        <v/>
      </c>
      <c r="G47" s="154" t="str">
        <f>IF('3.4. Prestation de services'!$C30='List of barriers'!$I$3,'3.4. Prestation de services'!$E30,"")</f>
        <v/>
      </c>
      <c r="AF47" s="180" t="str">
        <f>'Étape 4-Hiérarchisation '!B62</f>
        <v/>
      </c>
      <c r="AG47" s="180">
        <f>'Étape 4-Hiérarchisation '!D62</f>
        <v>0</v>
      </c>
    </row>
    <row r="48" spans="1:33" ht="32" x14ac:dyDescent="0.2">
      <c r="A48" s="16" t="str">
        <f>'3.4. Prestation de services'!B32</f>
        <v>3.4.8. HR &amp; strategies: Inadequate policies to track defaulters</v>
      </c>
      <c r="B48" s="16">
        <f>'3.4. Prestation de services'!D33</f>
        <v>0</v>
      </c>
      <c r="C48" s="18">
        <f>'3.4. Prestation de services'!C33</f>
        <v>0</v>
      </c>
      <c r="D48" s="154" t="str">
        <f>IF('3.4. Prestation de services'!$C33='List of barriers'!$I$4,'3.4. Prestation de services'!$D33,"")</f>
        <v/>
      </c>
      <c r="E48" s="154" t="str">
        <f>IF('3.4. Prestation de services'!$C33='List of barriers'!$I$4,'3.4. Prestation de services'!E33,"")</f>
        <v/>
      </c>
      <c r="F48" s="154" t="str">
        <f>IF('3.4. Prestation de services'!$C33='List of barriers'!$I$3,'3.4. Prestation de services'!$D33,"")</f>
        <v/>
      </c>
      <c r="G48" s="154" t="str">
        <f>IF('3.4. Prestation de services'!$C33='List of barriers'!$I$3,'3.4. Prestation de services'!$E33,"")</f>
        <v/>
      </c>
      <c r="AF48" s="180" t="str">
        <f>'Étape 4-Hiérarchisation '!B63</f>
        <v/>
      </c>
      <c r="AG48" s="180">
        <f>'Étape 4-Hiérarchisation '!D63</f>
        <v>0</v>
      </c>
    </row>
    <row r="49" spans="1:33" ht="32" x14ac:dyDescent="0.2">
      <c r="A49" s="16" t="str">
        <f>'3.4. Prestation de services'!B35</f>
        <v>3.4.9. HR &amp; strategies: Inadequate standard operating procedures and practices to vaccinate a late child</v>
      </c>
      <c r="B49" s="16">
        <f>'3.4. Prestation de services'!D36</f>
        <v>0</v>
      </c>
      <c r="C49" s="18">
        <f>'3.4. Prestation de services'!C36</f>
        <v>0</v>
      </c>
      <c r="D49" s="154" t="str">
        <f>IF('3.4. Prestation de services'!$C36='List of barriers'!$I$4,'3.4. Prestation de services'!$D36,"")</f>
        <v/>
      </c>
      <c r="E49" s="154" t="str">
        <f>IF('3.4. Prestation de services'!$C36='List of barriers'!$I$4,'3.4. Prestation de services'!E36,"")</f>
        <v/>
      </c>
      <c r="F49" s="154" t="str">
        <f>IF('3.4. Prestation de services'!$C36='List of barriers'!$I$3,'3.4. Prestation de services'!$D36,"")</f>
        <v/>
      </c>
      <c r="G49" s="154" t="str">
        <f>IF('3.4. Prestation de services'!$C36='List of barriers'!$I$3,'3.4. Prestation de services'!$E36,"")</f>
        <v/>
      </c>
      <c r="AF49" s="180" t="str">
        <f>'Étape 4-Hiérarchisation '!B64</f>
        <v/>
      </c>
      <c r="AG49" s="180">
        <f>'Étape 4-Hiérarchisation '!D64</f>
        <v>0</v>
      </c>
    </row>
    <row r="50" spans="1:33" ht="16" x14ac:dyDescent="0.2">
      <c r="A50" s="16" t="str">
        <f>'3.4. Prestation de services'!B38</f>
        <v>3.4.10. Inadequate session quality</v>
      </c>
      <c r="B50" s="16">
        <f>'3.4. Prestation de services'!D39</f>
        <v>0</v>
      </c>
      <c r="C50" s="18">
        <f>'3.4. Prestation de services'!C39</f>
        <v>0</v>
      </c>
      <c r="D50" s="154" t="str">
        <f>IF('3.4. Prestation de services'!$C39='List of barriers'!$I$4,'3.4. Prestation de services'!$D39,"")</f>
        <v/>
      </c>
      <c r="E50" s="154" t="str">
        <f>IF('3.4. Prestation de services'!$C39='List of barriers'!$I$4,'3.4. Prestation de services'!E39,"")</f>
        <v/>
      </c>
      <c r="F50" s="154" t="str">
        <f>IF('3.4. Prestation de services'!$C39='List of barriers'!$I$3,'3.4. Prestation de services'!$D39,"")</f>
        <v/>
      </c>
      <c r="G50" s="154" t="str">
        <f>IF('3.4. Prestation de services'!$C39='List of barriers'!$I$3,'3.4. Prestation de services'!$E39,"")</f>
        <v/>
      </c>
      <c r="AF50" s="180" t="str">
        <f>'Étape 4-Hiérarchisation '!B65</f>
        <v/>
      </c>
      <c r="AG50" s="180">
        <f>'Étape 4-Hiérarchisation '!D65</f>
        <v>0</v>
      </c>
    </row>
    <row r="51" spans="1:33" ht="32" x14ac:dyDescent="0.2">
      <c r="A51" s="16" t="str">
        <f>'3.4. Prestation de services'!B41</f>
        <v>3.4.11. Intégration : faible niveau d’intégration des stratégies du PEV avec d’autres services de soins primaires</v>
      </c>
      <c r="B51" s="16">
        <f>'3.4. Prestation de services'!D42</f>
        <v>0</v>
      </c>
      <c r="C51" s="18">
        <f>'3.4. Prestation de services'!C42</f>
        <v>0</v>
      </c>
      <c r="D51" s="154" t="str">
        <f>IF('3.4. Prestation de services'!$C42='List of barriers'!$I$4,'3.4. Prestation de services'!$D42,"")</f>
        <v/>
      </c>
      <c r="E51" s="154" t="str">
        <f>IF('3.4. Prestation de services'!$C42='List of barriers'!$I$4,'3.4. Prestation de services'!E42,"")</f>
        <v/>
      </c>
      <c r="F51" s="154" t="str">
        <f>IF('3.4. Prestation de services'!$C42='List of barriers'!$I$3,'3.4. Prestation de services'!$D42,"")</f>
        <v/>
      </c>
      <c r="G51" s="154" t="str">
        <f>IF('3.4. Prestation de services'!$C42='List of barriers'!$I$3,'3.4. Prestation de services'!$E42,"")</f>
        <v/>
      </c>
      <c r="AF51" s="180" t="str">
        <f>'Étape 4-Hiérarchisation '!B66</f>
        <v/>
      </c>
      <c r="AG51" s="180">
        <f>'Étape 4-Hiérarchisation '!D66</f>
        <v>0</v>
      </c>
    </row>
    <row r="52" spans="1:33" ht="48" x14ac:dyDescent="0.2">
      <c r="A52" s="16" t="str">
        <f>'3.4. Prestation de services'!B44</f>
        <v>3.4.12. Zero dose communities: Large percentage or number of zero-dose children linked to challenges in service delivery</v>
      </c>
      <c r="B52" s="16">
        <f>'3.4. Prestation de services'!D45</f>
        <v>0</v>
      </c>
      <c r="C52" s="18">
        <f>'3.4. Prestation de services'!C45</f>
        <v>0</v>
      </c>
      <c r="D52" s="154" t="str">
        <f>IF('3.4. Prestation de services'!$C45='List of barriers'!$I$4,'3.4. Prestation de services'!$D45,"")</f>
        <v/>
      </c>
      <c r="E52" s="154" t="str">
        <f>IF('3.4. Prestation de services'!$C45='List of barriers'!$I$4,'3.4. Prestation de services'!E45,"")</f>
        <v/>
      </c>
      <c r="F52" s="154" t="str">
        <f>IF('3.4. Prestation de services'!$C45='List of barriers'!$I$3,'3.4. Prestation de services'!$D45,"")</f>
        <v/>
      </c>
      <c r="G52" s="154" t="str">
        <f>IF('3.4. Prestation de services'!$C45='List of barriers'!$I$3,'3.4. Prestation de services'!$E45,"")</f>
        <v/>
      </c>
      <c r="AF52" s="180" t="str">
        <f>'Étape 4-Hiérarchisation '!B67</f>
        <v/>
      </c>
      <c r="AG52" s="180">
        <f>'Étape 4-Hiérarchisation '!D67</f>
        <v>0</v>
      </c>
    </row>
    <row r="53" spans="1:33" ht="16" x14ac:dyDescent="0.2">
      <c r="A53" s="93" t="s">
        <v>176</v>
      </c>
      <c r="B53" s="59"/>
      <c r="C53" s="153"/>
      <c r="D53" s="154"/>
      <c r="E53" s="154"/>
      <c r="F53" s="154"/>
      <c r="G53" s="154"/>
      <c r="AF53" s="180" t="str">
        <f>'Étape 4-Hiérarchisation '!B68</f>
        <v/>
      </c>
      <c r="AG53" s="180">
        <f>'Étape 4-Hiérarchisation '!D68</f>
        <v>0</v>
      </c>
    </row>
    <row r="54" spans="1:33" ht="48" x14ac:dyDescent="0.2">
      <c r="A54" s="16" t="str">
        <f>'3.5 Couverture &amp; surveill. MAPI'!B10</f>
        <v>3.5.1. RH et systèmes : disponibilité réduite des données relatives au PEV dans les systèmes révisés d’information sanitaire (HMIS)</v>
      </c>
      <c r="B54" s="16">
        <f>'3.5 Couverture &amp; surveill. MAPI'!D11</f>
        <v>0</v>
      </c>
      <c r="C54" s="18">
        <f>'3.5 Couverture &amp; surveill. MAPI'!C11</f>
        <v>0</v>
      </c>
      <c r="D54" s="154" t="str">
        <f>IF('3.5 Couverture &amp; surveill. MAPI'!C11='List of barriers'!$I$4,'3.5 Couverture &amp; surveill. MAPI'!D11,"")</f>
        <v/>
      </c>
      <c r="E54" s="154" t="str">
        <f>IF('3.5 Couverture &amp; surveill. MAPI'!C11='List of barriers'!$I$4,'3.5 Couverture &amp; surveill. MAPI'!E11,"")</f>
        <v/>
      </c>
      <c r="F54" s="154" t="str">
        <f>IF('3.5 Couverture &amp; surveill. MAPI'!C11='List of barriers'!$I$3,'3.5 Couverture &amp; surveill. MAPI'!D11,"")</f>
        <v/>
      </c>
      <c r="G54" s="154" t="str">
        <f>IF('3.5 Couverture &amp; surveill. MAPI'!C11='List of barriers'!$I$3,'3.5 Couverture &amp; surveill. MAPI'!E11,"")</f>
        <v/>
      </c>
      <c r="AF54" s="180" t="str">
        <f>'Étape 4-Hiérarchisation '!B69</f>
        <v/>
      </c>
      <c r="AG54" s="180">
        <f>'Étape 4-Hiérarchisation '!D69</f>
        <v>0</v>
      </c>
    </row>
    <row r="55" spans="1:33" ht="48" x14ac:dyDescent="0.2">
      <c r="A55" s="16" t="str">
        <f>'3.5 Couverture &amp; surveill. MAPI'!B13</f>
        <v xml:space="preserve">3.5.2. Recording and reporting: Data on service utilization and equity are not optimally used for service delivery planning  </v>
      </c>
      <c r="B55" s="16">
        <f>'3.5 Couverture &amp; surveill. MAPI'!D14</f>
        <v>0</v>
      </c>
      <c r="C55" s="18">
        <f>'3.5 Couverture &amp; surveill. MAPI'!C14</f>
        <v>0</v>
      </c>
      <c r="D55" s="154" t="str">
        <f>IF('3.5 Couverture &amp; surveill. MAPI'!C14='List of barriers'!$I$4,'3.5 Couverture &amp; surveill. MAPI'!D14,"")</f>
        <v/>
      </c>
      <c r="E55" s="154" t="str">
        <f>IF('3.5 Couverture &amp; surveill. MAPI'!C14='List of barriers'!$I$4,'3.5 Couverture &amp; surveill. MAPI'!E14,"")</f>
        <v/>
      </c>
      <c r="F55" s="154" t="str">
        <f>IF('3.5 Couverture &amp; surveill. MAPI'!C14='List of barriers'!$I$3,'3.5 Couverture &amp; surveill. MAPI'!D14,"")</f>
        <v/>
      </c>
      <c r="G55" s="154" t="str">
        <f>IF('3.5 Couverture &amp; surveill. MAPI'!C14='List of barriers'!$I$3,'3.5 Couverture &amp; surveill. MAPI'!E14,"")</f>
        <v/>
      </c>
      <c r="AF55" s="180" t="str">
        <f>'Étape 4-Hiérarchisation '!B70</f>
        <v/>
      </c>
      <c r="AG55" s="180">
        <f>'Étape 4-Hiérarchisation '!D70</f>
        <v>0</v>
      </c>
    </row>
    <row r="56" spans="1:33" ht="48" x14ac:dyDescent="0.2">
      <c r="A56" s="16" t="str">
        <f>'3.5 Couverture &amp; surveill. MAPI'!B16</f>
        <v>3.5.3. Qualité des données : absence de mécanismes et de financement pour assurer un examen régulier de la qualité des données</v>
      </c>
      <c r="B56" s="16">
        <f>'3.5 Couverture &amp; surveill. MAPI'!D17</f>
        <v>0</v>
      </c>
      <c r="C56" s="18">
        <f>'3.5 Couverture &amp; surveill. MAPI'!C17</f>
        <v>0</v>
      </c>
      <c r="D56" s="154" t="str">
        <f>IF('3.5 Couverture &amp; surveill. MAPI'!C17='List of barriers'!$I$4,'3.5 Couverture &amp; surveill. MAPI'!D17,"")</f>
        <v/>
      </c>
      <c r="E56" s="154" t="str">
        <f>IF('3.5 Couverture &amp; surveill. MAPI'!C17='List of barriers'!$I$4,'3.5 Couverture &amp; surveill. MAPI'!E17,"")</f>
        <v/>
      </c>
      <c r="F56" s="154" t="str">
        <f>IF('3.5 Couverture &amp; surveill. MAPI'!C17='List of barriers'!$I$3,'3.5 Couverture &amp; surveill. MAPI'!D17,"")</f>
        <v/>
      </c>
      <c r="G56" s="154" t="str">
        <f>IF('3.5 Couverture &amp; surveill. MAPI'!C17='List of barriers'!$I$3,'3.5 Couverture &amp; surveill. MAPI'!E17,"")</f>
        <v/>
      </c>
      <c r="AF56" s="180" t="str">
        <f>'Étape 4-Hiérarchisation '!B71</f>
        <v/>
      </c>
      <c r="AG56" s="180">
        <f>'Étape 4-Hiérarchisation '!D71</f>
        <v>0</v>
      </c>
    </row>
    <row r="57" spans="1:33" ht="64" x14ac:dyDescent="0.2">
      <c r="A57" s="16" t="str">
        <f>'3.5 Couverture &amp; surveill. MAPI'!B19</f>
        <v>3.5.4. Recording and reporting: Recording and reporting tools are not up-to-date, unavailable and inconsistent (registry, tally sheets, reporting forms, home-based records, immunization cards)</v>
      </c>
      <c r="B57" s="16">
        <f>'3.5 Couverture &amp; surveill. MAPI'!D20</f>
        <v>0</v>
      </c>
      <c r="C57" s="18">
        <f>'3.5 Couverture &amp; surveill. MAPI'!C20</f>
        <v>0</v>
      </c>
      <c r="D57" s="154" t="str">
        <f>IF('3.5 Couverture &amp; surveill. MAPI'!C20='List of barriers'!$I$4,'3.5 Couverture &amp; surveill. MAPI'!D20,"")</f>
        <v/>
      </c>
      <c r="E57" s="154" t="str">
        <f>IF('3.5 Couverture &amp; surveill. MAPI'!C20='List of barriers'!$I$4,'3.5 Couverture &amp; surveill. MAPI'!E20,"")</f>
        <v/>
      </c>
      <c r="F57" s="154" t="str">
        <f>IF('3.5 Couverture &amp; surveill. MAPI'!C20='List of barriers'!$I$3,'3.5 Couverture &amp; surveill. MAPI'!D20,"")</f>
        <v/>
      </c>
      <c r="G57" s="154" t="str">
        <f>IF('3.5 Couverture &amp; surveill. MAPI'!C20='List of barriers'!$I$3,'3.5 Couverture &amp; surveill. MAPI'!E20,"")</f>
        <v/>
      </c>
      <c r="AF57" s="180" t="str">
        <f>'Étape 4-Hiérarchisation '!B72</f>
        <v/>
      </c>
      <c r="AG57" s="180">
        <f>'Étape 4-Hiérarchisation '!D72</f>
        <v>0</v>
      </c>
    </row>
    <row r="58" spans="1:33" ht="32" x14ac:dyDescent="0.2">
      <c r="A58" s="16" t="str">
        <f>'3.5 Couverture &amp; surveill. MAPI'!B22</f>
        <v>3.5.5. AEFI monitoring: Lack of functional immunisation safety surveillance system</v>
      </c>
      <c r="B58" s="16">
        <f>'3.5 Couverture &amp; surveill. MAPI'!D23</f>
        <v>0</v>
      </c>
      <c r="C58" s="18">
        <f>'3.5 Couverture &amp; surveill. MAPI'!C23</f>
        <v>0</v>
      </c>
      <c r="D58" s="154" t="str">
        <f>IF('3.5 Couverture &amp; surveill. MAPI'!C23='List of barriers'!$I$4,'3.5 Couverture &amp; surveill. MAPI'!D23,"")</f>
        <v/>
      </c>
      <c r="E58" s="154" t="str">
        <f>IF('3.5 Couverture &amp; surveill. MAPI'!C23='List of barriers'!$I$4,'3.5 Couverture &amp; surveill. MAPI'!E23,"")</f>
        <v/>
      </c>
      <c r="F58" s="154" t="str">
        <f>IF('3.5 Couverture &amp; surveill. MAPI'!C23='List of barriers'!$I$3,'3.5 Couverture &amp; surveill. MAPI'!D23,"")</f>
        <v/>
      </c>
      <c r="G58" s="154" t="str">
        <f>IF('3.5 Couverture &amp; surveill. MAPI'!C23='List of barriers'!$I$3,'3.5 Couverture &amp; surveill. MAPI'!E23,"")</f>
        <v/>
      </c>
      <c r="AF58" s="180" t="str">
        <f>'Étape 4-Hiérarchisation '!B73</f>
        <v/>
      </c>
      <c r="AG58" s="180">
        <f>'Étape 4-Hiérarchisation '!D73</f>
        <v>0</v>
      </c>
    </row>
    <row r="59" spans="1:33" ht="32" x14ac:dyDescent="0.2">
      <c r="A59" s="16" t="str">
        <f>'3.5 Couverture &amp; surveill. MAPI'!B25</f>
        <v>3.5.6. Surveillance des MAPI : faiblesse de la notification, du suivi et des interventions en cas de MAPI</v>
      </c>
      <c r="B59" s="16">
        <f>'3.5 Couverture &amp; surveill. MAPI'!D26</f>
        <v>0</v>
      </c>
      <c r="C59" s="18">
        <f>'3.5 Couverture &amp; surveill. MAPI'!C26</f>
        <v>0</v>
      </c>
      <c r="D59" s="154" t="str">
        <f>IF('3.5 Couverture &amp; surveill. MAPI'!C26='List of barriers'!$I$4,'3.5 Couverture &amp; surveill. MAPI'!D26,"")</f>
        <v/>
      </c>
      <c r="E59" s="154" t="str">
        <f>IF('3.5 Couverture &amp; surveill. MAPI'!C26='List of barriers'!$I$4,'3.5 Couverture &amp; surveill. MAPI'!E26,"")</f>
        <v/>
      </c>
      <c r="F59" s="154" t="str">
        <f>IF('3.5 Couverture &amp; surveill. MAPI'!C26='List of barriers'!$I$3,'3.5 Couverture &amp; surveill. MAPI'!D26,"")</f>
        <v/>
      </c>
      <c r="G59" s="154" t="str">
        <f>IF('3.5 Couverture &amp; surveill. MAPI'!C26='List of barriers'!$I$3,'3.5 Couverture &amp; surveill. MAPI'!E26,"")</f>
        <v/>
      </c>
      <c r="AF59" s="180" t="str">
        <f>'Étape 4-Hiérarchisation '!B74</f>
        <v/>
      </c>
      <c r="AG59" s="180">
        <f>'Étape 4-Hiérarchisation '!D74</f>
        <v>0</v>
      </c>
    </row>
    <row r="60" spans="1:33" ht="64" x14ac:dyDescent="0.2">
      <c r="A60" s="16" t="str">
        <f>'3.5 Couverture &amp; surveill. MAPI'!B28</f>
        <v>3.5.7. Suivi de la couverture et utilisation : le recours à des prestataires privés (à but lucratif ou non) complique l'administration des vaccins ou l’interprétation des données correspondantes</v>
      </c>
      <c r="B60" s="16">
        <f>'3.5 Couverture &amp; surveill. MAPI'!D29</f>
        <v>0</v>
      </c>
      <c r="C60" s="18">
        <f>'3.5 Couverture &amp; surveill. MAPI'!C29</f>
        <v>0</v>
      </c>
      <c r="D60" s="154" t="str">
        <f>IF('3.5 Couverture &amp; surveill. MAPI'!C29='List of barriers'!$I$4,'3.5 Couverture &amp; surveill. MAPI'!D29,"")</f>
        <v/>
      </c>
      <c r="E60" s="154" t="str">
        <f>IF('3.5 Couverture &amp; surveill. MAPI'!C29='List of barriers'!$I$4,'3.5 Couverture &amp; surveill. MAPI'!E29,"")</f>
        <v/>
      </c>
      <c r="F60" s="154" t="str">
        <f>IF('3.5 Couverture &amp; surveill. MAPI'!C29='List of barriers'!$I$3,'3.5 Couverture &amp; surveill. MAPI'!D29,"")</f>
        <v/>
      </c>
      <c r="G60" s="154" t="str">
        <f>IF('3.5 Couverture &amp; surveill. MAPI'!C29='List of barriers'!$I$3,'3.5 Couverture &amp; surveill. MAPI'!E29,"")</f>
        <v/>
      </c>
      <c r="AF60" s="180" t="str">
        <f>'Étape 4-Hiérarchisation '!B75</f>
        <v/>
      </c>
      <c r="AG60" s="180">
        <f>'Étape 4-Hiérarchisation '!D75</f>
        <v>0</v>
      </c>
    </row>
    <row r="61" spans="1:33" ht="32" x14ac:dyDescent="0.2">
      <c r="A61" s="16" t="str">
        <f>'3.5 Couverture &amp; surveill. MAPI'!B31</f>
        <v>3.5.8. Zero dose communities: Insufficient or inappropriate data used to identify zero-dose communities</v>
      </c>
      <c r="B61" s="16">
        <f>'3.5 Couverture &amp; surveill. MAPI'!D32</f>
        <v>0</v>
      </c>
      <c r="C61" s="18">
        <f>'3.5 Couverture &amp; surveill. MAPI'!C32</f>
        <v>0</v>
      </c>
      <c r="D61" s="154" t="str">
        <f>IF('3.5 Couverture &amp; surveill. MAPI'!C32='List of barriers'!$I$4,'3.5 Couverture &amp; surveill. MAPI'!D32,"")</f>
        <v/>
      </c>
      <c r="E61" s="154" t="str">
        <f>IF('3.5 Couverture &amp; surveill. MAPI'!C32='List of barriers'!$I$4,'3.5 Couverture &amp; surveill. MAPI'!E32,"")</f>
        <v/>
      </c>
      <c r="F61" s="154" t="str">
        <f>IF('3.5 Couverture &amp; surveill. MAPI'!C32='List of barriers'!$I$3,'3.5 Couverture &amp; surveill. MAPI'!D32,"")</f>
        <v/>
      </c>
      <c r="G61" s="154" t="str">
        <f>IF('3.5 Couverture &amp; surveill. MAPI'!C32='List of barriers'!$I$3,'3.5 Couverture &amp; surveill. MAPI'!E32,"")</f>
        <v/>
      </c>
      <c r="AF61" s="180" t="str">
        <f>'Étape 4-Hiérarchisation '!B76</f>
        <v/>
      </c>
      <c r="AG61" s="180">
        <f>'Étape 4-Hiérarchisation '!D76</f>
        <v>0</v>
      </c>
    </row>
    <row r="62" spans="1:33" ht="16" x14ac:dyDescent="0.2">
      <c r="A62" s="93" t="s">
        <v>177</v>
      </c>
      <c r="B62" s="65"/>
      <c r="C62" s="65"/>
      <c r="D62" s="171"/>
      <c r="E62" s="154"/>
      <c r="F62" s="154"/>
      <c r="G62" s="154"/>
      <c r="AF62" s="180" t="str">
        <f>'Étape 4-Hiérarchisation '!B77</f>
        <v/>
      </c>
      <c r="AG62" s="180">
        <f>'Étape 4-Hiérarchisation '!D77</f>
        <v>0</v>
      </c>
    </row>
    <row r="63" spans="1:33" ht="32" x14ac:dyDescent="0.2">
      <c r="A63" s="16" t="str">
        <f>'3.6 Surveillance des maladies'!B10</f>
        <v>3.6.1. Disease surveillance: It reveals outbreaks of vaccine-preventable disease (e.g. polio, measles, diphtheria)</v>
      </c>
      <c r="B63" s="16">
        <f>'3.6 Surveillance des maladies'!D11</f>
        <v>0</v>
      </c>
      <c r="C63" s="18">
        <f>'3.6 Surveillance des maladies'!C11</f>
        <v>0</v>
      </c>
      <c r="D63" s="154" t="str">
        <f>IF('3.6 Surveillance des maladies'!C11='List of barriers'!$I$4,'3.6 Surveillance des maladies'!D11,"")</f>
        <v/>
      </c>
      <c r="E63" s="154" t="str">
        <f>IF('3.6 Surveillance des maladies'!C11='List of barriers'!$I$4,'3.6 Surveillance des maladies'!E11,"")</f>
        <v/>
      </c>
      <c r="F63" s="154" t="str">
        <f>IF('3.6 Surveillance des maladies'!C11='List of barriers'!$I$3,'3.6 Surveillance des maladies'!D11,"")</f>
        <v/>
      </c>
      <c r="G63" s="154" t="str">
        <f>IF('3.6 Surveillance des maladies'!C11='List of barriers'!$I$3,'3.6 Surveillance des maladies'!E11,"")</f>
        <v/>
      </c>
      <c r="AF63" s="180" t="str">
        <f>'Étape 4-Hiérarchisation '!B78</f>
        <v/>
      </c>
      <c r="AG63" s="180">
        <f>'Étape 4-Hiérarchisation '!D78</f>
        <v>0</v>
      </c>
    </row>
    <row r="64" spans="1:33" ht="48" x14ac:dyDescent="0.2">
      <c r="A64" s="16" t="str">
        <f>'3.6 Surveillance des maladies'!B13</f>
        <v>3.6.2. Surveillance des maladies : données inadéquates, non disponibles en temps utile ou non utilisées à des fins concrètes</v>
      </c>
      <c r="B64" s="16">
        <f>'3.6 Surveillance des maladies'!D14</f>
        <v>0</v>
      </c>
      <c r="C64" s="18">
        <f>'3.6 Surveillance des maladies'!C14</f>
        <v>0</v>
      </c>
      <c r="D64" s="154" t="str">
        <f>IF('3.6 Surveillance des maladies'!C14='List of barriers'!$I$4,'3.6 Surveillance des maladies'!D14,"")</f>
        <v/>
      </c>
      <c r="E64" s="154" t="str">
        <f>IF('3.6 Surveillance des maladies'!C14='List of barriers'!$I$4,'3.6 Surveillance des maladies'!E14,"")</f>
        <v/>
      </c>
      <c r="F64" s="154" t="str">
        <f>IF('3.6 Surveillance des maladies'!C14='List of barriers'!$I$3,'3.6 Surveillance des maladies'!D14,"")</f>
        <v/>
      </c>
      <c r="G64" s="154" t="str">
        <f>IF('3.6 Surveillance des maladies'!C14='List of barriers'!$I$3,'3.6 Surveillance des maladies'!E14,"")</f>
        <v/>
      </c>
      <c r="AF64" s="180" t="str">
        <f>'Étape 4-Hiérarchisation '!B79</f>
        <v/>
      </c>
      <c r="AG64" s="180">
        <f>'Étape 4-Hiérarchisation '!D79</f>
        <v>0</v>
      </c>
    </row>
    <row r="65" spans="1:33" ht="32" x14ac:dyDescent="0.2">
      <c r="A65" s="16" t="str">
        <f>'3.6 Surveillance des maladies'!B16</f>
        <v>3.6.3. Reporting &amp; response: Unavailability of surveillance supplies</v>
      </c>
      <c r="B65" s="16">
        <f>'3.6 Surveillance des maladies'!D17</f>
        <v>0</v>
      </c>
      <c r="C65" s="18">
        <f>'3.6 Surveillance des maladies'!C17</f>
        <v>0</v>
      </c>
      <c r="D65" s="154" t="str">
        <f>IF('3.6 Surveillance des maladies'!C17='List of barriers'!$I$4,'3.6 Surveillance des maladies'!D17,"")</f>
        <v/>
      </c>
      <c r="E65" s="154" t="str">
        <f>IF('3.6 Surveillance des maladies'!C17='List of barriers'!$I$4,'3.6 Surveillance des maladies'!E17,"")</f>
        <v/>
      </c>
      <c r="F65" s="154" t="str">
        <f>IF('3.6 Surveillance des maladies'!C17='List of barriers'!$I$3,'3.6 Surveillance des maladies'!D17,"")</f>
        <v/>
      </c>
      <c r="G65" s="154" t="str">
        <f>IF('3.6 Surveillance des maladies'!C17='List of barriers'!$I$3,'3.6 Surveillance des maladies'!E17,"")</f>
        <v/>
      </c>
      <c r="AF65" s="180" t="str">
        <f>'Étape 4-Hiérarchisation '!B80</f>
        <v/>
      </c>
      <c r="AG65" s="180">
        <f>'Étape 4-Hiérarchisation '!D80</f>
        <v>0</v>
      </c>
    </row>
    <row r="66" spans="1:33" ht="32" x14ac:dyDescent="0.2">
      <c r="A66" s="16" t="str">
        <f>'3.6 Surveillance des maladies'!B19</f>
        <v>3.6.4. Reporting &amp; response: Laboratories for vaccine-preventable diseases (VPD) surveillance are inadequate</v>
      </c>
      <c r="B66" s="16">
        <f>'3.6 Surveillance des maladies'!D20</f>
        <v>0</v>
      </c>
      <c r="C66" s="18">
        <f>'3.6 Surveillance des maladies'!C20</f>
        <v>0</v>
      </c>
      <c r="D66" s="154" t="str">
        <f>IF('3.6 Surveillance des maladies'!C20='List of barriers'!$I$4,'3.6 Surveillance des maladies'!D20,"")</f>
        <v/>
      </c>
      <c r="E66" s="154" t="str">
        <f>IF('3.6 Surveillance des maladies'!C20='List of barriers'!$I$4,'3.6 Surveillance des maladies'!E20,"")</f>
        <v/>
      </c>
      <c r="F66" s="154" t="str">
        <f>IF('3.6 Surveillance des maladies'!C20='List of barriers'!$I$3,'3.6 Surveillance des maladies'!D20,"")</f>
        <v/>
      </c>
      <c r="G66" s="154" t="str">
        <f>IF('3.6 Surveillance des maladies'!C20='List of barriers'!$I$3,'3.6 Surveillance des maladies'!E20,"")</f>
        <v/>
      </c>
      <c r="AF66" s="180" t="str">
        <f>'Étape 4-Hiérarchisation '!B81</f>
        <v/>
      </c>
      <c r="AG66" s="180">
        <f>'Étape 4-Hiérarchisation '!D81</f>
        <v>0</v>
      </c>
    </row>
    <row r="67" spans="1:33" ht="32" x14ac:dyDescent="0.2">
      <c r="A67" s="16" t="str">
        <f>'3.6 Surveillance des maladies'!B22</f>
        <v>3.6.5. Measles surveillance: Dysfunctional measles surveillance system</v>
      </c>
      <c r="B67" s="16">
        <f>'3.6 Surveillance des maladies'!D23</f>
        <v>0</v>
      </c>
      <c r="C67" s="18">
        <f>'3.6 Surveillance des maladies'!C23</f>
        <v>0</v>
      </c>
      <c r="D67" s="154" t="str">
        <f>IF('3.6 Surveillance des maladies'!C23='List of barriers'!$I$4,'3.6 Surveillance des maladies'!D23,"")</f>
        <v/>
      </c>
      <c r="E67" s="154" t="str">
        <f>IF('3.6 Surveillance des maladies'!C23='List of barriers'!$I$4,'3.6 Surveillance des maladies'!E23,"")</f>
        <v/>
      </c>
      <c r="F67" s="154" t="str">
        <f>IF('3.6 Surveillance des maladies'!C23='List of barriers'!$I$3,'3.6 Surveillance des maladies'!D23,"")</f>
        <v/>
      </c>
      <c r="G67" s="154" t="str">
        <f>IF('3.6 Surveillance des maladies'!C23='List of barriers'!$I$3,'3.6 Surveillance des maladies'!E23,"")</f>
        <v/>
      </c>
      <c r="AF67" s="180" t="str">
        <f>'Étape 4-Hiérarchisation '!B82</f>
        <v/>
      </c>
      <c r="AG67" s="180">
        <f>'Étape 4-Hiérarchisation '!D82</f>
        <v>0</v>
      </c>
    </row>
    <row r="68" spans="1:33" ht="32" x14ac:dyDescent="0.2">
      <c r="A68" s="16" t="str">
        <f>'3.6 Surveillance des maladies'!B25</f>
        <v>3.6.6.Polio surveillance: Dysfunctional polio surveillance system</v>
      </c>
      <c r="B68" s="16">
        <f>'3.6 Surveillance des maladies'!D26</f>
        <v>0</v>
      </c>
      <c r="C68" s="18">
        <f>'3.6 Surveillance des maladies'!C26</f>
        <v>0</v>
      </c>
      <c r="D68" s="154" t="str">
        <f>IF('3.6 Surveillance des maladies'!C26='List of barriers'!$I$4,'3.6 Surveillance des maladies'!D26,"")</f>
        <v/>
      </c>
      <c r="E68" s="154" t="str">
        <f>IF('3.6 Surveillance des maladies'!C26='List of barriers'!$I$4,'3.6 Surveillance des maladies'!E26,"")</f>
        <v/>
      </c>
      <c r="F68" s="154" t="str">
        <f>IF('3.6 Surveillance des maladies'!C26='List of barriers'!$I$3,'3.6 Surveillance des maladies'!D26,"")</f>
        <v/>
      </c>
      <c r="G68" s="154" t="str">
        <f>IF('3.6 Surveillance des maladies'!C26='List of barriers'!$I$3,'3.6 Surveillance des maladies'!E26,"")</f>
        <v/>
      </c>
      <c r="AF68" s="180" t="str">
        <f>'Étape 4-Hiérarchisation '!B83</f>
        <v/>
      </c>
      <c r="AG68" s="180">
        <f>'Étape 4-Hiérarchisation '!D83</f>
        <v>0</v>
      </c>
    </row>
    <row r="69" spans="1:33" ht="32" x14ac:dyDescent="0.2">
      <c r="A69" s="16" t="str">
        <f>'3.6 Surveillance des maladies'!B28</f>
        <v>3.6.7. Zero dose communities: Barriers relevant to disease surveillance affecting the zero dose communities</v>
      </c>
      <c r="B69" s="16">
        <f>'3.6 Surveillance des maladies'!D29</f>
        <v>0</v>
      </c>
      <c r="C69" s="18">
        <f>'3.6 Surveillance des maladies'!C29</f>
        <v>0</v>
      </c>
      <c r="D69" s="154" t="str">
        <f>IF('3.6 Surveillance des maladies'!C29='List of barriers'!$I$4,'3.6 Surveillance des maladies'!D29,"")</f>
        <v/>
      </c>
      <c r="E69" s="154" t="str">
        <f>IF('3.6 Surveillance des maladies'!C29='List of barriers'!$I$4,'3.6 Surveillance des maladies'!E29,"")</f>
        <v/>
      </c>
      <c r="F69" s="154" t="str">
        <f>IF('3.6 Surveillance des maladies'!C29='List of barriers'!$I$3,'3.6 Surveillance des maladies'!D29,"")</f>
        <v/>
      </c>
      <c r="G69" s="154" t="str">
        <f>IF('3.6 Surveillance des maladies'!C29='List of barriers'!$I$3,'3.6 Surveillance des maladies'!E29,"")</f>
        <v/>
      </c>
      <c r="AF69" s="180" t="str">
        <f>'Étape 4-Hiérarchisation '!B84</f>
        <v/>
      </c>
      <c r="AG69" s="180">
        <f>'Étape 4-Hiérarchisation '!D84</f>
        <v>0</v>
      </c>
    </row>
    <row r="70" spans="1:33" ht="16" x14ac:dyDescent="0.2">
      <c r="A70" s="93" t="s">
        <v>178</v>
      </c>
      <c r="B70" s="93"/>
      <c r="C70" s="151"/>
      <c r="D70" s="154"/>
      <c r="E70" s="154"/>
      <c r="F70" s="154"/>
      <c r="G70" s="154"/>
      <c r="AF70" s="180" t="str">
        <f>'Étape 4-Hiérarchisation '!B85</f>
        <v/>
      </c>
      <c r="AG70" s="180">
        <f>'Étape 4-Hiérarchisation '!D85</f>
        <v>0</v>
      </c>
    </row>
    <row r="71" spans="1:33" ht="64" x14ac:dyDescent="0.2">
      <c r="A71" s="16" t="str">
        <f>'3.7 Génération de la demande'!B10</f>
        <v>3.7.1. Opinions et sentiments : manque de confiance envers les vaccins, les agents chargés de la vaccination ou les systèmes de santé, ce qui compromet les intentions de vaccination</v>
      </c>
      <c r="B71" s="16">
        <f>'3.7 Génération de la demande'!D11</f>
        <v>0</v>
      </c>
      <c r="C71" s="18">
        <f>'3.7 Génération de la demande'!C11</f>
        <v>0</v>
      </c>
      <c r="D71" s="154" t="str">
        <f>IF('3.7 Génération de la demande'!C11='List of barriers'!$I$4,'3.7 Génération de la demande'!D11,"")</f>
        <v/>
      </c>
      <c r="E71" s="154" t="str">
        <f>IF('3.7 Génération de la demande'!C11='List of barriers'!$I$4,'3.7 Génération de la demande'!E11,"")</f>
        <v/>
      </c>
      <c r="F71" s="154" t="str">
        <f>IF('3.7 Génération de la demande'!C11='List of barriers'!$I$3,'3.7 Génération de la demande'!D11,"")</f>
        <v/>
      </c>
      <c r="G71" s="154" t="str">
        <f>IF('3.7 Génération de la demande'!C11='List of barriers'!$I$3,'3.7 Génération de la demande'!E11,"")</f>
        <v/>
      </c>
      <c r="AF71" s="180" t="str">
        <f>'Étape 4-Hiérarchisation '!B86</f>
        <v/>
      </c>
      <c r="AG71" s="180">
        <f>'Étape 4-Hiérarchisation '!D86</f>
        <v>0</v>
      </c>
    </row>
    <row r="72" spans="1:33" ht="64" x14ac:dyDescent="0.2">
      <c r="A72" s="16" t="str">
        <f>'3.7 Génération de la demande'!B13</f>
        <v>3.7.2. Processus sociaux : insuffisance des processus sociaux susceptibles d'encourager la vaccination parmi les personnes éligibles à la vaccination, leurs aidants ou les agents de santé</v>
      </c>
      <c r="B72" s="16">
        <f>'3.7 Génération de la demande'!D14</f>
        <v>0</v>
      </c>
      <c r="C72" s="18">
        <f>'3.7 Génération de la demande'!C14</f>
        <v>0</v>
      </c>
      <c r="D72" s="154" t="str">
        <f>IF('3.7 Génération de la demande'!C14='List of barriers'!$I$4,'3.7 Génération de la demande'!D14,"")</f>
        <v/>
      </c>
      <c r="E72" s="154" t="str">
        <f>IF('3.7 Génération de la demande'!C14='List of barriers'!$I$4,'3.7 Génération de la demande'!E14,"")</f>
        <v/>
      </c>
      <c r="F72" s="154" t="str">
        <f>IF('3.7 Génération de la demande'!C14='List of barriers'!$I$3,'3.7 Génération de la demande'!D14,"")</f>
        <v/>
      </c>
      <c r="G72" s="154" t="str">
        <f>IF('3.7 Génération de la demande'!C14='List of barriers'!$I$3,'3.7 Génération de la demande'!E14,"")</f>
        <v/>
      </c>
      <c r="AF72" s="180" t="str">
        <f>'Étape 4-Hiérarchisation '!B87</f>
        <v/>
      </c>
      <c r="AG72" s="180">
        <f>'Étape 4-Hiérarchisation '!D87</f>
        <v>0</v>
      </c>
    </row>
    <row r="73" spans="1:33" ht="32" x14ac:dyDescent="0.2">
      <c r="A73" s="16" t="str">
        <f>'3.7 Génération de la demande'!B16</f>
        <v xml:space="preserve">3.7.3. Practical issues: Immunization services are inconvenient to clients </v>
      </c>
      <c r="B73" s="16">
        <f>'3.7 Génération de la demande'!D17</f>
        <v>0</v>
      </c>
      <c r="C73" s="18">
        <f>'3.7 Génération de la demande'!C17</f>
        <v>0</v>
      </c>
      <c r="D73" s="154" t="str">
        <f>IF('3.7 Génération de la demande'!C17='List of barriers'!$I$4,'3.7 Génération de la demande'!D17,"")</f>
        <v/>
      </c>
      <c r="E73" s="154" t="str">
        <f>IF('3.7 Génération de la demande'!C17='List of barriers'!$I$4,'3.7 Génération de la demande'!E17,"")</f>
        <v/>
      </c>
      <c r="F73" s="154" t="str">
        <f>IF('3.7 Génération de la demande'!C17='List of barriers'!$I$3,'3.7 Génération de la demande'!D17,"")</f>
        <v/>
      </c>
      <c r="G73" s="154" t="str">
        <f>IF('3.7 Génération de la demande'!C17='List of barriers'!$I$3,'3.7 Génération de la demande'!E17,"")</f>
        <v/>
      </c>
      <c r="AF73" s="180" t="str">
        <f>'Étape 4-Hiérarchisation '!B88</f>
        <v/>
      </c>
      <c r="AG73" s="180">
        <f>'Étape 4-Hiérarchisation '!D88</f>
        <v>0</v>
      </c>
    </row>
    <row r="74" spans="1:33" ht="32" x14ac:dyDescent="0.2">
      <c r="A74" s="16" t="str">
        <f>'3.7 Génération de la demande'!B19</f>
        <v>3.7.4. Knowledge and attitudes: Poor communication between health workers and clients</v>
      </c>
      <c r="B74" s="16">
        <f>'3.7 Génération de la demande'!D20</f>
        <v>0</v>
      </c>
      <c r="C74" s="18">
        <f>'3.7 Génération de la demande'!C20</f>
        <v>0</v>
      </c>
      <c r="D74" s="154" t="str">
        <f>IF('3.7 Génération de la demande'!C20='List of barriers'!$I$4,'3.7 Génération de la demande'!D20,"")</f>
        <v/>
      </c>
      <c r="E74" s="154" t="str">
        <f>IF('3.7 Génération de la demande'!C20='List of barriers'!$I$4,'3.7 Génération de la demande'!E20,"")</f>
        <v/>
      </c>
      <c r="F74" s="154" t="str">
        <f>IF('3.7 Génération de la demande'!C20='List of barriers'!$I$3,'3.7 Génération de la demande'!D20,"")</f>
        <v/>
      </c>
      <c r="G74" s="154" t="str">
        <f>IF('3.7 Génération de la demande'!C20='List of barriers'!$I$3,'3.7 Génération de la demande'!E20,"")</f>
        <v/>
      </c>
      <c r="AF74" s="180" t="str">
        <f>'Étape 4-Hiérarchisation '!B89</f>
        <v/>
      </c>
      <c r="AG74" s="180">
        <f>'Étape 4-Hiérarchisation '!D89</f>
        <v>0</v>
      </c>
    </row>
    <row r="75" spans="1:33" ht="16" x14ac:dyDescent="0.2">
      <c r="A75" s="16" t="str">
        <f>'3.7 Génération de la demande'!B22</f>
        <v xml:space="preserve">3.7.5 .Lack of intention to vaccinate  </v>
      </c>
      <c r="B75" s="16">
        <f>'3.7 Génération de la demande'!D23</f>
        <v>0</v>
      </c>
      <c r="C75" s="18">
        <f>'3.7 Génération de la demande'!C23</f>
        <v>0</v>
      </c>
      <c r="D75" s="154" t="str">
        <f>IF('3.7 Génération de la demande'!C23='List of barriers'!$I$4,'3.7 Génération de la demande'!D23,"")</f>
        <v/>
      </c>
      <c r="E75" s="154" t="str">
        <f>IF('3.7 Génération de la demande'!C23='List of barriers'!$I$4,'3.7 Génération de la demande'!E23,"")</f>
        <v/>
      </c>
      <c r="F75" s="154" t="str">
        <f>IF('3.7 Génération de la demande'!C23='List of barriers'!$I$3,'3.7 Génération de la demande'!D23,"")</f>
        <v/>
      </c>
      <c r="G75" s="154" t="str">
        <f>IF('3.7 Génération de la demande'!C23='List of barriers'!$I$3,'3.7 Génération de la demande'!E23,"")</f>
        <v/>
      </c>
      <c r="AF75" s="180" t="str">
        <f>'Étape 4-Hiérarchisation '!B90</f>
        <v/>
      </c>
      <c r="AG75" s="180">
        <f>'Étape 4-Hiérarchisation '!D90</f>
        <v>0</v>
      </c>
    </row>
    <row r="76" spans="1:33" ht="80" x14ac:dyDescent="0.2">
      <c r="A76" s="16" t="str">
        <f>'3.7 Génération de la demande'!B25</f>
        <v>3.7.6. Existence d'une réticence à la vaccination motivée par la peur des injections/aiguilles, la crainte des effets secondaires (p. ex. douleur, gonflement ou gêne après l’injection) ou des inquiétudes concernant les injections multiples</v>
      </c>
      <c r="B76" s="16">
        <f>'3.7 Génération de la demande'!D26</f>
        <v>0</v>
      </c>
      <c r="C76" s="18">
        <f>'3.7 Génération de la demande'!C26</f>
        <v>0</v>
      </c>
      <c r="D76" s="154" t="str">
        <f>IF('3.7 Génération de la demande'!C26='List of barriers'!$I$4,'3.7 Génération de la demande'!D26,"")</f>
        <v/>
      </c>
      <c r="E76" s="154" t="str">
        <f>IF('3.7 Génération de la demande'!C26='List of barriers'!$I$4,'3.7 Génération de la demande'!E26,"")</f>
        <v/>
      </c>
      <c r="F76" s="154" t="str">
        <f>IF('3.7 Génération de la demande'!C26='List of barriers'!$I$3,'3.7 Génération de la demande'!D26,"")</f>
        <v/>
      </c>
      <c r="G76" s="154" t="str">
        <f>IF('3.7 Génération de la demande'!C26='List of barriers'!$I$3,'3.7 Génération de la demande'!E26,"")</f>
        <v/>
      </c>
      <c r="AF76" s="180" t="str">
        <f>'Étape 4-Hiérarchisation '!B91</f>
        <v/>
      </c>
      <c r="AG76" s="180">
        <f>'Étape 4-Hiérarchisation '!D91</f>
        <v>0</v>
      </c>
    </row>
    <row r="77" spans="1:33" ht="32" x14ac:dyDescent="0.2">
      <c r="A77" s="16" t="str">
        <f>'3.7 Génération de la demande'!B28</f>
        <v xml:space="preserve">3.7.7. Vaccine hesitancy exists, driven by false contraindications (e.g. child with mild illness) </v>
      </c>
      <c r="B77" s="16">
        <f>'3.7 Génération de la demande'!D29</f>
        <v>0</v>
      </c>
      <c r="C77" s="18">
        <f>'3.7 Génération de la demande'!C29</f>
        <v>0</v>
      </c>
      <c r="D77" s="154" t="str">
        <f>IF('3.7 Génération de la demande'!C29='List of barriers'!$I$4,'3.7 Génération de la demande'!D29,"")</f>
        <v/>
      </c>
      <c r="E77" s="154" t="str">
        <f>IF('3.7 Génération de la demande'!C29='List of barriers'!$I$4,'3.7 Génération de la demande'!E29,"")</f>
        <v/>
      </c>
      <c r="F77" s="154" t="str">
        <f>IF('3.7 Génération de la demande'!C29='List of barriers'!$I$3,'3.7 Génération de la demande'!D29,"")</f>
        <v/>
      </c>
      <c r="G77" s="154" t="str">
        <f>IF('3.7 Génération de la demande'!C29='List of barriers'!$I$3,'3.7 Génération de la demande'!E29,"")</f>
        <v/>
      </c>
      <c r="AF77" s="180" t="str">
        <f>'Étape 4-Hiérarchisation '!B92</f>
        <v/>
      </c>
      <c r="AG77" s="180">
        <f>'Étape 4-Hiérarchisation '!D92</f>
        <v>0</v>
      </c>
    </row>
    <row r="78" spans="1:33" ht="32" x14ac:dyDescent="0.2">
      <c r="A78" s="16" t="str">
        <f>'3.7 Génération de la demande'!B31</f>
        <v>3.7.8. The reporting or rumors from vaccine-related events contribute to a lack of confidence in vaccine safety</v>
      </c>
      <c r="B78" s="16">
        <f>'3.7 Génération de la demande'!D32</f>
        <v>0</v>
      </c>
      <c r="C78" s="18">
        <f>'3.7 Génération de la demande'!C32</f>
        <v>0</v>
      </c>
      <c r="D78" s="154" t="str">
        <f>IF('3.7 Génération de la demande'!C32='List of barriers'!$I$4,'3.7 Génération de la demande'!D32,"")</f>
        <v/>
      </c>
      <c r="E78" s="154" t="str">
        <f>IF('3.7 Génération de la demande'!C32='List of barriers'!$I$4,'3.7 Génération de la demande'!E32,"")</f>
        <v/>
      </c>
      <c r="F78" s="154" t="str">
        <f>IF('3.7 Génération de la demande'!C32='List of barriers'!$I$3,'3.7 Génération de la demande'!D32,"")</f>
        <v/>
      </c>
      <c r="G78" s="154" t="str">
        <f>IF('3.7 Génération de la demande'!C32='List of barriers'!$I$3,'3.7 Génération de la demande'!E32,"")</f>
        <v/>
      </c>
      <c r="AF78" s="180" t="str">
        <f>'Étape 4-Hiérarchisation '!B93</f>
        <v/>
      </c>
      <c r="AG78" s="180">
        <f>'Étape 4-Hiérarchisation '!D93</f>
        <v>0</v>
      </c>
    </row>
    <row r="79" spans="1:33" ht="32" x14ac:dyDescent="0.2">
      <c r="A79" s="16" t="str">
        <f>'3.7 Génération de la demande'!B34</f>
        <v>3.7.9. Zero dose communities: Poor demand among zero dose community</v>
      </c>
      <c r="B79" s="16">
        <f>'3.7 Génération de la demande'!D35</f>
        <v>0</v>
      </c>
      <c r="C79" s="18">
        <f>'3.7 Génération de la demande'!C35</f>
        <v>0</v>
      </c>
      <c r="D79" s="154" t="str">
        <f>IF('3.7 Génération de la demande'!C35='List of barriers'!$I$4,'3.7 Génération de la demande'!D35,"")</f>
        <v/>
      </c>
      <c r="E79" s="154" t="str">
        <f>IF('3.7 Génération de la demande'!C35='List of barriers'!$I$4,'3.7 Génération de la demande'!E35,"")</f>
        <v/>
      </c>
      <c r="F79" s="154" t="str">
        <f>IF('3.7 Génération de la demande'!C35='List of barriers'!$I$3,'3.7 Génération de la demande'!D35,"")</f>
        <v/>
      </c>
      <c r="G79" s="154" t="str">
        <f>IF('3.7 Génération de la demande'!C35='List of barriers'!$I$3,'3.7 Génération de la demande'!E35,"")</f>
        <v/>
      </c>
      <c r="AF79" s="180" t="str">
        <f>'Étape 4-Hiérarchisation '!B94</f>
        <v/>
      </c>
      <c r="AG79" s="180">
        <f>'Étape 4-Hiérarchisation '!D94</f>
        <v>0</v>
      </c>
    </row>
    <row r="80" spans="1:33" ht="16" x14ac:dyDescent="0.2">
      <c r="A80" s="93" t="s">
        <v>179</v>
      </c>
      <c r="B80" s="65"/>
      <c r="C80" s="65"/>
      <c r="D80" s="171"/>
      <c r="E80" s="154"/>
      <c r="F80" s="154"/>
      <c r="G80" s="154"/>
      <c r="AF80" s="180" t="str">
        <f>'Étape 4-Hiérarchisation '!B95</f>
        <v/>
      </c>
      <c r="AG80" s="180">
        <f>'Étape 4-Hiérarchisation '!D95</f>
        <v>0</v>
      </c>
    </row>
    <row r="81" spans="1:33" ht="16" x14ac:dyDescent="0.2">
      <c r="A81" s="16" t="str">
        <f>'3.8 Autres obstacles'!B11</f>
        <v>3.8.1. Type the barrier that you have identified here</v>
      </c>
      <c r="B81" s="65">
        <f>'3.8 Autres obstacles'!D12</f>
        <v>0</v>
      </c>
      <c r="C81" s="65">
        <f>'3.8 Autres obstacles'!C12</f>
        <v>0</v>
      </c>
      <c r="D81" s="171" t="str">
        <f>IF('3.8 Autres obstacles'!C12='List of barriers'!$I$4,'3.8 Autres obstacles'!D12,"")</f>
        <v/>
      </c>
      <c r="E81" s="154" t="str">
        <f>IF('3.8 Autres obstacles'!C12='List of barriers'!$I$4,'3.8 Autres obstacles'!E12,"")</f>
        <v/>
      </c>
      <c r="F81" s="154" t="str">
        <f>IF('3.8 Autres obstacles'!C12='List of barriers'!$I$3,'3.8 Autres obstacles'!D12,"")</f>
        <v/>
      </c>
      <c r="G81" s="154" t="str">
        <f>IF('3.8 Autres obstacles'!C12='List of barriers'!$I$3,'3.8 Autres obstacles'!E12,"")</f>
        <v/>
      </c>
      <c r="AF81" s="180" t="str">
        <f>'Étape 4-Hiérarchisation '!B96</f>
        <v/>
      </c>
      <c r="AG81" s="180">
        <f>'Étape 4-Hiérarchisation '!D96</f>
        <v>0</v>
      </c>
    </row>
    <row r="82" spans="1:33" ht="30" customHeight="1" x14ac:dyDescent="0.2">
      <c r="A82" s="16" t="str">
        <f>'3.8 Autres obstacles'!B14</f>
        <v>3.8.2. Type the barrier that you have identified here</v>
      </c>
      <c r="B82" s="16">
        <f>'3.8 Autres obstacles'!D15</f>
        <v>0</v>
      </c>
      <c r="C82" s="18">
        <f>'3.8 Autres obstacles'!C15</f>
        <v>0</v>
      </c>
      <c r="D82" s="154" t="str">
        <f>IF('3.8 Autres obstacles'!C15='List of barriers'!$I$4,'3.8 Autres obstacles'!D15,"")</f>
        <v/>
      </c>
      <c r="E82" s="154" t="str">
        <f>IF('3.8 Autres obstacles'!C15='List of barriers'!$I$4,'3.8 Autres obstacles'!E15,"")</f>
        <v/>
      </c>
      <c r="F82" s="154" t="str">
        <f>IF('3.8 Autres obstacles'!C15='List of barriers'!$I$3,'3.8 Autres obstacles'!D15,"")</f>
        <v/>
      </c>
      <c r="G82" s="154" t="str">
        <f>IF('3.8 Autres obstacles'!C15='List of barriers'!$I$3,'3.8 Autres obstacles'!E15,"")</f>
        <v/>
      </c>
      <c r="AF82" s="180" t="str">
        <f>'Étape 4-Hiérarchisation '!B97</f>
        <v/>
      </c>
      <c r="AG82" s="180">
        <f>'Étape 4-Hiérarchisation '!D97</f>
        <v>0</v>
      </c>
    </row>
    <row r="83" spans="1:33" ht="58.25" customHeight="1" x14ac:dyDescent="0.2">
      <c r="A83" s="16" t="str">
        <f>'3.8 Autres obstacles'!B17</f>
        <v>3.8.3. Type the barrier that you have identified here</v>
      </c>
      <c r="B83" s="16">
        <f>'3.8 Autres obstacles'!D18</f>
        <v>0</v>
      </c>
      <c r="C83" s="18">
        <f>'3.8 Autres obstacles'!C18</f>
        <v>0</v>
      </c>
      <c r="D83" s="154" t="str">
        <f>IF('3.8 Autres obstacles'!C18='List of barriers'!$I$4,'3.8 Autres obstacles'!D18,"")</f>
        <v/>
      </c>
      <c r="E83" s="154" t="str">
        <f>IF('3.8 Autres obstacles'!C18='List of barriers'!$I$4,'3.8 Autres obstacles'!E18,"")</f>
        <v/>
      </c>
      <c r="F83" s="154" t="str">
        <f>IF('3.8 Autres obstacles'!C18='List of barriers'!$I$3,'3.8 Autres obstacles'!D18,"")</f>
        <v/>
      </c>
      <c r="G83" s="154" t="str">
        <f>IF('3.8 Autres obstacles'!C18='List of barriers'!$I$3,'3.8 Autres obstacles'!E18,"")</f>
        <v/>
      </c>
      <c r="AF83" s="180" t="str">
        <f>'Étape 4-Hiérarchisation '!B98</f>
        <v/>
      </c>
      <c r="AG83" s="180">
        <f>'Étape 4-Hiérarchisation '!D98</f>
        <v>0</v>
      </c>
    </row>
    <row r="84" spans="1:33" ht="16" x14ac:dyDescent="0.2">
      <c r="A84" s="59" t="str">
        <f>'3.8 Autres obstacles'!B20</f>
        <v>3.8.4. Type the barrier that you have identified here</v>
      </c>
      <c r="B84" s="59">
        <f>'3.8 Autres obstacles'!D21</f>
        <v>0</v>
      </c>
      <c r="C84" s="59">
        <f>'3.8 Autres obstacles'!C21</f>
        <v>0</v>
      </c>
      <c r="D84" s="171" t="str">
        <f>IF('3.8 Autres obstacles'!C21='List of barriers'!$I$4,'3.8 Autres obstacles'!D21,"")</f>
        <v/>
      </c>
      <c r="E84" s="154" t="str">
        <f>IF('3.8 Autres obstacles'!C21='List of barriers'!$I$4,'3.8 Autres obstacles'!E21,"")</f>
        <v/>
      </c>
      <c r="F84" s="154" t="str">
        <f>IF('3.8 Autres obstacles'!C21='List of barriers'!$I$3,'3.8 Autres obstacles'!D21,"")</f>
        <v/>
      </c>
      <c r="G84" s="154" t="str">
        <f>IF('3.8 Autres obstacles'!C21='List of barriers'!$I$3,'3.8 Autres obstacles'!E21,"")</f>
        <v/>
      </c>
      <c r="AF84" s="180" t="str">
        <f>'Étape 4-Hiérarchisation '!B99</f>
        <v/>
      </c>
      <c r="AG84" s="180">
        <f>'Étape 4-Hiérarchisation '!D99</f>
        <v>0</v>
      </c>
    </row>
    <row r="85" spans="1:33" ht="16" x14ac:dyDescent="0.2">
      <c r="A85" s="59" t="str">
        <f>'3.8 Autres obstacles'!B23</f>
        <v>3.8.5. Type the barrier that you have identified here</v>
      </c>
      <c r="B85" s="59">
        <f>'3.8 Autres obstacles'!D24</f>
        <v>0</v>
      </c>
      <c r="C85" s="59">
        <f>'3.8 Autres obstacles'!C24</f>
        <v>0</v>
      </c>
      <c r="D85" s="171" t="str">
        <f>IF('3.8 Autres obstacles'!C24='List of barriers'!$I$4,'3.8 Autres obstacles'!D24,"")</f>
        <v/>
      </c>
      <c r="E85" s="154" t="str">
        <f>IF('3.8 Autres obstacles'!C24='List of barriers'!$I$4,'3.8 Autres obstacles'!E24,"")</f>
        <v/>
      </c>
      <c r="F85" s="154" t="str">
        <f>IF('3.8 Autres obstacles'!C24='List of barriers'!$I$3,'3.8 Autres obstacles'!D24,"")</f>
        <v/>
      </c>
      <c r="G85" s="154" t="str">
        <f>IF('3.8 Autres obstacles'!C24='List of barriers'!$I$3,'3.8 Autres obstacles'!E24,"")</f>
        <v/>
      </c>
      <c r="AF85" s="180" t="str">
        <f>'Étape 4-Hiérarchisation '!B100</f>
        <v/>
      </c>
      <c r="AG85" s="180">
        <f>'Étape 4-Hiérarchisation '!D100</f>
        <v>0</v>
      </c>
    </row>
    <row r="86" spans="1:33" ht="16" x14ac:dyDescent="0.2">
      <c r="A86" s="59" t="str">
        <f>'3.8 Autres obstacles'!B26</f>
        <v>3.8.6. Type the barrier that you have identified here</v>
      </c>
      <c r="B86" s="59">
        <f>'3.8 Autres obstacles'!D27</f>
        <v>0</v>
      </c>
      <c r="C86" s="59">
        <f>'3.8 Autres obstacles'!C27</f>
        <v>0</v>
      </c>
      <c r="D86" s="171" t="str">
        <f>IF('3.8 Autres obstacles'!C27='List of barriers'!$I$4,'3.8 Autres obstacles'!D27,"")</f>
        <v/>
      </c>
      <c r="E86" s="154" t="str">
        <f>IF('3.8 Autres obstacles'!C27='List of barriers'!$I$4,'3.8 Autres obstacles'!E27,"")</f>
        <v/>
      </c>
      <c r="F86" s="154" t="str">
        <f>IF('3.8 Autres obstacles'!C27='List of barriers'!$I$3,'3.8 Autres obstacles'!D27,"")</f>
        <v/>
      </c>
      <c r="G86" s="154" t="str">
        <f>IF('3.8 Autres obstacles'!C27='List of barriers'!$I$3,'3.8 Autres obstacles'!E27,"")</f>
        <v/>
      </c>
      <c r="AF86" s="180" t="str">
        <f>'Étape 4-Hiérarchisation '!B101</f>
        <v/>
      </c>
      <c r="AG86" s="180">
        <f>'Étape 4-Hiérarchisation '!D101</f>
        <v>0</v>
      </c>
    </row>
    <row r="87" spans="1:33" ht="16" x14ac:dyDescent="0.2">
      <c r="A87" s="201" t="str">
        <f>'3.8 Autres obstacles'!B29</f>
        <v>3.8.7. Type the barrier that you have identified here</v>
      </c>
      <c r="B87" s="201">
        <f>'3.8 Autres obstacles'!D30</f>
        <v>0</v>
      </c>
      <c r="C87" s="201">
        <f>'3.8 Autres obstacles'!C30</f>
        <v>0</v>
      </c>
      <c r="D87" s="205" t="str">
        <f>IF('3.8 Autres obstacles'!C30='List of barriers'!$I$4,'3.8 Autres obstacles'!D30,"")</f>
        <v/>
      </c>
      <c r="E87" s="206" t="str">
        <f>IF('3.8 Autres obstacles'!C30='List of barriers'!$I$4,'3.8 Autres obstacles'!E30,"")</f>
        <v/>
      </c>
      <c r="F87" s="206" t="str">
        <f>IF('3.8 Autres obstacles'!C30='List of barriers'!$I$3,'3.8 Autres obstacles'!D30,"")</f>
        <v/>
      </c>
      <c r="G87" s="206" t="str">
        <f>IF('3.8 Autres obstacles'!C30='List of barriers'!$I$3,'3.8 Autres obstacles'!E30,"")</f>
        <v/>
      </c>
      <c r="AF87" s="180" t="str">
        <f>'Étape 4-Hiérarchisation '!B102</f>
        <v/>
      </c>
      <c r="AG87" s="180">
        <f>'Étape 4-Hiérarchisation '!D102</f>
        <v>0</v>
      </c>
    </row>
    <row r="88" spans="1:33" x14ac:dyDescent="0.2">
      <c r="A88" s="207"/>
      <c r="B88" s="201"/>
      <c r="C88" s="65"/>
      <c r="D88" s="65"/>
      <c r="E88" s="65"/>
      <c r="F88" s="65"/>
      <c r="G88" s="65"/>
    </row>
    <row r="89" spans="1:33" ht="41" customHeight="1" x14ac:dyDescent="0.2">
      <c r="A89" s="59"/>
      <c r="B89" s="59"/>
      <c r="C89" s="59"/>
      <c r="D89" s="65"/>
      <c r="E89" s="65"/>
      <c r="F89" s="205"/>
      <c r="G89" s="206"/>
    </row>
    <row r="90" spans="1:33" x14ac:dyDescent="0.2">
      <c r="A90" s="59"/>
      <c r="B90" s="59"/>
      <c r="C90" s="59"/>
      <c r="D90" s="65"/>
      <c r="E90" s="65"/>
      <c r="F90" s="205"/>
      <c r="G90" s="206"/>
    </row>
    <row r="91" spans="1:33" x14ac:dyDescent="0.2">
      <c r="A91" s="59"/>
      <c r="B91" s="59"/>
      <c r="C91" s="59"/>
      <c r="D91" s="65"/>
      <c r="E91" s="65"/>
      <c r="F91" s="205"/>
      <c r="G91" s="206"/>
    </row>
    <row r="92" spans="1:33" x14ac:dyDescent="0.2">
      <c r="A92" s="59"/>
      <c r="B92" s="59"/>
      <c r="C92" s="59"/>
      <c r="D92" s="65"/>
      <c r="E92" s="65"/>
      <c r="F92" s="65"/>
      <c r="G92" s="205"/>
    </row>
  </sheetData>
  <mergeCells count="3">
    <mergeCell ref="D1:E1"/>
    <mergeCell ref="F1:G1"/>
    <mergeCell ref="AM2:AT2"/>
  </mergeCells>
  <conditionalFormatting sqref="C27">
    <cfRule type="cellIs" dxfId="199" priority="2" operator="greaterThan">
      <formula>$AM$22</formula>
    </cfRule>
  </conditionalFormatting>
  <conditionalFormatting sqref="C22:J22">
    <cfRule type="cellIs" dxfId="198" priority="4" operator="lessThan">
      <formula>$AM$15</formula>
    </cfRule>
    <cfRule type="cellIs" dxfId="197" priority="6" operator="equal">
      <formula>$AM$15</formula>
    </cfRule>
  </conditionalFormatting>
  <conditionalFormatting sqref="J3:N3">
    <cfRule type="notContainsBlanks" dxfId="196" priority="1">
      <formula>LEN(TRIM(J3))&gt;0</formula>
    </cfRule>
  </conditionalFormatting>
  <conditionalFormatting sqref="AM4:AT11">
    <cfRule type="containsBlanks" dxfId="195" priority="13" stopIfTrue="1">
      <formula>LEN(TRIM(AM4))=0</formula>
    </cfRule>
    <cfRule type="cellIs" dxfId="194" priority="14" operator="lessThan">
      <formula>$M$11</formula>
    </cfRule>
  </conditionalFormatting>
  <pageMargins left="0.7" right="0.7" top="0.75" bottom="0.75" header="0.3" footer="0.3"/>
  <pageSetup orientation="portrait" horizontalDpi="90" verticalDpi="9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3" tint="-0.499984740745262"/>
  </sheetPr>
  <dimension ref="A1:J40"/>
  <sheetViews>
    <sheetView zoomScale="83" zoomScaleNormal="120" workbookViewId="0">
      <selection activeCell="G10" sqref="G10"/>
    </sheetView>
  </sheetViews>
  <sheetFormatPr baseColWidth="10" defaultColWidth="0" defaultRowHeight="15" zeroHeight="1" x14ac:dyDescent="0.2"/>
  <cols>
    <col min="1" max="1" width="10.33203125" style="95" customWidth="1"/>
    <col min="2" max="2" width="66" style="95" customWidth="1"/>
    <col min="3" max="3" width="26.6640625" style="95" customWidth="1"/>
    <col min="4" max="4" width="20.6640625" style="95" customWidth="1"/>
    <col min="5" max="8" width="23.6640625" style="95" customWidth="1"/>
    <col min="9" max="9" width="20.6640625" style="95" customWidth="1"/>
    <col min="10" max="10" width="3.5" style="95" customWidth="1"/>
    <col min="11" max="16384" width="58.6640625" style="95" hidden="1"/>
  </cols>
  <sheetData>
    <row r="1" spans="1:10" ht="21" x14ac:dyDescent="0.25">
      <c r="A1" s="669" t="s">
        <v>223</v>
      </c>
      <c r="B1" s="669"/>
      <c r="C1" s="669"/>
      <c r="D1" s="669"/>
      <c r="E1" s="669"/>
      <c r="F1" s="669"/>
      <c r="G1" s="669"/>
      <c r="H1" s="669"/>
      <c r="I1" s="669"/>
      <c r="J1" s="669"/>
    </row>
    <row r="2" spans="1:10" ht="45" customHeight="1" x14ac:dyDescent="0.2">
      <c r="A2" s="670" t="s">
        <v>294</v>
      </c>
      <c r="B2" s="670"/>
      <c r="C2" s="670"/>
      <c r="D2" s="670"/>
      <c r="E2" s="670"/>
      <c r="F2" s="670"/>
      <c r="G2" s="670"/>
      <c r="H2" s="670"/>
      <c r="I2" s="670"/>
      <c r="J2" s="674"/>
    </row>
    <row r="3" spans="1:10" ht="123.5" customHeight="1" x14ac:dyDescent="0.2">
      <c r="B3" s="671" t="s">
        <v>517</v>
      </c>
      <c r="C3" s="671"/>
      <c r="D3" s="671"/>
      <c r="E3" s="671"/>
      <c r="F3" s="671"/>
      <c r="G3" s="671"/>
      <c r="H3" s="671"/>
      <c r="J3" s="674"/>
    </row>
    <row r="4" spans="1:10" ht="51" customHeight="1" x14ac:dyDescent="0.2">
      <c r="B4" s="689" t="s">
        <v>556</v>
      </c>
      <c r="C4" s="689"/>
      <c r="D4" s="689"/>
      <c r="E4" s="689"/>
      <c r="F4" s="301"/>
      <c r="G4" s="301"/>
      <c r="H4" s="301"/>
      <c r="J4" s="674"/>
    </row>
    <row r="5" spans="1:10" ht="57" customHeight="1" x14ac:dyDescent="0.2">
      <c r="B5" s="672" t="s">
        <v>178</v>
      </c>
      <c r="C5" s="552" t="str">
        <f>'Étape 1- Rassembler les sources'!B23</f>
        <v>Facteurs comportementaux et sociaux de la vaccination (BeSD)</v>
      </c>
      <c r="D5" s="137" t="str">
        <f>'Étape 1- Rassembler les sources'!B11</f>
        <v>Plan pluriannuel complet (PPAc) ou Stratégie nationale de vaccination (SNV)</v>
      </c>
      <c r="E5" s="137" t="str">
        <f>'Étape 1- Rassembler les sources'!B16</f>
        <v>Examen du PEV</v>
      </c>
      <c r="F5" s="138" t="str">
        <f>'Étape 1- Rassembler les sources'!B17</f>
        <v>Évaluations des occasions manquées de vaccination (MOV)</v>
      </c>
      <c r="J5" s="674"/>
    </row>
    <row r="6" spans="1:10" ht="15" customHeight="1" x14ac:dyDescent="0.2">
      <c r="B6" s="673"/>
      <c r="C6" s="144" t="str">
        <f>IF('Étape 1- Rassembler les sources'!B23='List of barriers'!H3,"1","N/A")</f>
        <v>N/A</v>
      </c>
      <c r="D6" s="144" t="str">
        <f>IF('Étape 1- Rassembler les sources'!B11='List of barriers'!I3,"1","N/A")</f>
        <v>N/A</v>
      </c>
      <c r="E6" s="165" t="str">
        <f>IF('Étape 1- Rassembler les sources'!B16='List of barriers'!I3,"1","N/A")</f>
        <v>N/A</v>
      </c>
      <c r="F6" s="163" t="str">
        <f>IF('Étape 1- Rassembler les sources'!B17='List of barriers'!I3,"1","N/A")</f>
        <v>N/A</v>
      </c>
      <c r="H6" s="295"/>
      <c r="J6" s="674"/>
    </row>
    <row r="7" spans="1:10" ht="25.25" customHeight="1" x14ac:dyDescent="0.2">
      <c r="B7" s="690"/>
      <c r="C7" s="686"/>
      <c r="J7" s="674"/>
    </row>
    <row r="8" spans="1:10" ht="64.25" customHeight="1" x14ac:dyDescent="0.2">
      <c r="C8" s="221" t="s">
        <v>234</v>
      </c>
      <c r="D8" s="222" t="s">
        <v>280</v>
      </c>
      <c r="I8" s="227"/>
      <c r="J8" s="674"/>
    </row>
    <row r="9" spans="1:10" ht="22.25" customHeight="1" x14ac:dyDescent="0.2">
      <c r="B9" s="223" t="s">
        <v>236</v>
      </c>
      <c r="J9" s="674"/>
    </row>
    <row r="10" spans="1:10" ht="62" customHeight="1" x14ac:dyDescent="0.2">
      <c r="B10" s="123" t="s">
        <v>583</v>
      </c>
      <c r="C10" s="165" t="s">
        <v>237</v>
      </c>
      <c r="D10" s="211" t="str">
        <f>IF($C$11='List of barriers'!$I$3,'List of barriers'!J3,IF($C$11='List of barriers'!$I$4,'List of barriers'!J4,""))</f>
        <v/>
      </c>
      <c r="E10" s="211" t="str">
        <f>IF($C$11='List of barriers'!$I$3,'List of barriers'!K3,IF($C$11='List of barriers'!$I$4,'List of barriers'!K4,""))</f>
        <v/>
      </c>
      <c r="F10" s="211" t="str">
        <f>IF($C$11='List of barriers'!$I$3,'List of barriers'!L3,"")</f>
        <v/>
      </c>
      <c r="G10" s="211" t="str">
        <f>IF($C$11='List of barriers'!$I$3,'List of barriers'!M3,"")</f>
        <v/>
      </c>
      <c r="H10" s="211" t="str">
        <f>IF($C$11='List of barriers'!$I$3,'List of barriers'!N3,"")</f>
        <v/>
      </c>
      <c r="I10" s="226"/>
      <c r="J10" s="674"/>
    </row>
    <row r="11" spans="1:10" ht="115.25" customHeight="1" x14ac:dyDescent="0.2">
      <c r="B11" s="18" t="s">
        <v>557</v>
      </c>
      <c r="C11" s="220"/>
      <c r="D11" s="227"/>
      <c r="E11" s="227"/>
      <c r="F11" s="227"/>
      <c r="G11" s="227"/>
      <c r="H11" s="227"/>
      <c r="I11" s="237"/>
      <c r="J11" s="674"/>
    </row>
    <row r="12" spans="1:10" x14ac:dyDescent="0.2">
      <c r="B12" s="67"/>
      <c r="C12" s="246"/>
      <c r="J12" s="674"/>
    </row>
    <row r="13" spans="1:10" ht="72" customHeight="1" x14ac:dyDescent="0.2">
      <c r="B13" s="123" t="s">
        <v>450</v>
      </c>
      <c r="C13" s="165" t="s">
        <v>237</v>
      </c>
      <c r="D13" s="211" t="str">
        <f>IF($C$14='List of barriers'!$I$3,'List of barriers'!J3,IF($C$14='List of barriers'!$I$4,'List of barriers'!J4,""))</f>
        <v/>
      </c>
      <c r="E13" s="211" t="str">
        <f>IF($C$14='List of barriers'!$I$3,'List of barriers'!K3,IF($C$14='List of barriers'!$I$4,'List of barriers'!K4,""))</f>
        <v/>
      </c>
      <c r="F13" s="211" t="str">
        <f>IF($C$14='List of barriers'!$I$3,'List of barriers'!L3,"")</f>
        <v/>
      </c>
      <c r="G13" s="211" t="str">
        <f>IF($C$14='List of barriers'!$I$3,'List of barriers'!M3,"")</f>
        <v/>
      </c>
      <c r="H13" s="211" t="str">
        <f>IF($C$14='List of barriers'!$I$3,'List of barriers'!N3,"")</f>
        <v/>
      </c>
      <c r="I13" s="226"/>
      <c r="J13" s="674"/>
    </row>
    <row r="14" spans="1:10" ht="245.5" customHeight="1" x14ac:dyDescent="0.2">
      <c r="B14" s="18" t="s">
        <v>558</v>
      </c>
      <c r="C14" s="220"/>
      <c r="D14" s="227"/>
      <c r="E14" s="227"/>
      <c r="F14" s="227"/>
      <c r="G14" s="227"/>
      <c r="H14" s="227"/>
      <c r="I14" s="237"/>
      <c r="J14" s="674"/>
    </row>
    <row r="15" spans="1:10" x14ac:dyDescent="0.2">
      <c r="B15" s="67"/>
      <c r="C15" s="246"/>
      <c r="J15" s="674"/>
    </row>
    <row r="16" spans="1:10" ht="68" customHeight="1" x14ac:dyDescent="0.2">
      <c r="B16" s="123" t="s">
        <v>295</v>
      </c>
      <c r="C16" s="165" t="s">
        <v>237</v>
      </c>
      <c r="D16" s="211" t="str">
        <f>IF($C$17='List of barriers'!$I$3,'List of barriers'!J3,IF($C$17='List of barriers'!$I$4,'List of barriers'!J4,""))</f>
        <v/>
      </c>
      <c r="E16" s="211" t="str">
        <f>IF($C$17='List of barriers'!$I$3,'List of barriers'!K3,IF($C$17='List of barriers'!$I$4,'List of barriers'!K4,""))</f>
        <v/>
      </c>
      <c r="F16" s="211" t="str">
        <f>IF($C$17='List of barriers'!$I$3,'List of barriers'!L3,"")</f>
        <v/>
      </c>
      <c r="G16" s="211" t="str">
        <f>IF($C$17='List of barriers'!$I$3,'List of barriers'!M3,"")</f>
        <v/>
      </c>
      <c r="H16" s="211" t="str">
        <f>IF($C$17='List of barriers'!$I$3,'List of barriers'!N3,"")</f>
        <v/>
      </c>
      <c r="I16" s="226"/>
      <c r="J16" s="674"/>
    </row>
    <row r="17" spans="2:10" ht="141" customHeight="1" x14ac:dyDescent="0.2">
      <c r="B17" s="18" t="s">
        <v>559</v>
      </c>
      <c r="C17" s="220"/>
      <c r="D17" s="227"/>
      <c r="E17" s="227"/>
      <c r="F17" s="227"/>
      <c r="G17" s="227"/>
      <c r="H17" s="227"/>
      <c r="I17" s="237"/>
      <c r="J17" s="674"/>
    </row>
    <row r="18" spans="2:10" ht="19.5" customHeight="1" x14ac:dyDescent="0.2">
      <c r="B18" s="67"/>
      <c r="C18" s="226"/>
      <c r="J18" s="674"/>
    </row>
    <row r="19" spans="2:10" ht="66" customHeight="1" x14ac:dyDescent="0.2">
      <c r="B19" s="123" t="s">
        <v>296</v>
      </c>
      <c r="C19" s="165" t="s">
        <v>237</v>
      </c>
      <c r="D19" s="211" t="str">
        <f>IF($C$20='List of barriers'!$I$3,'List of barriers'!J3,IF($C$20='List of barriers'!$I$4,'List of barriers'!J4,""))</f>
        <v/>
      </c>
      <c r="E19" s="211" t="str">
        <f>IF($C$20='List of barriers'!$I$3,'List of barriers'!K3,IF($C$20='List of barriers'!$I$4,'List of barriers'!K4,""))</f>
        <v/>
      </c>
      <c r="F19" s="211" t="str">
        <f>IF($C$20='List of barriers'!$I$3,'List of barriers'!L3,"")</f>
        <v/>
      </c>
      <c r="G19" s="211" t="str">
        <f>IF($C$20='List of barriers'!$I$3,'List of barriers'!M3,"")</f>
        <v/>
      </c>
      <c r="H19" s="211" t="str">
        <f>IF($C$20='List of barriers'!$I$3,'List of barriers'!N3,"")</f>
        <v/>
      </c>
      <c r="I19" s="226"/>
      <c r="J19" s="674"/>
    </row>
    <row r="20" spans="2:10" ht="152" customHeight="1" x14ac:dyDescent="0.2">
      <c r="B20" s="18" t="s">
        <v>560</v>
      </c>
      <c r="C20" s="220"/>
      <c r="D20" s="227"/>
      <c r="E20" s="227"/>
      <c r="F20" s="227"/>
      <c r="G20" s="227"/>
      <c r="H20" s="227"/>
      <c r="I20" s="237"/>
      <c r="J20" s="674"/>
    </row>
    <row r="21" spans="2:10" ht="19.25" customHeight="1" x14ac:dyDescent="0.2">
      <c r="B21" s="67"/>
      <c r="C21" s="302"/>
      <c r="D21" s="299"/>
      <c r="J21" s="674"/>
    </row>
    <row r="22" spans="2:10" ht="66" customHeight="1" x14ac:dyDescent="0.2">
      <c r="B22" s="123" t="s">
        <v>297</v>
      </c>
      <c r="C22" s="165" t="s">
        <v>237</v>
      </c>
      <c r="D22" s="211" t="str">
        <f>IF($C$23='List of barriers'!$I$3,'List of barriers'!J3,IF($C$23='List of barriers'!$I$4,'List of barriers'!J4,""))</f>
        <v/>
      </c>
      <c r="E22" s="211" t="str">
        <f>IF($C$23='List of barriers'!$I$3,'List of barriers'!K3,IF($C$23='List of barriers'!$I$4,'List of barriers'!K4,""))</f>
        <v/>
      </c>
      <c r="F22" s="211" t="str">
        <f>IF($C$23='List of barriers'!$I$3,'List of barriers'!L3,"")</f>
        <v/>
      </c>
      <c r="G22" s="211" t="str">
        <f>IF($C$23='List of barriers'!$I$3,'List of barriers'!M3,"")</f>
        <v/>
      </c>
      <c r="H22" s="211" t="str">
        <f>IF($C$23='List of barriers'!$I$3,'List of barriers'!N3,"")</f>
        <v/>
      </c>
      <c r="I22" s="226"/>
      <c r="J22" s="674"/>
    </row>
    <row r="23" spans="2:10" ht="54" customHeight="1" x14ac:dyDescent="0.2">
      <c r="B23" s="18" t="s">
        <v>561</v>
      </c>
      <c r="C23" s="220"/>
      <c r="D23" s="227"/>
      <c r="E23" s="227"/>
      <c r="F23" s="227"/>
      <c r="G23" s="227"/>
      <c r="H23" s="227"/>
      <c r="I23" s="237"/>
      <c r="J23" s="674"/>
    </row>
    <row r="24" spans="2:10" ht="17.25" customHeight="1" x14ac:dyDescent="0.2">
      <c r="B24" s="67"/>
      <c r="C24" s="246"/>
      <c r="J24" s="674"/>
    </row>
    <row r="25" spans="2:10" ht="60.75" customHeight="1" x14ac:dyDescent="0.2">
      <c r="B25" s="123" t="s">
        <v>562</v>
      </c>
      <c r="C25" s="165" t="s">
        <v>237</v>
      </c>
      <c r="D25" s="211" t="str">
        <f>IF($C$26='List of barriers'!$I$3,'List of barriers'!J3,IF($C$26='List of barriers'!$I$4,'List of barriers'!J4,""))</f>
        <v/>
      </c>
      <c r="E25" s="211" t="str">
        <f>IF($C$26='List of barriers'!$I$3,'List of barriers'!K3,IF($C$26='List of barriers'!$I$4,'List of barriers'!K4,""))</f>
        <v/>
      </c>
      <c r="F25" s="211" t="str">
        <f>IF($C$26='List of barriers'!$I$3,'List of barriers'!L3,"")</f>
        <v/>
      </c>
      <c r="G25" s="211" t="str">
        <f>IF($C$26='List of barriers'!$I$3,'List of barriers'!M3,"")</f>
        <v/>
      </c>
      <c r="H25" s="211" t="str">
        <f>IF($C$26='List of barriers'!$I$3,'List of barriers'!N3,"")</f>
        <v/>
      </c>
      <c r="I25" s="226"/>
      <c r="J25" s="674"/>
    </row>
    <row r="26" spans="2:10" ht="114" customHeight="1" x14ac:dyDescent="0.2">
      <c r="B26" s="18" t="s">
        <v>563</v>
      </c>
      <c r="C26" s="220"/>
      <c r="D26" s="227"/>
      <c r="E26" s="227"/>
      <c r="F26" s="227"/>
      <c r="G26" s="227"/>
      <c r="H26" s="227"/>
      <c r="I26" s="237"/>
      <c r="J26" s="674"/>
    </row>
    <row r="27" spans="2:10" x14ac:dyDescent="0.2">
      <c r="B27" s="24"/>
      <c r="C27" s="246"/>
      <c r="J27" s="674"/>
    </row>
    <row r="28" spans="2:10" ht="75" customHeight="1" x14ac:dyDescent="0.2">
      <c r="B28" s="123" t="s">
        <v>298</v>
      </c>
      <c r="C28" s="165" t="s">
        <v>237</v>
      </c>
      <c r="D28" s="211" t="str">
        <f>IF($C$29='List of barriers'!$I$3,'List of barriers'!J3,IF($C$29='List of barriers'!$I$4,'List of barriers'!J4,""))</f>
        <v/>
      </c>
      <c r="E28" s="211" t="str">
        <f>IF($C$29='List of barriers'!$I$3,'List of barriers'!K3,IF($C$29='List of barriers'!$I$4,'List of barriers'!K4,""))</f>
        <v/>
      </c>
      <c r="F28" s="211" t="str">
        <f>IF($C$29='List of barriers'!$I$3,'List of barriers'!L3,"")</f>
        <v/>
      </c>
      <c r="G28" s="211" t="str">
        <f>IF($C$29='List of barriers'!$I$3,'List of barriers'!M3,"")</f>
        <v/>
      </c>
      <c r="H28" s="211" t="str">
        <f>IF($C$29='List of barriers'!$I$3,'List of barriers'!N3,"")</f>
        <v/>
      </c>
      <c r="I28" s="226"/>
      <c r="J28" s="674"/>
    </row>
    <row r="29" spans="2:10" ht="109.25" customHeight="1" x14ac:dyDescent="0.2">
      <c r="B29" s="129" t="s">
        <v>564</v>
      </c>
      <c r="C29" s="220"/>
      <c r="D29" s="226"/>
      <c r="E29" s="226"/>
      <c r="F29" s="226"/>
      <c r="G29" s="226"/>
      <c r="H29" s="226"/>
      <c r="I29" s="237"/>
      <c r="J29" s="674"/>
    </row>
    <row r="30" spans="2:10" ht="14.25" customHeight="1" x14ac:dyDescent="0.2">
      <c r="B30" s="67"/>
      <c r="C30" s="302"/>
      <c r="D30" s="292"/>
      <c r="J30" s="674"/>
    </row>
    <row r="31" spans="2:10" ht="83" customHeight="1" x14ac:dyDescent="0.2">
      <c r="B31" s="123" t="s">
        <v>299</v>
      </c>
      <c r="C31" s="165" t="s">
        <v>237</v>
      </c>
      <c r="D31" s="211" t="str">
        <f>IF($C$32='List of barriers'!$I$3,'List of barriers'!J3,IF($C$32='List of barriers'!$I$4,'List of barriers'!J4,""))</f>
        <v/>
      </c>
      <c r="E31" s="211" t="str">
        <f>IF($C$32='List of barriers'!$I$3,'List of barriers'!K3,IF($C$32='List of barriers'!$I$4,'List of barriers'!K4,""))</f>
        <v/>
      </c>
      <c r="F31" s="211" t="str">
        <f>IF($C$32='List of barriers'!$I$3,'List of barriers'!L3,"")</f>
        <v/>
      </c>
      <c r="G31" s="211" t="str">
        <f>IF($C$32='List of barriers'!$I$3,'List of barriers'!M3,"")</f>
        <v/>
      </c>
      <c r="H31" s="211" t="str">
        <f>IF($C$32='List of barriers'!$I$3,'List of barriers'!N3,"")</f>
        <v/>
      </c>
      <c r="I31" s="226"/>
      <c r="J31" s="674"/>
    </row>
    <row r="32" spans="2:10" ht="150" customHeight="1" x14ac:dyDescent="0.2">
      <c r="B32" s="129" t="s">
        <v>565</v>
      </c>
      <c r="C32" s="220"/>
      <c r="D32" s="227"/>
      <c r="E32" s="227"/>
      <c r="F32" s="227"/>
      <c r="G32" s="227"/>
      <c r="H32" s="227"/>
      <c r="I32" s="237"/>
      <c r="J32" s="674"/>
    </row>
    <row r="33" spans="1:10" ht="17.25" customHeight="1" x14ac:dyDescent="0.2">
      <c r="B33" s="124"/>
      <c r="C33" s="250"/>
      <c r="J33" s="674"/>
    </row>
    <row r="34" spans="1:10" ht="83" customHeight="1" x14ac:dyDescent="0.2">
      <c r="B34" s="123" t="s">
        <v>300</v>
      </c>
      <c r="C34" s="165" t="s">
        <v>237</v>
      </c>
      <c r="D34" s="211" t="str">
        <f>IF($C$35='List of barriers'!$I$3,'List of barriers'!J3,IF($C$35='List of barriers'!$I$4,'List of barriers'!J4,""))</f>
        <v/>
      </c>
      <c r="E34" s="211" t="str">
        <f>IF($C$35='List of barriers'!$I$3,'List of barriers'!K3,IF($C$35='List of barriers'!$I$4,'List of barriers'!K4,""))</f>
        <v/>
      </c>
      <c r="F34" s="211" t="str">
        <f>IF($C$35='List of barriers'!$I$3,'List of barriers'!L3,"")</f>
        <v/>
      </c>
      <c r="G34" s="211" t="str">
        <f>IF($C$35='List of barriers'!$I$3,'List of barriers'!M3,"")</f>
        <v/>
      </c>
      <c r="H34" s="211" t="str">
        <f>IF($C$35='List of barriers'!$I$3,'List of barriers'!N3,"")</f>
        <v/>
      </c>
      <c r="I34" s="226"/>
      <c r="J34" s="674"/>
    </row>
    <row r="35" spans="1:10" ht="143" customHeight="1" x14ac:dyDescent="0.2">
      <c r="B35" s="18" t="s">
        <v>566</v>
      </c>
      <c r="C35" s="220"/>
      <c r="D35" s="227"/>
      <c r="E35" s="227"/>
      <c r="F35" s="227"/>
      <c r="G35" s="227"/>
      <c r="H35" s="227"/>
      <c r="I35" s="237"/>
      <c r="J35" s="674"/>
    </row>
    <row r="36" spans="1:10" ht="15" customHeight="1" x14ac:dyDescent="0.2">
      <c r="B36" s="685"/>
      <c r="C36" s="686"/>
      <c r="D36" s="686"/>
      <c r="J36" s="674"/>
    </row>
    <row r="37" spans="1:10" ht="16.5" customHeight="1" x14ac:dyDescent="0.2">
      <c r="B37" s="289"/>
      <c r="C37" s="290"/>
      <c r="D37" s="290"/>
      <c r="J37" s="674"/>
    </row>
    <row r="38" spans="1:10" x14ac:dyDescent="0.2">
      <c r="B38" s="290"/>
      <c r="C38" s="290"/>
      <c r="D38" s="290"/>
      <c r="J38" s="674"/>
    </row>
    <row r="39" spans="1:10" ht="22.5" customHeight="1" x14ac:dyDescent="0.25">
      <c r="A39" s="669" t="s">
        <v>26</v>
      </c>
      <c r="B39" s="669"/>
      <c r="C39" s="669"/>
      <c r="D39" s="669"/>
      <c r="E39" s="669"/>
      <c r="F39" s="669"/>
      <c r="G39" s="669"/>
      <c r="H39" s="669"/>
      <c r="I39" s="669"/>
      <c r="J39" s="669"/>
    </row>
    <row r="40" spans="1:10" x14ac:dyDescent="0.2"/>
  </sheetData>
  <sheetProtection sheet="1"/>
  <mergeCells count="9">
    <mergeCell ref="A1:J1"/>
    <mergeCell ref="B36:D36"/>
    <mergeCell ref="B5:B6"/>
    <mergeCell ref="B7:C7"/>
    <mergeCell ref="A39:J39"/>
    <mergeCell ref="J2:J38"/>
    <mergeCell ref="A2:I2"/>
    <mergeCell ref="B3:H3"/>
    <mergeCell ref="B4:E4"/>
  </mergeCells>
  <conditionalFormatting sqref="D11:H11">
    <cfRule type="expression" dxfId="66" priority="3">
      <formula>D10&lt;&gt;""</formula>
    </cfRule>
  </conditionalFormatting>
  <conditionalFormatting sqref="D12:H13">
    <cfRule type="notContainsBlanks" dxfId="65" priority="5">
      <formula>LEN(TRIM(D12))&gt;0</formula>
    </cfRule>
  </conditionalFormatting>
  <conditionalFormatting sqref="D14:H14">
    <cfRule type="expression" dxfId="64" priority="2">
      <formula>D13&lt;&gt;""</formula>
    </cfRule>
  </conditionalFormatting>
  <conditionalFormatting sqref="D17:H17">
    <cfRule type="expression" dxfId="63" priority="1">
      <formula>D16&lt;&gt;""</formula>
    </cfRule>
  </conditionalFormatting>
  <conditionalFormatting sqref="D20:H20">
    <cfRule type="expression" dxfId="62" priority="13">
      <formula>D19&lt;&gt;""</formula>
    </cfRule>
  </conditionalFormatting>
  <conditionalFormatting sqref="D23:H23">
    <cfRule type="expression" dxfId="61" priority="12">
      <formula>D22&lt;&gt;""</formula>
    </cfRule>
  </conditionalFormatting>
  <conditionalFormatting sqref="D26:H26">
    <cfRule type="expression" dxfId="60" priority="11">
      <formula>D25&lt;&gt;""</formula>
    </cfRule>
  </conditionalFormatting>
  <conditionalFormatting sqref="D29:H29">
    <cfRule type="expression" dxfId="59" priority="9">
      <formula>D28&lt;&gt;""</formula>
    </cfRule>
  </conditionalFormatting>
  <conditionalFormatting sqref="D32:H32">
    <cfRule type="expression" dxfId="58" priority="8">
      <formula>D31&lt;&gt;""</formula>
    </cfRule>
  </conditionalFormatting>
  <conditionalFormatting sqref="D34:H34">
    <cfRule type="notContainsBlanks" dxfId="57" priority="7">
      <formula>LEN(TRIM(D34))&gt;0</formula>
    </cfRule>
  </conditionalFormatting>
  <conditionalFormatting sqref="D35:H35">
    <cfRule type="expression" dxfId="56" priority="6">
      <formula>D34&lt;&gt;""</formula>
    </cfRule>
  </conditionalFormatting>
  <conditionalFormatting sqref="D10:I10 D15:H16 D18:H19 D21:H22 D24:H25 D27:H28 D30:H31">
    <cfRule type="notContainsBlanks" dxfId="55" priority="18">
      <formula>LEN(TRIM(D10))&gt;0</formula>
    </cfRule>
  </conditionalFormatting>
  <dataValidations count="8">
    <dataValidation type="list" allowBlank="1" showInputMessage="1" showErrorMessage="1" sqref="C32 C29 C26 C23 C20 C17 C35 C11 C14" xr:uid="{00000000-0002-0000-0900-000000000000}">
      <formula1>Extramain</formula1>
    </dataValidation>
    <dataValidation type="list" allowBlank="1" showInputMessage="1" sqref="D11" xr:uid="{73866CDD-9371-BE40-AECA-199CE75A5C79}">
      <formula1>INDIRECT($C$11)</formula1>
    </dataValidation>
    <dataValidation type="list" allowBlank="1" showInputMessage="1" sqref="D17 D14" xr:uid="{9550462D-1DA8-104C-8C69-489B286D38DE}">
      <formula1>INDIRECT($C$17)</formula1>
    </dataValidation>
    <dataValidation type="list" allowBlank="1" showInputMessage="1" sqref="D20" xr:uid="{58C3C3F0-4FFA-C141-9709-476C26E303BE}">
      <formula1>INDIRECT($C$20)</formula1>
    </dataValidation>
    <dataValidation type="list" allowBlank="1" showInputMessage="1" sqref="D23" xr:uid="{2DBC5808-62E1-E847-A067-0407FC62E6A1}">
      <formula1>INDIRECT($C$23)</formula1>
    </dataValidation>
    <dataValidation type="list" allowBlank="1" showInputMessage="1" sqref="D26" xr:uid="{95258395-3DDF-B74F-B8C6-35A73D189FF4}">
      <formula1>INDIRECT($C$26)</formula1>
    </dataValidation>
    <dataValidation type="list" allowBlank="1" showInputMessage="1" sqref="D29" xr:uid="{BD5D9C72-7F91-6E49-86B0-97E4D2C509F6}">
      <formula1>INDIRECT($C$29)</formula1>
    </dataValidation>
    <dataValidation type="list" allowBlank="1" showInputMessage="1" sqref="D32 D35" xr:uid="{E2E91AB6-A289-6A4B-BD56-DE4352DF4AD4}">
      <formula1>INDIRECT($C$32)</formula1>
    </dataValidation>
  </dataValidations>
  <pageMargins left="0.7" right="0.7" top="0.75" bottom="0.75" header="0.3" footer="0.3"/>
  <pageSetup orientation="portrait" horizontalDpi="90" verticalDpi="9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8A43A-7464-9C4B-9761-E0023D1A0B82}">
  <sheetPr codeName="Sheet8">
    <tabColor theme="3" tint="-0.499984740745262"/>
  </sheetPr>
  <dimension ref="A1:J35"/>
  <sheetViews>
    <sheetView zoomScaleNormal="90" workbookViewId="0">
      <selection sqref="A1:J1"/>
    </sheetView>
  </sheetViews>
  <sheetFormatPr baseColWidth="10" defaultColWidth="0" defaultRowHeight="15" zeroHeight="1" x14ac:dyDescent="0.2"/>
  <cols>
    <col min="1" max="1" width="10.33203125" style="95" customWidth="1"/>
    <col min="2" max="2" width="58.6640625" style="95" customWidth="1"/>
    <col min="3" max="3" width="23" style="95" customWidth="1"/>
    <col min="4" max="4" width="20.6640625" style="95" customWidth="1"/>
    <col min="5" max="8" width="23.6640625" style="95" customWidth="1"/>
    <col min="9" max="9" width="20.6640625" style="95" customWidth="1"/>
    <col min="10" max="10" width="3.5" style="95" customWidth="1"/>
    <col min="11" max="16384" width="58.6640625" style="95" hidden="1"/>
  </cols>
  <sheetData>
    <row r="1" spans="1:10" ht="21" x14ac:dyDescent="0.25">
      <c r="A1" s="693" t="s">
        <v>223</v>
      </c>
      <c r="B1" s="693"/>
      <c r="C1" s="693"/>
      <c r="D1" s="693"/>
      <c r="E1" s="693"/>
      <c r="F1" s="693"/>
      <c r="G1" s="693"/>
      <c r="H1" s="693"/>
      <c r="I1" s="693"/>
      <c r="J1" s="693"/>
    </row>
    <row r="2" spans="1:10" ht="45" customHeight="1" x14ac:dyDescent="0.2">
      <c r="A2" s="670" t="s">
        <v>301</v>
      </c>
      <c r="B2" s="670"/>
      <c r="C2" s="670"/>
      <c r="D2" s="670"/>
      <c r="E2" s="670"/>
      <c r="F2" s="670"/>
      <c r="G2" s="670"/>
      <c r="H2" s="670"/>
      <c r="I2" s="670"/>
      <c r="J2" s="674"/>
    </row>
    <row r="3" spans="1:10" ht="45" customHeight="1" x14ac:dyDescent="0.2">
      <c r="A3" s="303"/>
      <c r="B3" s="691" t="s">
        <v>302</v>
      </c>
      <c r="C3" s="692"/>
      <c r="D3" s="692"/>
      <c r="E3" s="692"/>
      <c r="F3" s="692"/>
      <c r="G3" s="692"/>
      <c r="H3" s="692"/>
      <c r="I3" s="303"/>
      <c r="J3" s="674"/>
    </row>
    <row r="4" spans="1:10" ht="99" customHeight="1" x14ac:dyDescent="0.2">
      <c r="B4" s="671" t="s">
        <v>567</v>
      </c>
      <c r="C4" s="671"/>
      <c r="D4" s="671"/>
      <c r="E4" s="671"/>
      <c r="F4" s="671"/>
      <c r="G4" s="671"/>
      <c r="H4" s="671"/>
      <c r="J4" s="674"/>
    </row>
    <row r="5" spans="1:10" ht="50" customHeight="1" x14ac:dyDescent="0.2">
      <c r="B5" s="689" t="s">
        <v>303</v>
      </c>
      <c r="C5" s="689"/>
      <c r="D5" s="689"/>
      <c r="E5" s="689"/>
      <c r="F5" s="301"/>
      <c r="G5" s="301"/>
      <c r="H5" s="301"/>
      <c r="J5" s="674"/>
    </row>
    <row r="6" spans="1:10" ht="36" customHeight="1" x14ac:dyDescent="0.2">
      <c r="B6" s="672"/>
      <c r="C6" s="137"/>
      <c r="D6" s="137"/>
      <c r="E6" s="138"/>
      <c r="J6" s="674"/>
    </row>
    <row r="7" spans="1:10" ht="15" customHeight="1" x14ac:dyDescent="0.2">
      <c r="B7" s="673"/>
      <c r="C7" s="144"/>
      <c r="D7" s="144"/>
      <c r="E7" s="145"/>
      <c r="H7" s="295"/>
      <c r="J7" s="674"/>
    </row>
    <row r="8" spans="1:10" ht="22.25" customHeight="1" x14ac:dyDescent="0.25">
      <c r="B8" s="694"/>
      <c r="C8" s="695"/>
      <c r="J8" s="674"/>
    </row>
    <row r="9" spans="1:10" ht="64.25" customHeight="1" x14ac:dyDescent="0.2">
      <c r="C9" s="221" t="s">
        <v>234</v>
      </c>
      <c r="D9" s="222" t="s">
        <v>280</v>
      </c>
      <c r="I9" s="227"/>
      <c r="J9" s="674"/>
    </row>
    <row r="10" spans="1:10" ht="22.25" customHeight="1" x14ac:dyDescent="0.2">
      <c r="B10" s="304" t="s">
        <v>236</v>
      </c>
      <c r="J10" s="674"/>
    </row>
    <row r="11" spans="1:10" ht="71" customHeight="1" x14ac:dyDescent="0.2">
      <c r="B11" s="149" t="s">
        <v>304</v>
      </c>
      <c r="C11" s="165" t="s">
        <v>237</v>
      </c>
      <c r="D11" s="211" t="str">
        <f>IF($C$12='List of barriers'!$I$3,'List of barriers'!J3,IF($C$12='List of barriers'!$I$4,'List of barriers'!J4,""))</f>
        <v/>
      </c>
      <c r="E11" s="211" t="str">
        <f>IF($C$12='List of barriers'!$I$3,'List of barriers'!K3,IF($C$12='List of barriers'!$I$4,'List of barriers'!K4,""))</f>
        <v/>
      </c>
      <c r="F11" s="211" t="str">
        <f>IF($C$12='List of barriers'!$I$3,'List of barriers'!L3,"")</f>
        <v/>
      </c>
      <c r="G11" s="211" t="str">
        <f>IF($C$12='List of barriers'!$I$3,'List of barriers'!M3,"")</f>
        <v/>
      </c>
      <c r="H11" s="211" t="str">
        <f>IF($C$12='List of barriers'!$I$3,'List of barriers'!N3,"")</f>
        <v/>
      </c>
      <c r="I11" s="226"/>
      <c r="J11" s="674"/>
    </row>
    <row r="12" spans="1:10" ht="108.75" customHeight="1" x14ac:dyDescent="0.2">
      <c r="B12" s="150" t="s">
        <v>305</v>
      </c>
      <c r="C12" s="220"/>
      <c r="D12" s="227"/>
      <c r="E12" s="227"/>
      <c r="F12" s="227"/>
      <c r="G12" s="227"/>
      <c r="H12" s="227"/>
      <c r="I12" s="237"/>
      <c r="J12" s="674"/>
    </row>
    <row r="13" spans="1:10" x14ac:dyDescent="0.2">
      <c r="B13" s="67"/>
      <c r="C13" s="246"/>
      <c r="J13" s="674"/>
    </row>
    <row r="14" spans="1:10" ht="66" customHeight="1" x14ac:dyDescent="0.2">
      <c r="B14" s="149" t="s">
        <v>306</v>
      </c>
      <c r="C14" s="165" t="s">
        <v>237</v>
      </c>
      <c r="D14" s="211" t="str">
        <f>IF($C$15='List of barriers'!$I$3,'List of barriers'!J3,IF($C$15='List of barriers'!$I$4,'List of barriers'!J4,""))</f>
        <v/>
      </c>
      <c r="E14" s="211" t="str">
        <f>IF($C$15='List of barriers'!$I$3,'List of barriers'!K3,IF($C$15='List of barriers'!$I$4,'List of barriers'!K4,""))</f>
        <v/>
      </c>
      <c r="F14" s="211" t="str">
        <f>IF($C$15='List of barriers'!$I$3,'List of barriers'!L3,"")</f>
        <v/>
      </c>
      <c r="G14" s="211" t="str">
        <f>IF($C$15='List of barriers'!$I$3,'List of barriers'!M3,"")</f>
        <v/>
      </c>
      <c r="H14" s="211" t="str">
        <f>IF($C$15='List of barriers'!$I$3,'List of barriers'!N3,"")</f>
        <v/>
      </c>
      <c r="I14" s="226"/>
      <c r="J14" s="674"/>
    </row>
    <row r="15" spans="1:10" ht="60.75" customHeight="1" x14ac:dyDescent="0.2">
      <c r="B15" s="150" t="s">
        <v>305</v>
      </c>
      <c r="C15" s="220"/>
      <c r="D15" s="227"/>
      <c r="E15" s="227"/>
      <c r="F15" s="227"/>
      <c r="G15" s="227"/>
      <c r="H15" s="227"/>
      <c r="I15" s="237"/>
      <c r="J15" s="674"/>
    </row>
    <row r="16" spans="1:10" ht="19.5" customHeight="1" x14ac:dyDescent="0.2">
      <c r="B16" s="67"/>
      <c r="C16" s="226"/>
      <c r="J16" s="674"/>
    </row>
    <row r="17" spans="2:10" ht="72" customHeight="1" x14ac:dyDescent="0.2">
      <c r="B17" s="149" t="s">
        <v>307</v>
      </c>
      <c r="C17" s="165" t="s">
        <v>237</v>
      </c>
      <c r="D17" s="211" t="str">
        <f>IF($C$18='List of barriers'!$I$3,'List of barriers'!J3,IF($C$18='List of barriers'!$I$4,'List of barriers'!J4,""))</f>
        <v/>
      </c>
      <c r="E17" s="211" t="str">
        <f>IF($C$18='List of barriers'!$I$3,'List of barriers'!K3,IF($C$18='List of barriers'!$I$4,'List of barriers'!K4,""))</f>
        <v/>
      </c>
      <c r="F17" s="211" t="str">
        <f>IF($C$18='List of barriers'!$I$3,'List of barriers'!L3,"")</f>
        <v/>
      </c>
      <c r="G17" s="211" t="str">
        <f>IF($C$18='List of barriers'!$I$3,'List of barriers'!M3,"")</f>
        <v/>
      </c>
      <c r="H17" s="211" t="str">
        <f>IF($C$18='List of barriers'!$I$3,'List of barriers'!N3,"")</f>
        <v/>
      </c>
      <c r="I17" s="226"/>
      <c r="J17" s="674"/>
    </row>
    <row r="18" spans="2:10" ht="83.25" customHeight="1" x14ac:dyDescent="0.2">
      <c r="B18" s="150" t="s">
        <v>305</v>
      </c>
      <c r="C18" s="220"/>
      <c r="D18" s="227"/>
      <c r="E18" s="227"/>
      <c r="F18" s="227"/>
      <c r="G18" s="227"/>
      <c r="H18" s="227"/>
      <c r="I18" s="237"/>
      <c r="J18" s="674"/>
    </row>
    <row r="19" spans="2:10" ht="17.25" customHeight="1" x14ac:dyDescent="0.2">
      <c r="B19" s="67"/>
      <c r="C19" s="302"/>
      <c r="D19" s="299"/>
      <c r="J19" s="674"/>
    </row>
    <row r="20" spans="2:10" ht="72" customHeight="1" x14ac:dyDescent="0.2">
      <c r="B20" s="149" t="s">
        <v>308</v>
      </c>
      <c r="C20" s="165" t="s">
        <v>237</v>
      </c>
      <c r="D20" s="211" t="str">
        <f>IF($C$21='List of barriers'!$I$3,'List of barriers'!J3,IF($C$21='List of barriers'!$I$4,'List of barriers'!J4,""))</f>
        <v/>
      </c>
      <c r="E20" s="211" t="str">
        <f>IF($C$21='List of barriers'!$I$3,'List of barriers'!K3,IF($C$21='List of barriers'!$I$4,'List of barriers'!K4,""))</f>
        <v/>
      </c>
      <c r="F20" s="211" t="str">
        <f>IF($C$21='List of barriers'!$I$3,'List of barriers'!L3,"")</f>
        <v/>
      </c>
      <c r="G20" s="211" t="str">
        <f>IF($C$21='List of barriers'!$I$3,'List of barriers'!M3,"")</f>
        <v/>
      </c>
      <c r="H20" s="211" t="str">
        <f>IF($C$21='List of barriers'!$I$3,'List of barriers'!N3,"")</f>
        <v/>
      </c>
      <c r="I20" s="226"/>
      <c r="J20" s="674"/>
    </row>
    <row r="21" spans="2:10" ht="70.5" customHeight="1" x14ac:dyDescent="0.2">
      <c r="B21" s="150" t="s">
        <v>305</v>
      </c>
      <c r="C21" s="220"/>
      <c r="D21" s="227"/>
      <c r="E21" s="227"/>
      <c r="F21" s="227"/>
      <c r="G21" s="227"/>
      <c r="H21" s="227"/>
      <c r="I21" s="228"/>
      <c r="J21" s="674"/>
    </row>
    <row r="22" spans="2:10" ht="17.25" customHeight="1" x14ac:dyDescent="0.2">
      <c r="B22" s="67"/>
      <c r="C22" s="246"/>
      <c r="J22" s="674"/>
    </row>
    <row r="23" spans="2:10" ht="60.75" customHeight="1" x14ac:dyDescent="0.2">
      <c r="B23" s="149" t="s">
        <v>309</v>
      </c>
      <c r="C23" s="165" t="s">
        <v>237</v>
      </c>
      <c r="D23" s="211" t="str">
        <f>IF($C$24='List of barriers'!$I$3,'List of barriers'!J3,IF($C$24='List of barriers'!$I$4,'List of barriers'!J4,""))</f>
        <v/>
      </c>
      <c r="E23" s="211" t="str">
        <f>IF($C$24='List of barriers'!$I$3,'List of barriers'!K3,IF($C$24='List of barriers'!$I$4,'List of barriers'!K4,""))</f>
        <v/>
      </c>
      <c r="F23" s="211" t="str">
        <f>IF($C$24='List of barriers'!$I$3,'List of barriers'!L3,"")</f>
        <v/>
      </c>
      <c r="G23" s="211" t="str">
        <f>IF($C$24='List of barriers'!$I$3,'List of barriers'!M3,"")</f>
        <v/>
      </c>
      <c r="H23" s="211" t="str">
        <f>IF($C$24='List of barriers'!$I$3,'List of barriers'!N3,"")</f>
        <v/>
      </c>
      <c r="I23" s="226"/>
      <c r="J23" s="674"/>
    </row>
    <row r="24" spans="2:10" ht="62.25" customHeight="1" x14ac:dyDescent="0.2">
      <c r="B24" s="150" t="s">
        <v>305</v>
      </c>
      <c r="C24" s="220"/>
      <c r="D24" s="227"/>
      <c r="E24" s="227"/>
      <c r="F24" s="227"/>
      <c r="G24" s="227"/>
      <c r="H24" s="227"/>
      <c r="I24" s="237"/>
      <c r="J24" s="674"/>
    </row>
    <row r="25" spans="2:10" x14ac:dyDescent="0.2">
      <c r="B25" s="24"/>
      <c r="C25" s="246"/>
      <c r="J25" s="674"/>
    </row>
    <row r="26" spans="2:10" ht="72" customHeight="1" x14ac:dyDescent="0.2">
      <c r="B26" s="149" t="s">
        <v>310</v>
      </c>
      <c r="C26" s="165" t="s">
        <v>237</v>
      </c>
      <c r="D26" s="211" t="str">
        <f>IF($C$27='List of barriers'!$I$3,'List of barriers'!J3,IF($C$27='List of barriers'!$I$4,'List of barriers'!J4,""))</f>
        <v/>
      </c>
      <c r="E26" s="211" t="str">
        <f>IF($C$27='List of barriers'!$I$3,'List of barriers'!K3,IF($C$27='List of barriers'!$I$4,'List of barriers'!K4,""))</f>
        <v/>
      </c>
      <c r="F26" s="211" t="str">
        <f>IF($C$27='List of barriers'!$I$3,'List of barriers'!L3,"")</f>
        <v/>
      </c>
      <c r="G26" s="211" t="str">
        <f>IF($C$27='List of barriers'!$I$3,'List of barriers'!M3,"")</f>
        <v/>
      </c>
      <c r="H26" s="211" t="str">
        <f>IF($C$27='List of barriers'!$I$3,'List of barriers'!N3,"")</f>
        <v/>
      </c>
      <c r="I26" s="226"/>
      <c r="J26" s="674"/>
    </row>
    <row r="27" spans="2:10" ht="79.5" customHeight="1" x14ac:dyDescent="0.2">
      <c r="B27" s="150" t="s">
        <v>305</v>
      </c>
      <c r="C27" s="220"/>
      <c r="D27" s="226"/>
      <c r="E27" s="226"/>
      <c r="F27" s="226"/>
      <c r="G27" s="226"/>
      <c r="H27" s="226"/>
      <c r="I27" s="228"/>
      <c r="J27" s="674"/>
    </row>
    <row r="28" spans="2:10" ht="14.25" customHeight="1" x14ac:dyDescent="0.2">
      <c r="B28" s="67"/>
      <c r="C28" s="302"/>
      <c r="D28" s="292"/>
      <c r="J28" s="674"/>
    </row>
    <row r="29" spans="2:10" ht="72" customHeight="1" x14ac:dyDescent="0.2">
      <c r="B29" s="149" t="s">
        <v>311</v>
      </c>
      <c r="C29" s="165" t="s">
        <v>237</v>
      </c>
      <c r="D29" s="211" t="str">
        <f>IF($C$30='List of barriers'!$I$3,'List of barriers'!J3,IF($C$30='List of barriers'!$I$4,'List of barriers'!J4,""))</f>
        <v/>
      </c>
      <c r="E29" s="211" t="str">
        <f>IF($C$30='List of barriers'!$I$3,'List of barriers'!K3,IF($C$30='List of barriers'!$I$4,'List of barriers'!K4,""))</f>
        <v/>
      </c>
      <c r="F29" s="211" t="str">
        <f>IF($C$30='List of barriers'!$I$3,'List of barriers'!L3,"")</f>
        <v/>
      </c>
      <c r="G29" s="211" t="str">
        <f>IF($C$30='List of barriers'!$I$3,'List of barriers'!M3,"")</f>
        <v/>
      </c>
      <c r="H29" s="211" t="str">
        <f>IF($C$30='List of barriers'!$I$3,'List of barriers'!N3,"")</f>
        <v/>
      </c>
      <c r="I29" s="226"/>
      <c r="J29" s="674"/>
    </row>
    <row r="30" spans="2:10" ht="87" customHeight="1" x14ac:dyDescent="0.2">
      <c r="B30" s="150" t="s">
        <v>305</v>
      </c>
      <c r="C30" s="220"/>
      <c r="D30" s="227"/>
      <c r="E30" s="227"/>
      <c r="F30" s="227"/>
      <c r="G30" s="227"/>
      <c r="H30" s="227"/>
      <c r="I30" s="228"/>
      <c r="J30" s="674"/>
    </row>
    <row r="31" spans="2:10" ht="17.25" customHeight="1" x14ac:dyDescent="0.2">
      <c r="B31" s="289"/>
      <c r="C31" s="250"/>
      <c r="J31" s="674"/>
    </row>
    <row r="32" spans="2:10" ht="15" customHeight="1" x14ac:dyDescent="0.2">
      <c r="B32" s="685"/>
      <c r="C32" s="686"/>
      <c r="D32" s="686"/>
      <c r="J32" s="674"/>
    </row>
    <row r="33" spans="1:10" ht="16.5" customHeight="1" x14ac:dyDescent="0.2">
      <c r="B33" s="289"/>
      <c r="C33" s="290"/>
      <c r="D33" s="290"/>
      <c r="J33" s="674"/>
    </row>
    <row r="34" spans="1:10" x14ac:dyDescent="0.2">
      <c r="B34" s="290"/>
      <c r="C34" s="290"/>
      <c r="D34" s="290"/>
      <c r="J34" s="674"/>
    </row>
    <row r="35" spans="1:10" ht="22.5" customHeight="1" x14ac:dyDescent="0.25">
      <c r="A35" s="669" t="s">
        <v>26</v>
      </c>
      <c r="B35" s="669"/>
      <c r="C35" s="669"/>
      <c r="D35" s="669"/>
      <c r="E35" s="669"/>
      <c r="F35" s="669"/>
      <c r="G35" s="669"/>
      <c r="H35" s="669"/>
      <c r="I35" s="669"/>
      <c r="J35" s="669"/>
    </row>
  </sheetData>
  <sheetProtection sheet="1"/>
  <mergeCells count="10">
    <mergeCell ref="A35:J35"/>
    <mergeCell ref="B3:H3"/>
    <mergeCell ref="A1:J1"/>
    <mergeCell ref="A2:I2"/>
    <mergeCell ref="J2:J34"/>
    <mergeCell ref="B4:H4"/>
    <mergeCell ref="B5:E5"/>
    <mergeCell ref="B6:B7"/>
    <mergeCell ref="B8:C8"/>
    <mergeCell ref="B32:D32"/>
  </mergeCells>
  <conditionalFormatting sqref="B11">
    <cfRule type="containsBlanks" dxfId="54" priority="7">
      <formula>LEN(TRIM(B11))=0</formula>
    </cfRule>
  </conditionalFormatting>
  <conditionalFormatting sqref="B14">
    <cfRule type="containsBlanks" dxfId="53" priority="6">
      <formula>LEN(TRIM(B14))=0</formula>
    </cfRule>
  </conditionalFormatting>
  <conditionalFormatting sqref="B17">
    <cfRule type="containsBlanks" dxfId="52" priority="5">
      <formula>LEN(TRIM(B17))=0</formula>
    </cfRule>
  </conditionalFormatting>
  <conditionalFormatting sqref="B20">
    <cfRule type="containsBlanks" dxfId="51" priority="4">
      <formula>LEN(TRIM(B20))=0</formula>
    </cfRule>
  </conditionalFormatting>
  <conditionalFormatting sqref="B23">
    <cfRule type="containsBlanks" dxfId="50" priority="3">
      <formula>LEN(TRIM(B23))=0</formula>
    </cfRule>
  </conditionalFormatting>
  <conditionalFormatting sqref="B26">
    <cfRule type="containsBlanks" dxfId="49" priority="2">
      <formula>LEN(TRIM(B26))=0</formula>
    </cfRule>
  </conditionalFormatting>
  <conditionalFormatting sqref="B29">
    <cfRule type="containsBlanks" dxfId="48" priority="1">
      <formula>LEN(TRIM(B29))=0</formula>
    </cfRule>
  </conditionalFormatting>
  <conditionalFormatting sqref="D12:H12">
    <cfRule type="expression" dxfId="47" priority="14">
      <formula>D11&lt;&gt;""</formula>
    </cfRule>
  </conditionalFormatting>
  <conditionalFormatting sqref="D15:H15">
    <cfRule type="expression" dxfId="46" priority="13">
      <formula>D14&lt;&gt;""</formula>
    </cfRule>
  </conditionalFormatting>
  <conditionalFormatting sqref="D18:H18">
    <cfRule type="expression" dxfId="45" priority="12">
      <formula>D17&lt;&gt;""</formula>
    </cfRule>
  </conditionalFormatting>
  <conditionalFormatting sqref="D21:H21">
    <cfRule type="expression" dxfId="44" priority="11">
      <formula>D20&lt;&gt;""</formula>
    </cfRule>
  </conditionalFormatting>
  <conditionalFormatting sqref="D24:H24">
    <cfRule type="expression" dxfId="43" priority="10">
      <formula>D23&lt;&gt;""</formula>
    </cfRule>
  </conditionalFormatting>
  <conditionalFormatting sqref="D27:H27">
    <cfRule type="expression" dxfId="42" priority="9">
      <formula>D26&lt;&gt;""</formula>
    </cfRule>
  </conditionalFormatting>
  <conditionalFormatting sqref="D30:H30">
    <cfRule type="expression" dxfId="41" priority="8">
      <formula>D29&lt;&gt;""</formula>
    </cfRule>
  </conditionalFormatting>
  <conditionalFormatting sqref="D11:I11 D13:H14 D16:H17 D19:H20 D22:H23 D25:H26 D28:H29">
    <cfRule type="notContainsBlanks" dxfId="40" priority="15">
      <formula>LEN(TRIM(D11))&gt;0</formula>
    </cfRule>
  </conditionalFormatting>
  <pageMargins left="0.7" right="0.7" top="0.75" bottom="0.75" header="0.3" footer="0.3"/>
  <pageSetup orientation="portrait" horizontalDpi="90" verticalDpi="9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581C7CB-B3F3-D848-AB70-E06307D86951}">
          <x14:formula1>
            <xm:f>'List of barriers'!$I$2:$I$4</xm:f>
          </x14:formula1>
          <xm:sqref>C30 C12 C15 C18 C21 C24 C27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tabColor theme="8" tint="0.59999389629810485"/>
  </sheetPr>
  <dimension ref="A1:P109"/>
  <sheetViews>
    <sheetView zoomScaleNormal="100" workbookViewId="0">
      <selection activeCell="B1" sqref="B1:F1"/>
    </sheetView>
  </sheetViews>
  <sheetFormatPr baseColWidth="10" defaultColWidth="0" defaultRowHeight="15" zeroHeight="1" x14ac:dyDescent="0.2"/>
  <cols>
    <col min="1" max="1" width="11" style="306" customWidth="1"/>
    <col min="2" max="2" width="85.6640625" style="306" customWidth="1"/>
    <col min="3" max="3" width="80.33203125" style="306" customWidth="1"/>
    <col min="4" max="4" width="12.33203125" style="306" customWidth="1"/>
    <col min="5" max="5" width="37.5" style="306" customWidth="1"/>
    <col min="6" max="6" width="25.33203125" style="306" customWidth="1"/>
    <col min="7" max="7" width="3.5" style="306" customWidth="1"/>
    <col min="8" max="8" width="25.33203125" style="306" hidden="1" customWidth="1"/>
    <col min="9" max="9" width="23.5" style="306" hidden="1" customWidth="1"/>
    <col min="10" max="16" width="0" style="306" hidden="1" customWidth="1"/>
    <col min="17" max="16384" width="9.33203125" style="306" hidden="1"/>
  </cols>
  <sheetData>
    <row r="1" spans="1:16" ht="45" customHeight="1" x14ac:dyDescent="0.2">
      <c r="A1" s="305"/>
      <c r="B1" s="696" t="s">
        <v>312</v>
      </c>
      <c r="C1" s="696"/>
      <c r="D1" s="696"/>
      <c r="E1" s="696"/>
      <c r="F1" s="696"/>
      <c r="G1" s="305"/>
    </row>
    <row r="2" spans="1:16" ht="45" customHeight="1" x14ac:dyDescent="0.2">
      <c r="B2" s="307" t="s">
        <v>568</v>
      </c>
      <c r="C2" s="307"/>
      <c r="G2" s="305"/>
    </row>
    <row r="3" spans="1:16" ht="35.25" customHeight="1" x14ac:dyDescent="0.2">
      <c r="B3" s="308" t="s">
        <v>313</v>
      </c>
      <c r="C3" s="308"/>
      <c r="G3" s="305"/>
      <c r="H3" s="309"/>
      <c r="I3" s="309"/>
    </row>
    <row r="4" spans="1:16" ht="37.25" customHeight="1" x14ac:dyDescent="0.2">
      <c r="B4" s="130" t="s">
        <v>314</v>
      </c>
      <c r="C4" s="311"/>
      <c r="G4" s="305"/>
      <c r="L4" s="312"/>
      <c r="M4" s="312"/>
      <c r="N4" s="312"/>
      <c r="O4" s="312" t="s">
        <v>153</v>
      </c>
      <c r="P4" s="312"/>
    </row>
    <row r="5" spans="1:16" ht="37.25" customHeight="1" x14ac:dyDescent="0.2">
      <c r="B5" s="130" t="s">
        <v>315</v>
      </c>
      <c r="C5" s="311"/>
      <c r="G5" s="305"/>
      <c r="L5" s="312"/>
      <c r="M5" s="312"/>
      <c r="N5" s="312"/>
      <c r="O5" s="312" t="s">
        <v>159</v>
      </c>
      <c r="P5" s="312"/>
    </row>
    <row r="6" spans="1:16" ht="37.25" customHeight="1" x14ac:dyDescent="0.2">
      <c r="B6" s="130" t="s">
        <v>316</v>
      </c>
      <c r="C6" s="311"/>
      <c r="G6" s="305"/>
      <c r="L6" s="312"/>
      <c r="M6" s="312"/>
      <c r="N6" s="312"/>
      <c r="O6" s="312" t="s">
        <v>160</v>
      </c>
      <c r="P6" s="312"/>
    </row>
    <row r="7" spans="1:16" ht="37.25" customHeight="1" x14ac:dyDescent="0.2">
      <c r="B7" s="310" t="s">
        <v>317</v>
      </c>
      <c r="C7" s="311"/>
      <c r="G7" s="305"/>
      <c r="L7" s="312"/>
      <c r="M7" s="312"/>
      <c r="N7" s="312"/>
      <c r="O7" s="312" t="s">
        <v>161</v>
      </c>
      <c r="P7" s="312"/>
    </row>
    <row r="8" spans="1:16" ht="37.25" customHeight="1" x14ac:dyDescent="0.2">
      <c r="B8" s="130" t="s">
        <v>318</v>
      </c>
      <c r="C8" s="311"/>
      <c r="G8" s="305"/>
      <c r="L8" s="312"/>
      <c r="M8" s="312"/>
      <c r="N8" s="312"/>
      <c r="P8" s="312"/>
    </row>
    <row r="9" spans="1:16" ht="37.25" customHeight="1" x14ac:dyDescent="0.2">
      <c r="B9" s="130" t="s">
        <v>319</v>
      </c>
      <c r="C9" s="311"/>
      <c r="G9" s="305"/>
      <c r="L9" s="312"/>
      <c r="M9" s="312"/>
      <c r="N9" s="312"/>
      <c r="O9" s="312"/>
      <c r="P9" s="312"/>
    </row>
    <row r="10" spans="1:16" ht="37.25" customHeight="1" x14ac:dyDescent="0.2">
      <c r="B10" s="130" t="s">
        <v>320</v>
      </c>
      <c r="C10" s="311"/>
      <c r="G10" s="305"/>
      <c r="L10" s="312"/>
      <c r="M10" s="312"/>
      <c r="N10" s="312"/>
      <c r="O10" s="312"/>
      <c r="P10" s="312"/>
    </row>
    <row r="11" spans="1:16" ht="37.25" customHeight="1" x14ac:dyDescent="0.2">
      <c r="B11" s="130" t="s">
        <v>321</v>
      </c>
      <c r="C11" s="311"/>
      <c r="G11" s="305"/>
      <c r="L11" s="312"/>
      <c r="M11" s="312"/>
      <c r="N11" s="312"/>
      <c r="O11" s="312"/>
      <c r="P11" s="312"/>
    </row>
    <row r="12" spans="1:16" ht="37.25" customHeight="1" x14ac:dyDescent="0.2">
      <c r="B12" s="130" t="s">
        <v>322</v>
      </c>
      <c r="C12" s="311"/>
      <c r="G12" s="305"/>
      <c r="L12" s="312"/>
      <c r="M12" s="312"/>
      <c r="N12" s="312"/>
      <c r="O12" s="312"/>
      <c r="P12" s="312"/>
    </row>
    <row r="13" spans="1:16" ht="37.25" customHeight="1" x14ac:dyDescent="0.2">
      <c r="B13" s="130" t="s">
        <v>323</v>
      </c>
      <c r="C13" s="311"/>
      <c r="G13" s="305"/>
      <c r="L13" s="312"/>
      <c r="M13" s="312"/>
      <c r="N13" s="312"/>
      <c r="O13" s="312"/>
      <c r="P13" s="312"/>
    </row>
    <row r="14" spans="1:16" ht="47" customHeight="1" x14ac:dyDescent="0.2">
      <c r="B14" s="697" t="s">
        <v>324</v>
      </c>
      <c r="C14" s="697"/>
      <c r="D14" s="697"/>
      <c r="E14" s="697"/>
      <c r="G14" s="305"/>
      <c r="L14" s="312"/>
      <c r="M14" s="312"/>
      <c r="N14" s="312"/>
      <c r="O14" s="312"/>
      <c r="P14" s="312"/>
    </row>
    <row r="15" spans="1:16" ht="140" customHeight="1" x14ac:dyDescent="0.2">
      <c r="B15" s="699"/>
      <c r="C15" s="700"/>
      <c r="D15" s="700"/>
      <c r="E15" s="701"/>
      <c r="G15" s="305"/>
      <c r="L15" s="312"/>
      <c r="M15" s="312"/>
      <c r="N15" s="312"/>
      <c r="O15" s="312"/>
      <c r="P15" s="312"/>
    </row>
    <row r="16" spans="1:16" ht="53.25" customHeight="1" x14ac:dyDescent="0.2">
      <c r="B16" s="697" t="s">
        <v>325</v>
      </c>
      <c r="C16" s="697"/>
      <c r="D16" s="697"/>
      <c r="E16" s="697"/>
      <c r="G16" s="305"/>
      <c r="L16" s="312"/>
      <c r="M16" s="312"/>
      <c r="N16" s="312"/>
      <c r="O16" s="312"/>
      <c r="P16" s="312"/>
    </row>
    <row r="17" spans="2:16" ht="53.25" customHeight="1" x14ac:dyDescent="0.2">
      <c r="B17" s="318" t="s">
        <v>326</v>
      </c>
      <c r="C17" s="318" t="s">
        <v>327</v>
      </c>
      <c r="D17" s="313" t="s">
        <v>328</v>
      </c>
      <c r="E17" s="313" t="s">
        <v>329</v>
      </c>
      <c r="G17" s="305"/>
      <c r="L17" s="312"/>
      <c r="M17" s="312"/>
      <c r="N17" s="312"/>
      <c r="O17" s="312"/>
      <c r="P17" s="312"/>
    </row>
    <row r="18" spans="2:16" s="311" customFormat="1" ht="48.75" customHeight="1" x14ac:dyDescent="0.2">
      <c r="B18" s="319" t="str" cm="1">
        <f t="array" ref="B18">IFERROR(INDEX('List of barriers'!$A$2:$A$87,SMALL(IF('List of barriers'!$B$2:$B$87="Oui",ROW('List of barriers'!$A$2:$A$87)-ROW('List of barriers'!$A$2)+1),ROWS('List of barriers'!$A$2:$A2))),"")</f>
        <v/>
      </c>
      <c r="C18" s="319" t="str" cm="1">
        <f t="array" ref="C18">IFERROR(INDEX('List of barriers'!$G$2:$G$87,SMALL(IF('List of barriers'!$F$2:$F$87="OUI",ROW('List of barriers'!$G$2:$G$87)-ROW('List of barriers'!$G$2)+1),ROWS('List of barriers'!$G$2:$G2))),"")</f>
        <v/>
      </c>
      <c r="D18" s="310" t="s">
        <v>159</v>
      </c>
      <c r="E18" s="310"/>
      <c r="G18" s="305"/>
      <c r="L18" s="314"/>
      <c r="M18" s="312"/>
      <c r="N18" s="312"/>
      <c r="O18" s="314"/>
      <c r="P18" s="314"/>
    </row>
    <row r="19" spans="2:16" s="311" customFormat="1" ht="36" customHeight="1" x14ac:dyDescent="0.2">
      <c r="B19" s="319" t="str" cm="1">
        <f t="array" ref="B19">IFERROR(INDEX('List of barriers'!$A$2:$A$87,SMALL(IF('List of barriers'!$B$2:$B$87="Oui",ROW('List of barriers'!$A$2:$A$87)-ROW('List of barriers'!$A$2)+1),ROWS('List of barriers'!$A$2:$A3))),"")</f>
        <v/>
      </c>
      <c r="C19" s="319" t="str" cm="1">
        <f t="array" ref="C19">IFERROR(INDEX('List of barriers'!$G$2:$G$87,SMALL(IF('List of barriers'!$F$2:$F$87="OUI",ROW('List of barriers'!$G$2:$G$87)-ROW('List of barriers'!$G$2)+1),ROWS('List of barriers'!$G$2:$G3))),"")</f>
        <v/>
      </c>
      <c r="D19" s="310" t="s">
        <v>160</v>
      </c>
      <c r="E19" s="310"/>
      <c r="G19" s="305"/>
      <c r="L19" s="314"/>
      <c r="M19" s="312"/>
      <c r="N19" s="312"/>
      <c r="O19" s="314"/>
      <c r="P19" s="314"/>
    </row>
    <row r="20" spans="2:16" s="311" customFormat="1" ht="36" customHeight="1" x14ac:dyDescent="0.2">
      <c r="B20" s="319" t="str" cm="1">
        <f t="array" ref="B20">IFERROR(INDEX('List of barriers'!$A$2:$A$87,SMALL(IF('List of barriers'!$B$2:$B$87="Oui",ROW('List of barriers'!$A$2:$A$87)-ROW('List of barriers'!$A$2)+1),ROWS('List of barriers'!$A$2:$A4))),"")</f>
        <v/>
      </c>
      <c r="C20" s="319" t="str" cm="1">
        <f t="array" ref="C20">IFERROR(INDEX('List of barriers'!$G$2:$G$87,SMALL(IF('List of barriers'!$F$2:$F$87="OUI",ROW('List of barriers'!$G$2:$G$87)-ROW('List of barriers'!$G$2)+1),ROWS('List of barriers'!$G$2:$G4))),"")</f>
        <v/>
      </c>
      <c r="D20" s="310" t="s">
        <v>161</v>
      </c>
      <c r="E20" s="310"/>
      <c r="G20" s="305"/>
      <c r="L20" s="314"/>
      <c r="M20" s="312"/>
      <c r="N20" s="312"/>
      <c r="O20" s="314"/>
      <c r="P20" s="314"/>
    </row>
    <row r="21" spans="2:16" s="311" customFormat="1" ht="36" customHeight="1" x14ac:dyDescent="0.2">
      <c r="B21" s="319" t="str" cm="1">
        <f t="array" ref="B21">IFERROR(INDEX('List of barriers'!$A$2:$A$87,SMALL(IF('List of barriers'!$B$2:$B$87="Oui",ROW('List of barriers'!$A$2:$A$87)-ROW('List of barriers'!$A$2)+1),ROWS('List of barriers'!$A$2:$A5))),"")</f>
        <v/>
      </c>
      <c r="C21" s="319" t="str" cm="1">
        <f t="array" ref="C21">IFERROR(INDEX('List of barriers'!$G$2:$G$87,SMALL(IF('List of barriers'!$F$2:$F$87="OUI",ROW('List of barriers'!$G$2:$G$87)-ROW('List of barriers'!$G$2)+1),ROWS('List of barriers'!$G$2:$G5))),"")</f>
        <v/>
      </c>
      <c r="D21" s="310"/>
      <c r="E21" s="310"/>
      <c r="G21" s="305"/>
      <c r="L21" s="314"/>
      <c r="M21" s="312"/>
      <c r="N21" s="312"/>
      <c r="O21" s="314"/>
      <c r="P21" s="314"/>
    </row>
    <row r="22" spans="2:16" s="311" customFormat="1" ht="36" customHeight="1" x14ac:dyDescent="0.2">
      <c r="B22" s="319" t="str" cm="1">
        <f t="array" ref="B22">IFERROR(INDEX('List of barriers'!$A$2:$A$87,SMALL(IF('List of barriers'!$B$2:$B$87="Oui",ROW('List of barriers'!$A$2:$A$87)-ROW('List of barriers'!$A$2)+1),ROWS('List of barriers'!$A$2:$A6))),"")</f>
        <v/>
      </c>
      <c r="C22" s="319" t="str" cm="1">
        <f t="array" ref="C22">IFERROR(INDEX('List of barriers'!$G$2:$G$87,SMALL(IF('List of barriers'!$F$2:$F$87="OUI",ROW('List of barriers'!$G$2:$G$87)-ROW('List of barriers'!$G$2)+1),ROWS('List of barriers'!$G$2:$G6))),"")</f>
        <v/>
      </c>
      <c r="D22" s="310"/>
      <c r="E22" s="310"/>
      <c r="G22" s="305"/>
      <c r="L22" s="314"/>
      <c r="M22" s="314"/>
      <c r="N22" s="314"/>
      <c r="O22" s="314"/>
      <c r="P22" s="314"/>
    </row>
    <row r="23" spans="2:16" s="311" customFormat="1" ht="36" customHeight="1" x14ac:dyDescent="0.2">
      <c r="B23" s="319" t="str" cm="1">
        <f t="array" ref="B23">IFERROR(INDEX('List of barriers'!$A$2:$A$87,SMALL(IF('List of barriers'!$B$2:$B$87="Oui",ROW('List of barriers'!$A$2:$A$87)-ROW('List of barriers'!$A$2)+1),ROWS('List of barriers'!$A$2:$A7))),"")</f>
        <v/>
      </c>
      <c r="C23" s="319" t="str" cm="1">
        <f t="array" ref="C23">IFERROR(INDEX('List of barriers'!$G$2:$G$87,SMALL(IF('List of barriers'!$F$2:$F$87="OUI",ROW('List of barriers'!$G$2:$G$87)-ROW('List of barriers'!$G$2)+1),ROWS('List of barriers'!$G$2:$G7))),"")</f>
        <v/>
      </c>
      <c r="D23" s="310"/>
      <c r="E23" s="310"/>
      <c r="G23" s="305"/>
      <c r="L23" s="314"/>
      <c r="M23" s="314"/>
      <c r="N23" s="314"/>
      <c r="O23" s="314"/>
      <c r="P23" s="314"/>
    </row>
    <row r="24" spans="2:16" s="311" customFormat="1" ht="36" customHeight="1" x14ac:dyDescent="0.2">
      <c r="B24" s="319" t="str" cm="1">
        <f t="array" ref="B24">IFERROR(INDEX('List of barriers'!$A$2:$A$87,SMALL(IF('List of barriers'!$B$2:$B$87="Oui",ROW('List of barriers'!$A$2:$A$87)-ROW('List of barriers'!$A$2)+1),ROWS('List of barriers'!$A$2:$A8))),"")</f>
        <v/>
      </c>
      <c r="C24" s="319" t="str" cm="1">
        <f t="array" ref="C24">IFERROR(INDEX('List of barriers'!$G$2:$G$87,SMALL(IF('List of barriers'!$F$2:$F$87="OUI",ROW('List of barriers'!$G$2:$G$87)-ROW('List of barriers'!$G$2)+1),ROWS('List of barriers'!$G$2:$G8))),"")</f>
        <v/>
      </c>
      <c r="D24" s="310"/>
      <c r="E24" s="310"/>
      <c r="G24" s="305"/>
      <c r="L24" s="314"/>
      <c r="M24" s="314"/>
      <c r="N24" s="314"/>
      <c r="O24" s="314"/>
      <c r="P24" s="314"/>
    </row>
    <row r="25" spans="2:16" s="311" customFormat="1" ht="36" customHeight="1" x14ac:dyDescent="0.2">
      <c r="B25" s="319" t="str" cm="1">
        <f t="array" ref="B25">IFERROR(INDEX('List of barriers'!$A$2:$A$87,SMALL(IF('List of barriers'!$B$2:$B$87="Oui",ROW('List of barriers'!$A$2:$A$87)-ROW('List of barriers'!$A$2)+1),ROWS('List of barriers'!$A$2:$A9))),"")</f>
        <v/>
      </c>
      <c r="C25" s="319" t="str" cm="1">
        <f t="array" ref="C25">IFERROR(INDEX('List of barriers'!$G$2:$G$87,SMALL(IF('List of barriers'!$F$2:$F$87="OUI",ROW('List of barriers'!$G$2:$G$87)-ROW('List of barriers'!$G$2)+1),ROWS('List of barriers'!$G$2:$G9))),"")</f>
        <v/>
      </c>
      <c r="D25" s="310"/>
      <c r="E25" s="310"/>
      <c r="G25" s="305"/>
      <c r="L25" s="314"/>
      <c r="M25" s="314"/>
      <c r="N25" s="314"/>
      <c r="O25" s="314"/>
      <c r="P25" s="314"/>
    </row>
    <row r="26" spans="2:16" s="311" customFormat="1" ht="36" customHeight="1" x14ac:dyDescent="0.2">
      <c r="B26" s="319" t="str" cm="1">
        <f t="array" ref="B26">IFERROR(INDEX('List of barriers'!$A$2:$A$87,SMALL(IF('List of barriers'!$B$2:$B$87="Oui",ROW('List of barriers'!$A$2:$A$87)-ROW('List of barriers'!$A$2)+1),ROWS('List of barriers'!$A$2:$A10))),"")</f>
        <v/>
      </c>
      <c r="C26" s="319" t="str" cm="1">
        <f t="array" ref="C26">IFERROR(INDEX('List of barriers'!$G$2:$G$87,SMALL(IF('List of barriers'!$F$2:$F$87="OUI",ROW('List of barriers'!$G$2:$G$87)-ROW('List of barriers'!$G$2)+1),ROWS('List of barriers'!$G$2:$G10))),"")</f>
        <v/>
      </c>
      <c r="D26" s="310"/>
      <c r="E26" s="310"/>
      <c r="G26" s="305"/>
      <c r="L26" s="314"/>
      <c r="M26" s="314"/>
      <c r="N26" s="314"/>
      <c r="O26" s="314"/>
      <c r="P26" s="314"/>
    </row>
    <row r="27" spans="2:16" ht="36" customHeight="1" x14ac:dyDescent="0.2">
      <c r="B27" s="319" t="str" cm="1">
        <f t="array" ref="B27">IFERROR(INDEX('List of barriers'!$A$2:$A$87,SMALL(IF('List of barriers'!$B$2:$B$87="Oui",ROW('List of barriers'!$A$2:$A$87)-ROW('List of barriers'!$A$2)+1),ROWS('List of barriers'!$A$2:$A11))),"")</f>
        <v/>
      </c>
      <c r="C27" s="319" t="str" cm="1">
        <f t="array" ref="C27">IFERROR(INDEX('List of barriers'!$G$2:$G$87,SMALL(IF('List of barriers'!$F$2:$F$87="OUI",ROW('List of barriers'!$G$2:$G$87)-ROW('List of barriers'!$G$2)+1),ROWS('List of barriers'!$G$2:$G11))),"")</f>
        <v/>
      </c>
      <c r="D27" s="310"/>
      <c r="E27" s="310"/>
      <c r="G27" s="305"/>
      <c r="L27" s="312"/>
      <c r="M27" s="312"/>
      <c r="N27" s="312"/>
      <c r="O27" s="312"/>
      <c r="P27" s="312"/>
    </row>
    <row r="28" spans="2:16" ht="36" customHeight="1" x14ac:dyDescent="0.2">
      <c r="B28" s="319" t="str" cm="1">
        <f t="array" ref="B28">IFERROR(INDEX('List of barriers'!$A$2:$A$87,SMALL(IF('List of barriers'!$B$2:$B$87="Oui",ROW('List of barriers'!$A$2:$A$87)-ROW('List of barriers'!$A$2)+1),ROWS('List of barriers'!$A$2:$A12))),"")</f>
        <v/>
      </c>
      <c r="C28" s="319" t="str" cm="1">
        <f t="array" ref="C28">IFERROR(INDEX('List of barriers'!$G$2:$G$87,SMALL(IF('List of barriers'!$F$2:$F$87="OUI",ROW('List of barriers'!$G$2:$G$87)-ROW('List of barriers'!$G$2)+1),ROWS('List of barriers'!$G$2:$G12))),"")</f>
        <v/>
      </c>
      <c r="D28" s="310"/>
      <c r="E28" s="310"/>
      <c r="G28" s="305"/>
      <c r="L28" s="312"/>
      <c r="M28" s="312"/>
      <c r="N28" s="312"/>
      <c r="O28" s="312"/>
      <c r="P28" s="312"/>
    </row>
    <row r="29" spans="2:16" ht="36" customHeight="1" x14ac:dyDescent="0.2">
      <c r="B29" s="319" t="str" cm="1">
        <f t="array" ref="B29">IFERROR(INDEX('List of barriers'!$A$2:$A$87,SMALL(IF('List of barriers'!$B$2:$B$87="Oui",ROW('List of barriers'!$A$2:$A$87)-ROW('List of barriers'!$A$2)+1),ROWS('List of barriers'!$A$2:$A13))),"")</f>
        <v/>
      </c>
      <c r="C29" s="319" t="str" cm="1">
        <f t="array" ref="C29">IFERROR(INDEX('List of barriers'!$G$2:$G$87,SMALL(IF('List of barriers'!$F$2:$F$87="OUI",ROW('List of barriers'!$G$2:$G$87)-ROW('List of barriers'!$G$2)+1),ROWS('List of barriers'!$G$2:$G13))),"")</f>
        <v/>
      </c>
      <c r="D29" s="310"/>
      <c r="E29" s="310"/>
      <c r="G29" s="305"/>
      <c r="L29" s="312"/>
      <c r="M29" s="312"/>
      <c r="N29" s="312"/>
      <c r="O29" s="312"/>
      <c r="P29" s="312"/>
    </row>
    <row r="30" spans="2:16" ht="36" customHeight="1" x14ac:dyDescent="0.2">
      <c r="B30" s="319" t="str" cm="1">
        <f t="array" ref="B30">IFERROR(INDEX('List of barriers'!$A$2:$A$87,SMALL(IF('List of barriers'!$B$2:$B$87="Oui",ROW('List of barriers'!$A$2:$A$87)-ROW('List of barriers'!$A$2)+1),ROWS('List of barriers'!$A$2:$A14))),"")</f>
        <v/>
      </c>
      <c r="C30" s="319" t="str" cm="1">
        <f t="array" ref="C30">IFERROR(INDEX('List of barriers'!$G$2:$G$87,SMALL(IF('List of barriers'!$F$2:$F$87="OUI",ROW('List of barriers'!$G$2:$G$87)-ROW('List of barriers'!$G$2)+1),ROWS('List of barriers'!$G$2:$G14))),"")</f>
        <v/>
      </c>
      <c r="D30" s="310"/>
      <c r="E30" s="310"/>
      <c r="G30" s="305"/>
      <c r="L30" s="312"/>
      <c r="M30" s="312"/>
      <c r="N30" s="312"/>
      <c r="O30" s="312"/>
      <c r="P30" s="312"/>
    </row>
    <row r="31" spans="2:16" ht="36" customHeight="1" x14ac:dyDescent="0.2">
      <c r="B31" s="319" t="str" cm="1">
        <f t="array" ref="B31">IFERROR(INDEX('List of barriers'!$A$2:$A$87,SMALL(IF('List of barriers'!$B$2:$B$87="Oui",ROW('List of barriers'!$A$2:$A$87)-ROW('List of barriers'!$A$2)+1),ROWS('List of barriers'!$A$2:$A15))),"")</f>
        <v/>
      </c>
      <c r="C31" s="319" t="str" cm="1">
        <f t="array" ref="C31">IFERROR(INDEX('List of barriers'!$G$2:$G$87,SMALL(IF('List of barriers'!$F$2:$F$87="OUI",ROW('List of barriers'!$G$2:$G$87)-ROW('List of barriers'!$G$2)+1),ROWS('List of barriers'!$G$2:$G15))),"")</f>
        <v/>
      </c>
      <c r="D31" s="310"/>
      <c r="E31" s="310"/>
      <c r="G31" s="305"/>
      <c r="L31" s="312"/>
      <c r="M31" s="312"/>
      <c r="N31" s="312"/>
      <c r="O31" s="312"/>
      <c r="P31" s="312"/>
    </row>
    <row r="32" spans="2:16" ht="36" customHeight="1" x14ac:dyDescent="0.2">
      <c r="B32" s="319" t="str" cm="1">
        <f t="array" ref="B32">IFERROR(INDEX('List of barriers'!$A$2:$A$87,SMALL(IF('List of barriers'!$B$2:$B$87="Oui",ROW('List of barriers'!$A$2:$A$87)-ROW('List of barriers'!$A$2)+1),ROWS('List of barriers'!$A$2:$A16))),"")</f>
        <v/>
      </c>
      <c r="C32" s="319" t="str" cm="1">
        <f t="array" ref="C32">IFERROR(INDEX('List of barriers'!$G$2:$G$87,SMALL(IF('List of barriers'!$F$2:$F$87="OUI",ROW('List of barriers'!$G$2:$G$87)-ROW('List of barriers'!$G$2)+1),ROWS('List of barriers'!$G$2:$G16))),"")</f>
        <v/>
      </c>
      <c r="D32" s="310"/>
      <c r="E32" s="310"/>
      <c r="G32" s="305"/>
      <c r="L32" s="312"/>
      <c r="M32" s="312"/>
      <c r="N32" s="312"/>
      <c r="O32" s="312"/>
      <c r="P32" s="312"/>
    </row>
    <row r="33" spans="2:16" ht="36" customHeight="1" x14ac:dyDescent="0.2">
      <c r="B33" s="319" t="str" cm="1">
        <f t="array" ref="B33">IFERROR(INDEX('List of barriers'!$A$2:$A$87,SMALL(IF('List of barriers'!$B$2:$B$87="Oui",ROW('List of barriers'!$A$2:$A$87)-ROW('List of barriers'!$A$2)+1),ROWS('List of barriers'!$A$2:$A17))),"")</f>
        <v/>
      </c>
      <c r="C33" s="319" t="str" cm="1">
        <f t="array" ref="C33">IFERROR(INDEX('List of barriers'!$G$2:$G$87,SMALL(IF('List of barriers'!$F$2:$F$87="OUI",ROW('List of barriers'!$G$2:$G$87)-ROW('List of barriers'!$G$2)+1),ROWS('List of barriers'!$G$2:$G17))),"")</f>
        <v/>
      </c>
      <c r="D33" s="310"/>
      <c r="E33" s="310"/>
      <c r="G33" s="305"/>
      <c r="L33" s="312"/>
      <c r="M33" s="312"/>
      <c r="N33" s="312"/>
      <c r="O33" s="312"/>
      <c r="P33" s="312"/>
    </row>
    <row r="34" spans="2:16" ht="36" customHeight="1" x14ac:dyDescent="0.2">
      <c r="B34" s="319" t="str" cm="1">
        <f t="array" ref="B34">IFERROR(INDEX('List of barriers'!$A$2:$A$87,SMALL(IF('List of barriers'!$B$2:$B$87="Oui",ROW('List of barriers'!$A$2:$A$87)-ROW('List of barriers'!$A$2)+1),ROWS('List of barriers'!$A$2:$A18))),"")</f>
        <v/>
      </c>
      <c r="C34" s="319" t="str" cm="1">
        <f t="array" ref="C34">IFERROR(INDEX('List of barriers'!$G$2:$G$87,SMALL(IF('List of barriers'!$F$2:$F$87="OUI",ROW('List of barriers'!$G$2:$G$87)-ROW('List of barriers'!$G$2)+1),ROWS('List of barriers'!$G$2:$G18))),"")</f>
        <v/>
      </c>
      <c r="D34" s="310"/>
      <c r="E34" s="310"/>
      <c r="G34" s="305"/>
      <c r="L34" s="312"/>
      <c r="M34" s="312"/>
      <c r="N34" s="312"/>
      <c r="O34" s="312"/>
      <c r="P34" s="312"/>
    </row>
    <row r="35" spans="2:16" ht="36" customHeight="1" x14ac:dyDescent="0.2">
      <c r="B35" s="319" t="str" cm="1">
        <f t="array" ref="B35">IFERROR(INDEX('List of barriers'!$A$2:$A$87,SMALL(IF('List of barriers'!$B$2:$B$87="Oui",ROW('List of barriers'!$A$2:$A$87)-ROW('List of barriers'!$A$2)+1),ROWS('List of barriers'!$A$2:$A19))),"")</f>
        <v/>
      </c>
      <c r="C35" s="319" t="str" cm="1">
        <f t="array" ref="C35">IFERROR(INDEX('List of barriers'!$G$2:$G$87,SMALL(IF('List of barriers'!$F$2:$F$87="OUI",ROW('List of barriers'!$G$2:$G$87)-ROW('List of barriers'!$G$2)+1),ROWS('List of barriers'!$G$2:$G19))),"")</f>
        <v/>
      </c>
      <c r="D35" s="310"/>
      <c r="E35" s="310"/>
      <c r="G35" s="305"/>
      <c r="L35" s="312"/>
      <c r="M35" s="312"/>
      <c r="N35" s="312"/>
      <c r="O35" s="312"/>
      <c r="P35" s="312"/>
    </row>
    <row r="36" spans="2:16" ht="36" customHeight="1" x14ac:dyDescent="0.2">
      <c r="B36" s="319" t="str" cm="1">
        <f t="array" ref="B36">IFERROR(INDEX('List of barriers'!$A$2:$A$87,SMALL(IF('List of barriers'!$B$2:$B$87="Oui",ROW('List of barriers'!$A$2:$A$87)-ROW('List of barriers'!$A$2)+1),ROWS('List of barriers'!$A$2:$A20))),"")</f>
        <v/>
      </c>
      <c r="C36" s="319" t="str" cm="1">
        <f t="array" ref="C36">IFERROR(INDEX('List of barriers'!$G$2:$G$87,SMALL(IF('List of barriers'!$F$2:$F$87="OUI",ROW('List of barriers'!$G$2:$G$87)-ROW('List of barriers'!$G$2)+1),ROWS('List of barriers'!$G$2:$G20))),"")</f>
        <v/>
      </c>
      <c r="D36" s="310"/>
      <c r="E36" s="310"/>
      <c r="G36" s="305"/>
      <c r="L36" s="312"/>
      <c r="M36" s="312"/>
      <c r="N36" s="312"/>
      <c r="O36" s="312"/>
      <c r="P36" s="312"/>
    </row>
    <row r="37" spans="2:16" ht="36" customHeight="1" x14ac:dyDescent="0.2">
      <c r="B37" s="319" t="str" cm="1">
        <f t="array" ref="B37">IFERROR(INDEX('List of barriers'!$A$2:$A$87,SMALL(IF('List of barriers'!$B$2:$B$87="Oui",ROW('List of barriers'!$A$2:$A$87)-ROW('List of barriers'!$A$2)+1),ROWS('List of barriers'!$A$2:$A21))),"")</f>
        <v/>
      </c>
      <c r="C37" s="319" t="str" cm="1">
        <f t="array" ref="C37">IFERROR(INDEX('List of barriers'!$G$2:$G$87,SMALL(IF('List of barriers'!$F$2:$F$87="OUI",ROW('List of barriers'!$G$2:$G$87)-ROW('List of barriers'!$G$2)+1),ROWS('List of barriers'!$G$2:$G21))),"")</f>
        <v/>
      </c>
      <c r="D37" s="310"/>
      <c r="E37" s="310"/>
      <c r="G37" s="305"/>
      <c r="L37" s="312"/>
      <c r="M37" s="312"/>
      <c r="N37" s="312"/>
      <c r="O37" s="312"/>
      <c r="P37" s="312"/>
    </row>
    <row r="38" spans="2:16" ht="36" customHeight="1" x14ac:dyDescent="0.2">
      <c r="B38" s="319" t="str" cm="1">
        <f t="array" ref="B38">IFERROR(INDEX('List of barriers'!$A$2:$A$87,SMALL(IF('List of barriers'!$B$2:$B$87="Oui",ROW('List of barriers'!$A$2:$A$87)-ROW('List of barriers'!$A$2)+1),ROWS('List of barriers'!$A$2:$A22))),"")</f>
        <v/>
      </c>
      <c r="C38" s="319" t="str" cm="1">
        <f t="array" ref="C38">IFERROR(INDEX('List of barriers'!$G$2:$G$87,SMALL(IF('List of barriers'!$F$2:$F$87="OUI",ROW('List of barriers'!$G$2:$G$87)-ROW('List of barriers'!$G$2)+1),ROWS('List of barriers'!$G$2:$G22))),"")</f>
        <v/>
      </c>
      <c r="D38" s="310"/>
      <c r="E38" s="310"/>
      <c r="G38" s="305"/>
      <c r="L38" s="312"/>
      <c r="M38" s="312"/>
      <c r="N38" s="312"/>
      <c r="O38" s="312"/>
      <c r="P38" s="312"/>
    </row>
    <row r="39" spans="2:16" ht="36" customHeight="1" x14ac:dyDescent="0.2">
      <c r="B39" s="319" t="str" cm="1">
        <f t="array" ref="B39">IFERROR(INDEX('List of barriers'!$A$2:$A$87,SMALL(IF('List of barriers'!$B$2:$B$87="Oui",ROW('List of barriers'!$A$2:$A$87)-ROW('List of barriers'!$A$2)+1),ROWS('List of barriers'!$A$2:$A23))),"")</f>
        <v/>
      </c>
      <c r="C39" s="319" t="str" cm="1">
        <f t="array" ref="C39">IFERROR(INDEX('List of barriers'!$G$2:$G$87,SMALL(IF('List of barriers'!$F$2:$F$87="OUI",ROW('List of barriers'!$G$2:$G$87)-ROW('List of barriers'!$G$2)+1),ROWS('List of barriers'!$G$2:$G23))),"")</f>
        <v/>
      </c>
      <c r="D39" s="310"/>
      <c r="E39" s="310"/>
      <c r="G39" s="305"/>
      <c r="L39" s="312"/>
      <c r="M39" s="312"/>
      <c r="N39" s="312"/>
      <c r="O39" s="312"/>
      <c r="P39" s="312"/>
    </row>
    <row r="40" spans="2:16" ht="36" customHeight="1" x14ac:dyDescent="0.2">
      <c r="B40" s="319" t="str" cm="1">
        <f t="array" ref="B40">IFERROR(INDEX('List of barriers'!$A$2:$A$87,SMALL(IF('List of barriers'!$B$2:$B$87="Oui",ROW('List of barriers'!$A$2:$A$87)-ROW('List of barriers'!$A$2)+1),ROWS('List of barriers'!$A$2:$A24))),"")</f>
        <v/>
      </c>
      <c r="C40" s="319" t="str" cm="1">
        <f t="array" ref="C40">IFERROR(INDEX('List of barriers'!$G$2:$G$87,SMALL(IF('List of barriers'!$F$2:$F$87="OUI",ROW('List of barriers'!$G$2:$G$87)-ROW('List of barriers'!$G$2)+1),ROWS('List of barriers'!$G$2:$G24))),"")</f>
        <v/>
      </c>
      <c r="D40" s="310"/>
      <c r="E40" s="310"/>
      <c r="G40" s="305"/>
      <c r="L40" s="312"/>
      <c r="M40" s="312"/>
      <c r="N40" s="312"/>
      <c r="O40" s="312"/>
      <c r="P40" s="312"/>
    </row>
    <row r="41" spans="2:16" ht="36" customHeight="1" x14ac:dyDescent="0.2">
      <c r="B41" s="319" t="str" cm="1">
        <f t="array" ref="B41">IFERROR(INDEX('List of barriers'!$A$2:$A$87,SMALL(IF('List of barriers'!$B$2:$B$87="Oui",ROW('List of barriers'!$A$2:$A$87)-ROW('List of barriers'!$A$2)+1),ROWS('List of barriers'!$A$2:$A25))),"")</f>
        <v/>
      </c>
      <c r="C41" s="319" t="str" cm="1">
        <f t="array" ref="C41">IFERROR(INDEX('List of barriers'!$G$2:$G$87,SMALL(IF('List of barriers'!$F$2:$F$87="OUI",ROW('List of barriers'!$G$2:$G$87)-ROW('List of barriers'!$G$2)+1),ROWS('List of barriers'!$G$2:$G25))),"")</f>
        <v/>
      </c>
      <c r="D41" s="310"/>
      <c r="E41" s="310"/>
      <c r="G41" s="305"/>
      <c r="L41" s="312"/>
      <c r="M41" s="312"/>
      <c r="N41" s="312"/>
      <c r="O41" s="312"/>
      <c r="P41" s="312"/>
    </row>
    <row r="42" spans="2:16" ht="36" customHeight="1" x14ac:dyDescent="0.2">
      <c r="B42" s="319" t="str" cm="1">
        <f t="array" ref="B42">IFERROR(INDEX('List of barriers'!$A$2:$A$87,SMALL(IF('List of barriers'!$B$2:$B$87="Oui",ROW('List of barriers'!$A$2:$A$87)-ROW('List of barriers'!$A$2)+1),ROWS('List of barriers'!$A$2:$A26))),"")</f>
        <v/>
      </c>
      <c r="C42" s="319" t="str" cm="1">
        <f t="array" ref="C42">IFERROR(INDEX('List of barriers'!$G$2:$G$87,SMALL(IF('List of barriers'!$F$2:$F$87="OUI",ROW('List of barriers'!$G$2:$G$87)-ROW('List of barriers'!$G$2)+1),ROWS('List of barriers'!$G$2:$G26))),"")</f>
        <v/>
      </c>
      <c r="D42" s="310"/>
      <c r="E42" s="310"/>
      <c r="G42" s="305"/>
      <c r="L42" s="312"/>
      <c r="M42" s="312"/>
      <c r="N42" s="312"/>
      <c r="O42" s="312"/>
      <c r="P42" s="312"/>
    </row>
    <row r="43" spans="2:16" ht="36" customHeight="1" x14ac:dyDescent="0.2">
      <c r="B43" s="319" t="str" cm="1">
        <f t="array" ref="B43">IFERROR(INDEX('List of barriers'!$A$2:$A$87,SMALL(IF('List of barriers'!$B$2:$B$87="Oui",ROW('List of barriers'!$A$2:$A$87)-ROW('List of barriers'!$A$2)+1),ROWS('List of barriers'!$A$2:$A27))),"")</f>
        <v/>
      </c>
      <c r="C43" s="319" t="str" cm="1">
        <f t="array" ref="C43">IFERROR(INDEX('List of barriers'!$G$2:$G$87,SMALL(IF('List of barriers'!$F$2:$F$87="OUI",ROW('List of barriers'!$G$2:$G$87)-ROW('List of barriers'!$G$2)+1),ROWS('List of barriers'!$G$2:$G27))),"")</f>
        <v/>
      </c>
      <c r="D43" s="310"/>
      <c r="E43" s="310"/>
      <c r="G43" s="305"/>
    </row>
    <row r="44" spans="2:16" ht="36" customHeight="1" x14ac:dyDescent="0.2">
      <c r="B44" s="319" t="str" cm="1">
        <f t="array" ref="B44">IFERROR(INDEX('List of barriers'!$A$2:$A$87,SMALL(IF('List of barriers'!$B$2:$B$87="Oui",ROW('List of barriers'!$A$2:$A$87)-ROW('List of barriers'!$A$2)+1),ROWS('List of barriers'!$A$2:$A28))),"")</f>
        <v/>
      </c>
      <c r="C44" s="319" t="str" cm="1">
        <f t="array" ref="C44">IFERROR(INDEX('List of barriers'!$G$2:$G$87,SMALL(IF('List of barriers'!$F$2:$F$87="OUI",ROW('List of barriers'!$G$2:$G$87)-ROW('List of barriers'!$G$2)+1),ROWS('List of barriers'!$G$2:$G28))),"")</f>
        <v/>
      </c>
      <c r="D44" s="310"/>
      <c r="E44" s="310"/>
      <c r="G44" s="305"/>
    </row>
    <row r="45" spans="2:16" ht="36" customHeight="1" x14ac:dyDescent="0.2">
      <c r="B45" s="319" t="str" cm="1">
        <f t="array" ref="B45">IFERROR(INDEX('List of barriers'!$A$2:$A$87,SMALL(IF('List of barriers'!$B$2:$B$87="Oui",ROW('List of barriers'!$A$2:$A$87)-ROW('List of barriers'!$A$2)+1),ROWS('List of barriers'!$A$2:$A29))),"")</f>
        <v/>
      </c>
      <c r="C45" s="319" t="str" cm="1">
        <f t="array" ref="C45">IFERROR(INDEX('List of barriers'!$G$2:$G$87,SMALL(IF('List of barriers'!$F$2:$F$87="OUI",ROW('List of barriers'!$G$2:$G$87)-ROW('List of barriers'!$G$2)+1),ROWS('List of barriers'!$G$2:$G29))),"")</f>
        <v/>
      </c>
      <c r="D45" s="310"/>
      <c r="E45" s="310"/>
      <c r="G45" s="305"/>
    </row>
    <row r="46" spans="2:16" ht="36" customHeight="1" x14ac:dyDescent="0.2">
      <c r="B46" s="319" t="str" cm="1">
        <f t="array" ref="B46">IFERROR(INDEX('List of barriers'!$A$2:$A$87,SMALL(IF('List of barriers'!$B$2:$B$87="Oui",ROW('List of barriers'!$A$2:$A$87)-ROW('List of barriers'!$A$2)+1),ROWS('List of barriers'!$A$2:$A30))),"")</f>
        <v/>
      </c>
      <c r="C46" s="319" t="str" cm="1">
        <f t="array" ref="C46">IFERROR(INDEX('List of barriers'!$G$2:$G$87,SMALL(IF('List of barriers'!$F$2:$F$87="OUI",ROW('List of barriers'!$G$2:$G$87)-ROW('List of barriers'!$G$2)+1),ROWS('List of barriers'!$G$2:$G30))),"")</f>
        <v/>
      </c>
      <c r="D46" s="310"/>
      <c r="E46" s="310"/>
      <c r="G46" s="305"/>
    </row>
    <row r="47" spans="2:16" ht="36" customHeight="1" x14ac:dyDescent="0.2">
      <c r="B47" s="319" t="str" cm="1">
        <f t="array" ref="B47">IFERROR(INDEX('List of barriers'!$A$2:$A$87,SMALL(IF('List of barriers'!$B$2:$B$87="Oui",ROW('List of barriers'!$A$2:$A$87)-ROW('List of barriers'!$A$2)+1),ROWS('List of barriers'!$A$2:$A31))),"")</f>
        <v/>
      </c>
      <c r="C47" s="319" t="str" cm="1">
        <f t="array" ref="C47">IFERROR(INDEX('List of barriers'!$G$2:$G$87,SMALL(IF('List of barriers'!$F$2:$F$87="OUI",ROW('List of barriers'!$G$2:$G$87)-ROW('List of barriers'!$G$2)+1),ROWS('List of barriers'!$G$2:$G31))),"")</f>
        <v/>
      </c>
      <c r="D47" s="310"/>
      <c r="E47" s="310"/>
      <c r="G47" s="305"/>
    </row>
    <row r="48" spans="2:16" ht="36" customHeight="1" x14ac:dyDescent="0.2">
      <c r="B48" s="319" t="str" cm="1">
        <f t="array" ref="B48">IFERROR(INDEX('List of barriers'!$A$2:$A$87,SMALL(IF('List of barriers'!$B$2:$B$87="Oui",ROW('List of barriers'!$A$2:$A$87)-ROW('List of barriers'!$A$2)+1),ROWS('List of barriers'!$A$2:$A32))),"")</f>
        <v/>
      </c>
      <c r="C48" s="319" t="str" cm="1">
        <f t="array" ref="C48">IFERROR(INDEX('List of barriers'!$G$2:$G$87,SMALL(IF('List of barriers'!$F$2:$F$87="OUI",ROW('List of barriers'!$G$2:$G$87)-ROW('List of barriers'!$G$2)+1),ROWS('List of barriers'!$G$2:$G32))),"")</f>
        <v/>
      </c>
      <c r="D48" s="310"/>
      <c r="E48" s="310"/>
      <c r="G48" s="305"/>
    </row>
    <row r="49" spans="2:7" ht="36" customHeight="1" x14ac:dyDescent="0.2">
      <c r="B49" s="319" t="str" cm="1">
        <f t="array" ref="B49">IFERROR(INDEX('List of barriers'!$A$2:$A$87,SMALL(IF('List of barriers'!$B$2:$B$87="Oui",ROW('List of barriers'!$A$2:$A$87)-ROW('List of barriers'!$A$2)+1),ROWS('List of barriers'!$A$2:$A33))),"")</f>
        <v/>
      </c>
      <c r="C49" s="319" t="str" cm="1">
        <f t="array" ref="C49">IFERROR(INDEX('List of barriers'!$G$2:$G$87,SMALL(IF('List of barriers'!$F$2:$F$87="OUI",ROW('List of barriers'!$G$2:$G$87)-ROW('List of barriers'!$G$2)+1),ROWS('List of barriers'!$G$2:$G33))),"")</f>
        <v/>
      </c>
      <c r="D49" s="310"/>
      <c r="E49" s="310"/>
      <c r="G49" s="305"/>
    </row>
    <row r="50" spans="2:7" ht="36" customHeight="1" x14ac:dyDescent="0.2">
      <c r="B50" s="319" t="str" cm="1">
        <f t="array" ref="B50">IFERROR(INDEX('List of barriers'!$A$2:$A$87,SMALL(IF('List of barriers'!$B$2:$B$87="Oui",ROW('List of barriers'!$A$2:$A$87)-ROW('List of barriers'!$A$2)+1),ROWS('List of barriers'!$A$2:$A34))),"")</f>
        <v/>
      </c>
      <c r="C50" s="319" t="str" cm="1">
        <f t="array" ref="C50">IFERROR(INDEX('List of barriers'!$G$2:$G$87,SMALL(IF('List of barriers'!$F$2:$F$87="OUI",ROW('List of barriers'!$G$2:$G$87)-ROW('List of barriers'!$G$2)+1),ROWS('List of barriers'!$G$2:$G34))),"")</f>
        <v/>
      </c>
      <c r="D50" s="310"/>
      <c r="E50" s="310"/>
      <c r="G50" s="305"/>
    </row>
    <row r="51" spans="2:7" ht="36" customHeight="1" x14ac:dyDescent="0.2">
      <c r="B51" s="319" t="str" cm="1">
        <f t="array" ref="B51">IFERROR(INDEX('List of barriers'!$A$2:$A$87,SMALL(IF('List of barriers'!$B$2:$B$87="Oui",ROW('List of barriers'!$A$2:$A$87)-ROW('List of barriers'!$A$2)+1),ROWS('List of barriers'!$A$2:$A35))),"")</f>
        <v/>
      </c>
      <c r="C51" s="319" t="str" cm="1">
        <f t="array" ref="C51">IFERROR(INDEX('List of barriers'!$G$2:$G$87,SMALL(IF('List of barriers'!$F$2:$F$87="OUI",ROW('List of barriers'!$G$2:$G$87)-ROW('List of barriers'!$G$2)+1),ROWS('List of barriers'!$G$2:$G35))),"")</f>
        <v/>
      </c>
      <c r="D51" s="310"/>
      <c r="E51" s="310"/>
      <c r="G51" s="305"/>
    </row>
    <row r="52" spans="2:7" ht="36" customHeight="1" x14ac:dyDescent="0.2">
      <c r="B52" s="319" t="str" cm="1">
        <f t="array" ref="B52">IFERROR(INDEX('List of barriers'!$A$2:$A$87,SMALL(IF('List of barriers'!$B$2:$B$87="Oui",ROW('List of barriers'!$A$2:$A$87)-ROW('List of barriers'!$A$2)+1),ROWS('List of barriers'!$A$2:$A36))),"")</f>
        <v/>
      </c>
      <c r="C52" s="319" t="str" cm="1">
        <f t="array" ref="C52">IFERROR(INDEX('List of barriers'!$G$2:$G$87,SMALL(IF('List of barriers'!$F$2:$F$87="OUI",ROW('List of barriers'!$G$2:$G$87)-ROW('List of barriers'!$G$2)+1),ROWS('List of barriers'!$G$2:$G36))),"")</f>
        <v/>
      </c>
      <c r="D52" s="310"/>
      <c r="E52" s="310"/>
      <c r="G52" s="305"/>
    </row>
    <row r="53" spans="2:7" ht="36" customHeight="1" x14ac:dyDescent="0.2">
      <c r="B53" s="319" t="str" cm="1">
        <f t="array" ref="B53">IFERROR(INDEX('List of barriers'!$A$2:$A$87,SMALL(IF('List of barriers'!$B$2:$B$87="Oui",ROW('List of barriers'!$A$2:$A$87)-ROW('List of barriers'!$A$2)+1),ROWS('List of barriers'!$A$2:$A37))),"")</f>
        <v/>
      </c>
      <c r="C53" s="319" t="str" cm="1">
        <f t="array" ref="C53">IFERROR(INDEX('List of barriers'!$G$2:$G$87,SMALL(IF('List of barriers'!$F$2:$F$87="OUI",ROW('List of barriers'!$G$2:$G$87)-ROW('List of barriers'!$G$2)+1),ROWS('List of barriers'!$G$2:$G37))),"")</f>
        <v/>
      </c>
      <c r="D53" s="310"/>
      <c r="E53" s="310"/>
      <c r="G53" s="305"/>
    </row>
    <row r="54" spans="2:7" ht="36" customHeight="1" x14ac:dyDescent="0.2">
      <c r="B54" s="319" t="str" cm="1">
        <f t="array" ref="B54">IFERROR(INDEX('List of barriers'!$A$2:$A$87,SMALL(IF('List of barriers'!$B$2:$B$87="Oui",ROW('List of barriers'!$A$2:$A$87)-ROW('List of barriers'!$A$2)+1),ROWS('List of barriers'!$A$2:$A38))),"")</f>
        <v/>
      </c>
      <c r="C54" s="319" t="str" cm="1">
        <f t="array" ref="C54">IFERROR(INDEX('List of barriers'!$G$2:$G$87,SMALL(IF('List of barriers'!$F$2:$F$87="OUI",ROW('List of barriers'!$G$2:$G$87)-ROW('List of barriers'!$G$2)+1),ROWS('List of barriers'!$G$2:$G38))),"")</f>
        <v/>
      </c>
      <c r="D54" s="310"/>
      <c r="E54" s="310"/>
      <c r="G54" s="305"/>
    </row>
    <row r="55" spans="2:7" ht="36" customHeight="1" x14ac:dyDescent="0.2">
      <c r="B55" s="319" t="str" cm="1">
        <f t="array" ref="B55">IFERROR(INDEX('List of barriers'!$A$2:$A$87,SMALL(IF('List of barriers'!$B$2:$B$87="Oui",ROW('List of barriers'!$A$2:$A$87)-ROW('List of barriers'!$A$2)+1),ROWS('List of barriers'!$A$2:$A39))),"")</f>
        <v/>
      </c>
      <c r="C55" s="319" t="str" cm="1">
        <f t="array" ref="C55">IFERROR(INDEX('List of barriers'!$G$2:$G$87,SMALL(IF('List of barriers'!$F$2:$F$87="OUI",ROW('List of barriers'!$G$2:$G$87)-ROW('List of barriers'!$G$2)+1),ROWS('List of barriers'!$G$2:$G39))),"")</f>
        <v/>
      </c>
      <c r="D55" s="310"/>
      <c r="E55" s="310"/>
      <c r="G55" s="305"/>
    </row>
    <row r="56" spans="2:7" ht="36" customHeight="1" x14ac:dyDescent="0.2">
      <c r="B56" s="319" t="str" cm="1">
        <f t="array" ref="B56">IFERROR(INDEX('List of barriers'!$A$2:$A$87,SMALL(IF('List of barriers'!$B$2:$B$87="Oui",ROW('List of barriers'!$A$2:$A$87)-ROW('List of barriers'!$A$2)+1),ROWS('List of barriers'!$A$2:$A40))),"")</f>
        <v/>
      </c>
      <c r="C56" s="319" t="str" cm="1">
        <f t="array" ref="C56">IFERROR(INDEX('List of barriers'!$G$2:$G$87,SMALL(IF('List of barriers'!$F$2:$F$87="OUI",ROW('List of barriers'!$G$2:$G$87)-ROW('List of barriers'!$G$2)+1),ROWS('List of barriers'!$G$2:$G40))),"")</f>
        <v/>
      </c>
      <c r="D56" s="310"/>
      <c r="E56" s="310"/>
      <c r="G56" s="305"/>
    </row>
    <row r="57" spans="2:7" ht="36" customHeight="1" x14ac:dyDescent="0.2">
      <c r="B57" s="319" t="str" cm="1">
        <f t="array" ref="B57">IFERROR(INDEX('List of barriers'!$A$2:$A$87,SMALL(IF('List of barriers'!$B$2:$B$87="Oui",ROW('List of barriers'!$A$2:$A$87)-ROW('List of barriers'!$A$2)+1),ROWS('List of barriers'!$A$2:$A41))),"")</f>
        <v/>
      </c>
      <c r="C57" s="319" t="str" cm="1">
        <f t="array" ref="C57">IFERROR(INDEX('List of barriers'!$G$2:$G$87,SMALL(IF('List of barriers'!$F$2:$F$87="OUI",ROW('List of barriers'!$G$2:$G$87)-ROW('List of barriers'!$G$2)+1),ROWS('List of barriers'!$G$2:$G41))),"")</f>
        <v/>
      </c>
      <c r="D57" s="310"/>
      <c r="E57" s="310"/>
      <c r="G57" s="305"/>
    </row>
    <row r="58" spans="2:7" ht="36" customHeight="1" x14ac:dyDescent="0.2">
      <c r="B58" s="319" t="str" cm="1">
        <f t="array" ref="B58">IFERROR(INDEX('List of barriers'!$A$2:$A$87,SMALL(IF('List of barriers'!$B$2:$B$87="Oui",ROW('List of barriers'!$A$2:$A$87)-ROW('List of barriers'!$A$2)+1),ROWS('List of barriers'!$A$2:$A42))),"")</f>
        <v/>
      </c>
      <c r="C58" s="319" t="str" cm="1">
        <f t="array" ref="C58">IFERROR(INDEX('List of barriers'!$G$2:$G$87,SMALL(IF('List of barriers'!$F$2:$F$87="OUI",ROW('List of barriers'!$G$2:$G$87)-ROW('List of barriers'!$G$2)+1),ROWS('List of barriers'!$G$2:$G42))),"")</f>
        <v/>
      </c>
      <c r="D58" s="310"/>
      <c r="E58" s="310"/>
      <c r="G58" s="305"/>
    </row>
    <row r="59" spans="2:7" ht="36" customHeight="1" x14ac:dyDescent="0.2">
      <c r="B59" s="319" t="str" cm="1">
        <f t="array" ref="B59">IFERROR(INDEX('List of barriers'!$A$2:$A$87,SMALL(IF('List of barriers'!$B$2:$B$87="Oui",ROW('List of barriers'!$A$2:$A$87)-ROW('List of barriers'!$A$2)+1),ROWS('List of barriers'!$A$2:$A43))),"")</f>
        <v/>
      </c>
      <c r="C59" s="319" t="str" cm="1">
        <f t="array" ref="C59">IFERROR(INDEX('List of barriers'!$G$2:$G$87,SMALL(IF('List of barriers'!$F$2:$F$87="OUI",ROW('List of barriers'!$G$2:$G$87)-ROW('List of barriers'!$G$2)+1),ROWS('List of barriers'!$G$2:$G43))),"")</f>
        <v/>
      </c>
      <c r="D59" s="310"/>
      <c r="E59" s="310"/>
      <c r="G59" s="305"/>
    </row>
    <row r="60" spans="2:7" ht="36" customHeight="1" x14ac:dyDescent="0.2">
      <c r="B60" s="319" t="str" cm="1">
        <f t="array" ref="B60">IFERROR(INDEX('List of barriers'!$A$2:$A$87,SMALL(IF('List of barriers'!$B$2:$B$87="Oui",ROW('List of barriers'!$A$2:$A$87)-ROW('List of barriers'!$A$2)+1),ROWS('List of barriers'!$A$2:$A44))),"")</f>
        <v/>
      </c>
      <c r="C60" s="319" t="str" cm="1">
        <f t="array" ref="C60">IFERROR(INDEX('List of barriers'!$G$2:$G$87,SMALL(IF('List of barriers'!$F$2:$F$87="OUI",ROW('List of barriers'!$G$2:$G$87)-ROW('List of barriers'!$G$2)+1),ROWS('List of barriers'!$G$2:$G44))),"")</f>
        <v/>
      </c>
      <c r="D60" s="310"/>
      <c r="E60" s="310"/>
      <c r="G60" s="305"/>
    </row>
    <row r="61" spans="2:7" ht="36" customHeight="1" x14ac:dyDescent="0.2">
      <c r="B61" s="319" t="str" cm="1">
        <f t="array" ref="B61">IFERROR(INDEX('List of barriers'!$A$2:$A$87,SMALL(IF('List of barriers'!$B$2:$B$87="Oui",ROW('List of barriers'!$A$2:$A$87)-ROW('List of barriers'!$A$2)+1),ROWS('List of barriers'!$A$2:$A45))),"")</f>
        <v/>
      </c>
      <c r="C61" s="319" t="str" cm="1">
        <f t="array" ref="C61">IFERROR(INDEX('List of barriers'!$G$2:$G$87,SMALL(IF('List of barriers'!$F$2:$F$87="OUI",ROW('List of barriers'!$G$2:$G$87)-ROW('List of barriers'!$G$2)+1),ROWS('List of barriers'!$G$2:$G45))),"")</f>
        <v/>
      </c>
      <c r="D61" s="310"/>
      <c r="E61" s="310"/>
      <c r="G61" s="305"/>
    </row>
    <row r="62" spans="2:7" ht="36" customHeight="1" x14ac:dyDescent="0.2">
      <c r="B62" s="319" t="str" cm="1">
        <f t="array" ref="B62">IFERROR(INDEX('List of barriers'!$A$2:$A$87,SMALL(IF('List of barriers'!$B$2:$B$87="Oui",ROW('List of barriers'!$A$2:$A$87)-ROW('List of barriers'!$A$2)+1),ROWS('List of barriers'!$A$2:$A46))),"")</f>
        <v/>
      </c>
      <c r="C62" s="319" t="str" cm="1">
        <f t="array" ref="C62">IFERROR(INDEX('List of barriers'!$G$2:$G$87,SMALL(IF('List of barriers'!$F$2:$F$87="OUI",ROW('List of barriers'!$G$2:$G$87)-ROW('List of barriers'!$G$2)+1),ROWS('List of barriers'!$G$2:$G46))),"")</f>
        <v/>
      </c>
      <c r="D62" s="310"/>
      <c r="E62" s="310"/>
      <c r="G62" s="305"/>
    </row>
    <row r="63" spans="2:7" ht="36" customHeight="1" x14ac:dyDescent="0.2">
      <c r="B63" s="319" t="str" cm="1">
        <f t="array" ref="B63">IFERROR(INDEX('List of barriers'!$A$2:$A$87,SMALL(IF('List of barriers'!$B$2:$B$87="Oui",ROW('List of barriers'!$A$2:$A$87)-ROW('List of barriers'!$A$2)+1),ROWS('List of barriers'!$A$2:$A47))),"")</f>
        <v/>
      </c>
      <c r="C63" s="319" t="str" cm="1">
        <f t="array" ref="C63">IFERROR(INDEX('List of barriers'!$G$2:$G$87,SMALL(IF('List of barriers'!$F$2:$F$87="OUI",ROW('List of barriers'!$G$2:$G$87)-ROW('List of barriers'!$G$2)+1),ROWS('List of barriers'!$G$2:$G47))),"")</f>
        <v/>
      </c>
      <c r="D63" s="310"/>
      <c r="E63" s="310"/>
      <c r="G63" s="305"/>
    </row>
    <row r="64" spans="2:7" ht="36" customHeight="1" x14ac:dyDescent="0.2">
      <c r="B64" s="319" t="str" cm="1">
        <f t="array" ref="B64">IFERROR(INDEX('List of barriers'!$A$2:$A$87,SMALL(IF('List of barriers'!$B$2:$B$87="Oui",ROW('List of barriers'!$A$2:$A$87)-ROW('List of barriers'!$A$2)+1),ROWS('List of barriers'!$A$2:$A48))),"")</f>
        <v/>
      </c>
      <c r="C64" s="319" t="str" cm="1">
        <f t="array" ref="C64">IFERROR(INDEX('List of barriers'!$G$2:$G$87,SMALL(IF('List of barriers'!$F$2:$F$87="OUI",ROW('List of barriers'!$G$2:$G$87)-ROW('List of barriers'!$G$2)+1),ROWS('List of barriers'!$G$2:$G48))),"")</f>
        <v/>
      </c>
      <c r="D64" s="310"/>
      <c r="E64" s="310"/>
      <c r="G64" s="305"/>
    </row>
    <row r="65" spans="2:7" ht="36" customHeight="1" x14ac:dyDescent="0.2">
      <c r="B65" s="319" t="str" cm="1">
        <f t="array" ref="B65">IFERROR(INDEX('List of barriers'!$A$2:$A$87,SMALL(IF('List of barriers'!$B$2:$B$87="Oui",ROW('List of barriers'!$A$2:$A$87)-ROW('List of barriers'!$A$2)+1),ROWS('List of barriers'!$A$2:$A49))),"")</f>
        <v/>
      </c>
      <c r="C65" s="319" t="str" cm="1">
        <f t="array" ref="C65">IFERROR(INDEX('List of barriers'!$G$2:$G$87,SMALL(IF('List of barriers'!$F$2:$F$87="OUI",ROW('List of barriers'!$G$2:$G$87)-ROW('List of barriers'!$G$2)+1),ROWS('List of barriers'!$G$2:$G49))),"")</f>
        <v/>
      </c>
      <c r="D65" s="310"/>
      <c r="E65" s="310"/>
      <c r="G65" s="305"/>
    </row>
    <row r="66" spans="2:7" ht="36" customHeight="1" x14ac:dyDescent="0.2">
      <c r="B66" s="319" t="str" cm="1">
        <f t="array" ref="B66">IFERROR(INDEX('List of barriers'!$A$2:$A$87,SMALL(IF('List of barriers'!$B$2:$B$87="Oui",ROW('List of barriers'!$A$2:$A$87)-ROW('List of barriers'!$A$2)+1),ROWS('List of barriers'!$A$2:$A50))),"")</f>
        <v/>
      </c>
      <c r="C66" s="319" t="str" cm="1">
        <f t="array" ref="C66">IFERROR(INDEX('List of barriers'!$G$2:$G$87,SMALL(IF('List of barriers'!$F$2:$F$87="OUI",ROW('List of barriers'!$G$2:$G$87)-ROW('List of barriers'!$G$2)+1),ROWS('List of barriers'!$G$2:$G50))),"")</f>
        <v/>
      </c>
      <c r="D66" s="310"/>
      <c r="E66" s="310"/>
      <c r="G66" s="305"/>
    </row>
    <row r="67" spans="2:7" ht="36" customHeight="1" x14ac:dyDescent="0.2">
      <c r="B67" s="319" t="str" cm="1">
        <f t="array" ref="B67">IFERROR(INDEX('List of barriers'!$A$2:$A$87,SMALL(IF('List of barriers'!$B$2:$B$87="Oui",ROW('List of barriers'!$A$2:$A$87)-ROW('List of barriers'!$A$2)+1),ROWS('List of barriers'!$A$2:$A51))),"")</f>
        <v/>
      </c>
      <c r="C67" s="319" t="str" cm="1">
        <f t="array" ref="C67">IFERROR(INDEX('List of barriers'!$G$2:$G$87,SMALL(IF('List of barriers'!$F$2:$F$87="OUI",ROW('List of barriers'!$G$2:$G$87)-ROW('List of barriers'!$G$2)+1),ROWS('List of barriers'!$G$2:$G51))),"")</f>
        <v/>
      </c>
      <c r="D67" s="310"/>
      <c r="E67" s="310"/>
      <c r="G67" s="305"/>
    </row>
    <row r="68" spans="2:7" ht="36" customHeight="1" x14ac:dyDescent="0.2">
      <c r="B68" s="319" t="str" cm="1">
        <f t="array" ref="B68">IFERROR(INDEX('List of barriers'!$A$2:$A$87,SMALL(IF('List of barriers'!$B$2:$B$87="Oui",ROW('List of barriers'!$A$2:$A$87)-ROW('List of barriers'!$A$2)+1),ROWS('List of barriers'!$A$2:$A52))),"")</f>
        <v/>
      </c>
      <c r="C68" s="319" t="str" cm="1">
        <f t="array" ref="C68">IFERROR(INDEX('List of barriers'!$G$2:$G$87,SMALL(IF('List of barriers'!$F$2:$F$87="OUI",ROW('List of barriers'!$G$2:$G$87)-ROW('List of barriers'!$G$2)+1),ROWS('List of barriers'!$G$2:$G52))),"")</f>
        <v/>
      </c>
      <c r="D68" s="310"/>
      <c r="E68" s="310"/>
      <c r="G68" s="305"/>
    </row>
    <row r="69" spans="2:7" ht="36" customHeight="1" x14ac:dyDescent="0.2">
      <c r="B69" s="319" t="str" cm="1">
        <f t="array" ref="B69">IFERROR(INDEX('List of barriers'!$A$2:$A$87,SMALL(IF('List of barriers'!$B$2:$B$87="Oui",ROW('List of barriers'!$A$2:$A$87)-ROW('List of barriers'!$A$2)+1),ROWS('List of barriers'!$A$2:$A53))),"")</f>
        <v/>
      </c>
      <c r="C69" s="319" t="str" cm="1">
        <f t="array" ref="C69">IFERROR(INDEX('List of barriers'!$G$2:$G$87,SMALL(IF('List of barriers'!$F$2:$F$87="OUI",ROW('List of barriers'!$G$2:$G$87)-ROW('List of barriers'!$G$2)+1),ROWS('List of barriers'!$G$2:$G53))),"")</f>
        <v/>
      </c>
      <c r="D69" s="310"/>
      <c r="E69" s="310"/>
      <c r="G69" s="305"/>
    </row>
    <row r="70" spans="2:7" ht="36" customHeight="1" x14ac:dyDescent="0.2">
      <c r="B70" s="319" t="str" cm="1">
        <f t="array" ref="B70">IFERROR(INDEX('List of barriers'!$A$2:$A$87,SMALL(IF('List of barriers'!$B$2:$B$87="Oui",ROW('List of barriers'!$A$2:$A$87)-ROW('List of barriers'!$A$2)+1),ROWS('List of barriers'!$A$2:$A54))),"")</f>
        <v/>
      </c>
      <c r="C70" s="319" t="str" cm="1">
        <f t="array" ref="C70">IFERROR(INDEX('List of barriers'!$G$2:$G$87,SMALL(IF('List of barriers'!$F$2:$F$87="OUI",ROW('List of barriers'!$G$2:$G$87)-ROW('List of barriers'!$G$2)+1),ROWS('List of barriers'!$G$2:$G54))),"")</f>
        <v/>
      </c>
      <c r="D70" s="310"/>
      <c r="E70" s="310"/>
      <c r="G70" s="305"/>
    </row>
    <row r="71" spans="2:7" ht="36" customHeight="1" x14ac:dyDescent="0.2">
      <c r="B71" s="319" t="str" cm="1">
        <f t="array" ref="B71">IFERROR(INDEX('List of barriers'!$A$2:$A$87,SMALL(IF('List of barriers'!$B$2:$B$87="Oui",ROW('List of barriers'!$A$2:$A$87)-ROW('List of barriers'!$A$2)+1),ROWS('List of barriers'!$A$2:$A55))),"")</f>
        <v/>
      </c>
      <c r="C71" s="319" t="str" cm="1">
        <f t="array" ref="C71">IFERROR(INDEX('List of barriers'!$G$2:$G$87,SMALL(IF('List of barriers'!$F$2:$F$87="OUI",ROW('List of barriers'!$G$2:$G$87)-ROW('List of barriers'!$G$2)+1),ROWS('List of barriers'!$G$2:$G55))),"")</f>
        <v/>
      </c>
      <c r="D71" s="310"/>
      <c r="E71" s="310"/>
      <c r="G71" s="305"/>
    </row>
    <row r="72" spans="2:7" ht="36" customHeight="1" x14ac:dyDescent="0.2">
      <c r="B72" s="319" t="str" cm="1">
        <f t="array" ref="B72">IFERROR(INDEX('List of barriers'!$A$2:$A$87,SMALL(IF('List of barriers'!$B$2:$B$87="Oui",ROW('List of barriers'!$A$2:$A$87)-ROW('List of barriers'!$A$2)+1),ROWS('List of barriers'!$A$2:$A56))),"")</f>
        <v/>
      </c>
      <c r="C72" s="319" t="str" cm="1">
        <f t="array" ref="C72">IFERROR(INDEX('List of barriers'!$G$2:$G$87,SMALL(IF('List of barriers'!$F$2:$F$87="OUI",ROW('List of barriers'!$G$2:$G$87)-ROW('List of barriers'!$G$2)+1),ROWS('List of barriers'!$G$2:$G56))),"")</f>
        <v/>
      </c>
      <c r="D72" s="310"/>
      <c r="E72" s="310"/>
      <c r="G72" s="305"/>
    </row>
    <row r="73" spans="2:7" ht="36" customHeight="1" x14ac:dyDescent="0.2">
      <c r="B73" s="319" t="str" cm="1">
        <f t="array" ref="B73">IFERROR(INDEX('List of barriers'!$A$2:$A$87,SMALL(IF('List of barriers'!$B$2:$B$87="Oui",ROW('List of barriers'!$A$2:$A$87)-ROW('List of barriers'!$A$2)+1),ROWS('List of barriers'!$A$2:$A57))),"")</f>
        <v/>
      </c>
      <c r="C73" s="319" t="str" cm="1">
        <f t="array" ref="C73">IFERROR(INDEX('List of barriers'!$G$2:$G$87,SMALL(IF('List of barriers'!$F$2:$F$87="OUI",ROW('List of barriers'!$G$2:$G$87)-ROW('List of barriers'!$G$2)+1),ROWS('List of barriers'!$G$2:$G57))),"")</f>
        <v/>
      </c>
      <c r="D73" s="310"/>
      <c r="E73" s="310"/>
      <c r="G73" s="305"/>
    </row>
    <row r="74" spans="2:7" ht="36" customHeight="1" x14ac:dyDescent="0.2">
      <c r="B74" s="319" t="str" cm="1">
        <f t="array" ref="B74">IFERROR(INDEX('List of barriers'!$A$2:$A$87,SMALL(IF('List of barriers'!$B$2:$B$87="Oui",ROW('List of barriers'!$A$2:$A$87)-ROW('List of barriers'!$A$2)+1),ROWS('List of barriers'!$A$2:$A58))),"")</f>
        <v/>
      </c>
      <c r="C74" s="319" t="str" cm="1">
        <f t="array" ref="C74">IFERROR(INDEX('List of barriers'!$G$2:$G$87,SMALL(IF('List of barriers'!$F$2:$F$87="OUI",ROW('List of barriers'!$G$2:$G$87)-ROW('List of barriers'!$G$2)+1),ROWS('List of barriers'!$G$2:$G58))),"")</f>
        <v/>
      </c>
      <c r="D74" s="310"/>
      <c r="E74" s="310"/>
      <c r="G74" s="305"/>
    </row>
    <row r="75" spans="2:7" ht="36" customHeight="1" x14ac:dyDescent="0.2">
      <c r="B75" s="319" t="str" cm="1">
        <f t="array" ref="B75">IFERROR(INDEX('List of barriers'!$A$2:$A$87,SMALL(IF('List of barriers'!$B$2:$B$87="Oui",ROW('List of barriers'!$A$2:$A$87)-ROW('List of barriers'!$A$2)+1),ROWS('List of barriers'!$A$2:$A59))),"")</f>
        <v/>
      </c>
      <c r="C75" s="319" t="str" cm="1">
        <f t="array" ref="C75">IFERROR(INDEX('List of barriers'!$G$2:$G$87,SMALL(IF('List of barriers'!$F$2:$F$87="OUI",ROW('List of barriers'!$G$2:$G$87)-ROW('List of barriers'!$G$2)+1),ROWS('List of barriers'!$G$2:$G59))),"")</f>
        <v/>
      </c>
      <c r="D75" s="310"/>
      <c r="E75" s="310"/>
      <c r="G75" s="305"/>
    </row>
    <row r="76" spans="2:7" ht="36" customHeight="1" x14ac:dyDescent="0.2">
      <c r="B76" s="319" t="str" cm="1">
        <f t="array" ref="B76">IFERROR(INDEX('List of barriers'!$A$2:$A$87,SMALL(IF('List of barriers'!$B$2:$B$87="Oui",ROW('List of barriers'!$A$2:$A$87)-ROW('List of barriers'!$A$2)+1),ROWS('List of barriers'!$A$2:$A60))),"")</f>
        <v/>
      </c>
      <c r="C76" s="319" t="str" cm="1">
        <f t="array" ref="C76">IFERROR(INDEX('List of barriers'!$G$2:$G$87,SMALL(IF('List of barriers'!$F$2:$F$87="OUI",ROW('List of barriers'!$G$2:$G$87)-ROW('List of barriers'!$G$2)+1),ROWS('List of barriers'!$G$2:$G60))),"")</f>
        <v/>
      </c>
      <c r="D76" s="310"/>
      <c r="E76" s="310"/>
      <c r="G76" s="305"/>
    </row>
    <row r="77" spans="2:7" ht="36" customHeight="1" x14ac:dyDescent="0.2">
      <c r="B77" s="319" t="str" cm="1">
        <f t="array" ref="B77">IFERROR(INDEX('List of barriers'!$A$2:$A$87,SMALL(IF('List of barriers'!$B$2:$B$87="Oui",ROW('List of barriers'!$A$2:$A$87)-ROW('List of barriers'!$A$2)+1),ROWS('List of barriers'!$A$2:$A61))),"")</f>
        <v/>
      </c>
      <c r="C77" s="319" t="str" cm="1">
        <f t="array" ref="C77">IFERROR(INDEX('List of barriers'!$G$2:$G$87,SMALL(IF('List of barriers'!$F$2:$F$87="OUI",ROW('List of barriers'!$G$2:$G$87)-ROW('List of barriers'!$G$2)+1),ROWS('List of barriers'!$G$2:$G61))),"")</f>
        <v/>
      </c>
      <c r="D77" s="310"/>
      <c r="E77" s="310"/>
      <c r="G77" s="305"/>
    </row>
    <row r="78" spans="2:7" ht="36" customHeight="1" x14ac:dyDescent="0.2">
      <c r="B78" s="319" t="str" cm="1">
        <f t="array" ref="B78">IFERROR(INDEX('List of barriers'!$A$2:$A$87,SMALL(IF('List of barriers'!$B$2:$B$87="Oui",ROW('List of barriers'!$A$2:$A$87)-ROW('List of barriers'!$A$2)+1),ROWS('List of barriers'!$A$2:$A62))),"")</f>
        <v/>
      </c>
      <c r="C78" s="319" t="str" cm="1">
        <f t="array" ref="C78">IFERROR(INDEX('List of barriers'!$G$2:$G$87,SMALL(IF('List of barriers'!$F$2:$F$87="OUI",ROW('List of barriers'!$G$2:$G$87)-ROW('List of barriers'!$G$2)+1),ROWS('List of barriers'!$G$2:$G62))),"")</f>
        <v/>
      </c>
      <c r="D78" s="310"/>
      <c r="E78" s="310"/>
      <c r="G78" s="305"/>
    </row>
    <row r="79" spans="2:7" ht="36" customHeight="1" x14ac:dyDescent="0.2">
      <c r="B79" s="319" t="str" cm="1">
        <f t="array" ref="B79">IFERROR(INDEX('List of barriers'!$A$2:$A$87,SMALL(IF('List of barriers'!$B$2:$B$87="Oui",ROW('List of barriers'!$A$2:$A$87)-ROW('List of barriers'!$A$2)+1),ROWS('List of barriers'!$A$2:$A63))),"")</f>
        <v/>
      </c>
      <c r="C79" s="319" t="str" cm="1">
        <f t="array" ref="C79">IFERROR(INDEX('List of barriers'!$G$2:$G$87,SMALL(IF('List of barriers'!$F$2:$F$87="OUI",ROW('List of barriers'!$G$2:$G$87)-ROW('List of barriers'!$G$2)+1),ROWS('List of barriers'!$G$2:$G63))),"")</f>
        <v/>
      </c>
      <c r="D79" s="310"/>
      <c r="E79" s="310"/>
      <c r="G79" s="305"/>
    </row>
    <row r="80" spans="2:7" ht="36" customHeight="1" x14ac:dyDescent="0.2">
      <c r="B80" s="319" t="str" cm="1">
        <f t="array" ref="B80">IFERROR(INDEX('List of barriers'!$A$2:$A$87,SMALL(IF('List of barriers'!$B$2:$B$87="Oui",ROW('List of barriers'!$A$2:$A$87)-ROW('List of barriers'!$A$2)+1),ROWS('List of barriers'!$A$2:$A64))),"")</f>
        <v/>
      </c>
      <c r="C80" s="319" t="str" cm="1">
        <f t="array" ref="C80">IFERROR(INDEX('List of barriers'!$G$2:$G$87,SMALL(IF('List of barriers'!$F$2:$F$87="OUI",ROW('List of barriers'!$G$2:$G$87)-ROW('List of barriers'!$G$2)+1),ROWS('List of barriers'!$G$2:$G64))),"")</f>
        <v/>
      </c>
      <c r="D80" s="310"/>
      <c r="E80" s="310"/>
      <c r="G80" s="305"/>
    </row>
    <row r="81" spans="2:7" ht="36" customHeight="1" x14ac:dyDescent="0.2">
      <c r="B81" s="319" t="str" cm="1">
        <f t="array" ref="B81">IFERROR(INDEX('List of barriers'!$A$2:$A$87,SMALL(IF('List of barriers'!$B$2:$B$87="Oui",ROW('List of barriers'!$A$2:$A$87)-ROW('List of barriers'!$A$2)+1),ROWS('List of barriers'!$A$2:$A65))),"")</f>
        <v/>
      </c>
      <c r="C81" s="319" t="str" cm="1">
        <f t="array" ref="C81">IFERROR(INDEX('List of barriers'!$G$2:$G$87,SMALL(IF('List of barriers'!$F$2:$F$87="OUI",ROW('List of barriers'!$G$2:$G$87)-ROW('List of barriers'!$G$2)+1),ROWS('List of barriers'!$G$2:$G65))),"")</f>
        <v/>
      </c>
      <c r="D81" s="310"/>
      <c r="E81" s="310"/>
      <c r="G81" s="305"/>
    </row>
    <row r="82" spans="2:7" ht="36" customHeight="1" x14ac:dyDescent="0.2">
      <c r="B82" s="319" t="str" cm="1">
        <f t="array" ref="B82">IFERROR(INDEX('List of barriers'!$A$2:$A$87,SMALL(IF('List of barriers'!$B$2:$B$87="Oui",ROW('List of barriers'!$A$2:$A$87)-ROW('List of barriers'!$A$2)+1),ROWS('List of barriers'!$A$2:$A66))),"")</f>
        <v/>
      </c>
      <c r="C82" s="319" t="str" cm="1">
        <f t="array" ref="C82">IFERROR(INDEX('List of barriers'!$G$2:$G$87,SMALL(IF('List of barriers'!$F$2:$F$87="OUI",ROW('List of barriers'!$G$2:$G$87)-ROW('List of barriers'!$G$2)+1),ROWS('List of barriers'!$G$2:$G66))),"")</f>
        <v/>
      </c>
      <c r="D82" s="310"/>
      <c r="E82" s="310"/>
      <c r="G82" s="305"/>
    </row>
    <row r="83" spans="2:7" ht="36" customHeight="1" x14ac:dyDescent="0.2">
      <c r="B83" s="319" t="str" cm="1">
        <f t="array" ref="B83">IFERROR(INDEX('List of barriers'!$A$2:$A$87,SMALL(IF('List of barriers'!$B$2:$B$87="Oui",ROW('List of barriers'!$A$2:$A$87)-ROW('List of barriers'!$A$2)+1),ROWS('List of barriers'!$A$2:$A67))),"")</f>
        <v/>
      </c>
      <c r="C83" s="319" t="str" cm="1">
        <f t="array" ref="C83">IFERROR(INDEX('List of barriers'!$G$2:$G$87,SMALL(IF('List of barriers'!$F$2:$F$87="OUI",ROW('List of barriers'!$G$2:$G$87)-ROW('List of barriers'!$G$2)+1),ROWS('List of barriers'!$G$2:$G67))),"")</f>
        <v/>
      </c>
      <c r="D83" s="310"/>
      <c r="E83" s="310"/>
      <c r="G83" s="305"/>
    </row>
    <row r="84" spans="2:7" ht="36" customHeight="1" x14ac:dyDescent="0.2">
      <c r="B84" s="319" t="str" cm="1">
        <f t="array" ref="B84">IFERROR(INDEX('List of barriers'!$A$2:$A$87,SMALL(IF('List of barriers'!$B$2:$B$87="Oui",ROW('List of barriers'!$A$2:$A$87)-ROW('List of barriers'!$A$2)+1),ROWS('List of barriers'!$A$2:$A68))),"")</f>
        <v/>
      </c>
      <c r="C84" s="319" t="str" cm="1">
        <f t="array" ref="C84">IFERROR(INDEX('List of barriers'!$G$2:$G$87,SMALL(IF('List of barriers'!$F$2:$F$87="OUI",ROW('List of barriers'!$G$2:$G$87)-ROW('List of barriers'!$G$2)+1),ROWS('List of barriers'!$G$2:$G68))),"")</f>
        <v/>
      </c>
      <c r="D84" s="310"/>
      <c r="E84" s="310"/>
      <c r="G84" s="305"/>
    </row>
    <row r="85" spans="2:7" ht="36" customHeight="1" x14ac:dyDescent="0.2">
      <c r="B85" s="319" t="str" cm="1">
        <f t="array" ref="B85">IFERROR(INDEX('List of barriers'!$A$2:$A$87,SMALL(IF('List of barriers'!$B$2:$B$87="Oui",ROW('List of barriers'!$A$2:$A$87)-ROW('List of barriers'!$A$2)+1),ROWS('List of barriers'!$A$2:$A69))),"")</f>
        <v/>
      </c>
      <c r="C85" s="319" t="str" cm="1">
        <f t="array" ref="C85">IFERROR(INDEX('List of barriers'!$G$2:$G$87,SMALL(IF('List of barriers'!$F$2:$F$87="OUI",ROW('List of barriers'!$G$2:$G$87)-ROW('List of barriers'!$G$2)+1),ROWS('List of barriers'!$G$2:$G69))),"")</f>
        <v/>
      </c>
      <c r="D85" s="310"/>
      <c r="E85" s="310"/>
      <c r="G85" s="305"/>
    </row>
    <row r="86" spans="2:7" ht="36" customHeight="1" x14ac:dyDescent="0.2">
      <c r="B86" s="319" t="str" cm="1">
        <f t="array" ref="B86">IFERROR(INDEX('List of barriers'!$A$2:$A$87,SMALL(IF('List of barriers'!$B$2:$B$87="Oui",ROW('List of barriers'!$A$2:$A$87)-ROW('List of barriers'!$A$2)+1),ROWS('List of barriers'!$A$2:$A70))),"")</f>
        <v/>
      </c>
      <c r="C86" s="319" t="str" cm="1">
        <f t="array" ref="C86">IFERROR(INDEX('List of barriers'!$G$2:$G$87,SMALL(IF('List of barriers'!$F$2:$F$87="OUI",ROW('List of barriers'!$G$2:$G$87)-ROW('List of barriers'!$G$2)+1),ROWS('List of barriers'!$G$2:$G70))),"")</f>
        <v/>
      </c>
      <c r="D86" s="310"/>
      <c r="E86" s="310"/>
      <c r="G86" s="305"/>
    </row>
    <row r="87" spans="2:7" ht="36" customHeight="1" x14ac:dyDescent="0.2">
      <c r="B87" s="319" t="str" cm="1">
        <f t="array" ref="B87">IFERROR(INDEX('List of barriers'!$A$2:$A$87,SMALL(IF('List of barriers'!$B$2:$B$87="Oui",ROW('List of barriers'!$A$2:$A$87)-ROW('List of barriers'!$A$2)+1),ROWS('List of barriers'!$A$2:$A71))),"")</f>
        <v/>
      </c>
      <c r="C87" s="319" t="str" cm="1">
        <f t="array" ref="C87">IFERROR(INDEX('List of barriers'!$G$2:$G$87,SMALL(IF('List of barriers'!$F$2:$F$87="OUI",ROW('List of barriers'!$G$2:$G$87)-ROW('List of barriers'!$G$2)+1),ROWS('List of barriers'!$G$2:$G71))),"")</f>
        <v/>
      </c>
      <c r="D87" s="310"/>
      <c r="E87" s="310"/>
      <c r="G87" s="305"/>
    </row>
    <row r="88" spans="2:7" ht="36" customHeight="1" x14ac:dyDescent="0.2">
      <c r="B88" s="319" t="str" cm="1">
        <f t="array" ref="B88">IFERROR(INDEX('List of barriers'!$A$2:$A$87,SMALL(IF('List of barriers'!$B$2:$B$87="Oui",ROW('List of barriers'!$A$2:$A$87)-ROW('List of barriers'!$A$2)+1),ROWS('List of barriers'!$A$2:$A72))),"")</f>
        <v/>
      </c>
      <c r="C88" s="319" t="str" cm="1">
        <f t="array" ref="C88">IFERROR(INDEX('List of barriers'!$G$2:$G$87,SMALL(IF('List of barriers'!$F$2:$F$87="OUI",ROW('List of barriers'!$G$2:$G$87)-ROW('List of barriers'!$G$2)+1),ROWS('List of barriers'!$G$2:$G72))),"")</f>
        <v/>
      </c>
      <c r="D88" s="310"/>
      <c r="E88" s="310"/>
      <c r="G88" s="305"/>
    </row>
    <row r="89" spans="2:7" ht="36" customHeight="1" x14ac:dyDescent="0.2">
      <c r="B89" s="319" t="str" cm="1">
        <f t="array" ref="B89">IFERROR(INDEX('List of barriers'!$A$2:$A$87,SMALL(IF('List of barriers'!$B$2:$B$87="Oui",ROW('List of barriers'!$A$2:$A$87)-ROW('List of barriers'!$A$2)+1),ROWS('List of barriers'!$A$2:$A73))),"")</f>
        <v/>
      </c>
      <c r="C89" s="319" t="str" cm="1">
        <f t="array" ref="C89">IFERROR(INDEX('List of barriers'!$G$2:$G$87,SMALL(IF('List of barriers'!$F$2:$F$87="OUI",ROW('List of barriers'!$G$2:$G$87)-ROW('List of barriers'!$G$2)+1),ROWS('List of barriers'!$G$2:$G73))),"")</f>
        <v/>
      </c>
      <c r="D89" s="310"/>
      <c r="E89" s="310"/>
      <c r="G89" s="305"/>
    </row>
    <row r="90" spans="2:7" ht="36" customHeight="1" x14ac:dyDescent="0.2">
      <c r="B90" s="319" t="str" cm="1">
        <f t="array" ref="B90">IFERROR(INDEX('List of barriers'!$A$2:$A$87,SMALL(IF('List of barriers'!$B$2:$B$87="Oui",ROW('List of barriers'!$A$2:$A$87)-ROW('List of barriers'!$A$2)+1),ROWS('List of barriers'!$A$2:$A74))),"")</f>
        <v/>
      </c>
      <c r="C90" s="319" t="str" cm="1">
        <f t="array" ref="C90">IFERROR(INDEX('List of barriers'!$G$2:$G$87,SMALL(IF('List of barriers'!$F$2:$F$87="OUI",ROW('List of barriers'!$G$2:$G$87)-ROW('List of barriers'!$G$2)+1),ROWS('List of barriers'!$G$2:$G74))),"")</f>
        <v/>
      </c>
      <c r="D90" s="310"/>
      <c r="E90" s="310"/>
      <c r="G90" s="305"/>
    </row>
    <row r="91" spans="2:7" ht="36" customHeight="1" x14ac:dyDescent="0.2">
      <c r="B91" s="319" t="str" cm="1">
        <f t="array" ref="B91">IFERROR(INDEX('List of barriers'!$A$2:$A$87,SMALL(IF('List of barriers'!$B$2:$B$87="Oui",ROW('List of barriers'!$A$2:$A$87)-ROW('List of barriers'!$A$2)+1),ROWS('List of barriers'!$A$2:$A75))),"")</f>
        <v/>
      </c>
      <c r="C91" s="319" t="str" cm="1">
        <f t="array" ref="C91">IFERROR(INDEX('List of barriers'!$G$2:$G$87,SMALL(IF('List of barriers'!$F$2:$F$87="OUI",ROW('List of barriers'!$G$2:$G$87)-ROW('List of barriers'!$G$2)+1),ROWS('List of barriers'!$G$2:$G75))),"")</f>
        <v/>
      </c>
      <c r="D91" s="310"/>
      <c r="E91" s="310"/>
      <c r="G91" s="305"/>
    </row>
    <row r="92" spans="2:7" ht="36" customHeight="1" x14ac:dyDescent="0.2">
      <c r="B92" s="319" t="str" cm="1">
        <f t="array" ref="B92">IFERROR(INDEX('List of barriers'!$A$2:$A$87,SMALL(IF('List of barriers'!$B$2:$B$87="Oui",ROW('List of barriers'!$A$2:$A$87)-ROW('List of barriers'!$A$2)+1),ROWS('List of barriers'!$A$2:$A76))),"")</f>
        <v/>
      </c>
      <c r="C92" s="319" t="str" cm="1">
        <f t="array" ref="C92">IFERROR(INDEX('List of barriers'!$G$2:$G$87,SMALL(IF('List of barriers'!$F$2:$F$87="OUI",ROW('List of barriers'!$G$2:$G$87)-ROW('List of barriers'!$G$2)+1),ROWS('List of barriers'!$G$2:$G76))),"")</f>
        <v/>
      </c>
      <c r="D92" s="310"/>
      <c r="E92" s="310"/>
      <c r="G92" s="305"/>
    </row>
    <row r="93" spans="2:7" ht="36" customHeight="1" x14ac:dyDescent="0.2">
      <c r="B93" s="319" t="str" cm="1">
        <f t="array" ref="B93">IFERROR(INDEX('List of barriers'!$A$2:$A$87,SMALL(IF('List of barriers'!$B$2:$B$87="Oui",ROW('List of barriers'!$A$2:$A$87)-ROW('List of barriers'!$A$2)+1),ROWS('List of barriers'!$A$2:$A77))),"")</f>
        <v/>
      </c>
      <c r="C93" s="319" t="str" cm="1">
        <f t="array" ref="C93">IFERROR(INDEX('List of barriers'!$G$2:$G$87,SMALL(IF('List of barriers'!$F$2:$F$87="OUI",ROW('List of barriers'!$G$2:$G$87)-ROW('List of barriers'!$G$2)+1),ROWS('List of barriers'!$G$2:$G77))),"")</f>
        <v/>
      </c>
      <c r="D93" s="315"/>
      <c r="E93" s="315"/>
      <c r="G93" s="305"/>
    </row>
    <row r="94" spans="2:7" ht="36" customHeight="1" x14ac:dyDescent="0.2">
      <c r="B94" s="319" t="str" cm="1">
        <f t="array" ref="B94">IFERROR(INDEX('List of barriers'!$A$2:$A$87,SMALL(IF('List of barriers'!$B$2:$B$87="Oui",ROW('List of barriers'!$A$2:$A$87)-ROW('List of barriers'!$A$2)+1),ROWS('List of barriers'!$A$2:$A78))),"")</f>
        <v/>
      </c>
      <c r="C94" s="319" t="str" cm="1">
        <f t="array" ref="C94">IFERROR(INDEX('List of barriers'!$G$2:$G$87,SMALL(IF('List of barriers'!$F$2:$F$87="OUI",ROW('List of barriers'!$G$2:$G$87)-ROW('List of barriers'!$G$2)+1),ROWS('List of barriers'!$G$2:$G78))),"")</f>
        <v/>
      </c>
      <c r="D94" s="315"/>
      <c r="E94" s="315"/>
      <c r="G94" s="305"/>
    </row>
    <row r="95" spans="2:7" ht="36" customHeight="1" x14ac:dyDescent="0.2">
      <c r="B95" s="319" t="str" cm="1">
        <f t="array" ref="B95">IFERROR(INDEX('List of barriers'!$A$2:$A$87,SMALL(IF('List of barriers'!$B$2:$B$87="Oui",ROW('List of barriers'!$A$2:$A$87)-ROW('List of barriers'!$A$2)+1),ROWS('List of barriers'!$A$2:$A79))),"")</f>
        <v/>
      </c>
      <c r="C95" s="319" t="str" cm="1">
        <f t="array" ref="C95">IFERROR(INDEX('List of barriers'!$G$2:$G$87,SMALL(IF('List of barriers'!$F$2:$F$87="OUI",ROW('List of barriers'!$G$2:$G$87)-ROW('List of barriers'!$G$2)+1),ROWS('List of barriers'!$G$2:$G79))),"")</f>
        <v/>
      </c>
      <c r="D95" s="315"/>
      <c r="E95" s="315"/>
      <c r="G95" s="305"/>
    </row>
    <row r="96" spans="2:7" ht="36" customHeight="1" x14ac:dyDescent="0.2">
      <c r="B96" s="319" t="str" cm="1">
        <f t="array" ref="B96">IFERROR(INDEX('List of barriers'!$A$2:$A$87,SMALL(IF('List of barriers'!$B$2:$B$87="Oui",ROW('List of barriers'!$A$2:$A$87)-ROW('List of barriers'!$A$2)+1),ROWS('List of barriers'!$A$2:$A80))),"")</f>
        <v/>
      </c>
      <c r="C96" s="319" t="str" cm="1">
        <f t="array" ref="C96">IFERROR(INDEX('List of barriers'!$G$2:$G$87,SMALL(IF('List of barriers'!$F$2:$F$87="OUI",ROW('List of barriers'!$G$2:$G$87)-ROW('List of barriers'!$G$2)+1),ROWS('List of barriers'!$G$2:$G80))),"")</f>
        <v/>
      </c>
      <c r="D96" s="315"/>
      <c r="E96" s="315"/>
      <c r="G96" s="305"/>
    </row>
    <row r="97" spans="1:7" ht="36" customHeight="1" x14ac:dyDescent="0.2">
      <c r="B97" s="319" t="str" cm="1">
        <f t="array" ref="B97">IFERROR(INDEX('List of barriers'!$A$2:$A$87,SMALL(IF('List of barriers'!$B$2:$B$87="Oui",ROW('List of barriers'!$A$2:$A$87)-ROW('List of barriers'!$A$2)+1),ROWS('List of barriers'!$A$2:$A81))),"")</f>
        <v/>
      </c>
      <c r="C97" s="319" t="str" cm="1">
        <f t="array" ref="C97">IFERROR(INDEX('List of barriers'!$G$2:$G$87,SMALL(IF('List of barriers'!$F$2:$F$87="OUI",ROW('List of barriers'!$G$2:$G$87)-ROW('List of barriers'!$G$2)+1),ROWS('List of barriers'!$G$2:$G81))),"")</f>
        <v/>
      </c>
      <c r="D97" s="315"/>
      <c r="E97" s="315"/>
      <c r="G97" s="305"/>
    </row>
    <row r="98" spans="1:7" ht="36" customHeight="1" x14ac:dyDescent="0.2">
      <c r="B98" s="319" t="str" cm="1">
        <f t="array" ref="B98">IFERROR(INDEX('List of barriers'!$A$2:$A$87,SMALL(IF('List of barriers'!$B$2:$B$87="Oui",ROW('List of barriers'!$A$2:$A$87)-ROW('List of barriers'!$A$2)+1),ROWS('List of barriers'!$A$2:$A82))),"")</f>
        <v/>
      </c>
      <c r="C98" s="319" t="str" cm="1">
        <f t="array" ref="C98">IFERROR(INDEX('List of barriers'!$G$2:$G$87,SMALL(IF('List of barriers'!$F$2:$F$87="OUI",ROW('List of barriers'!$G$2:$G$87)-ROW('List of barriers'!$G$2)+1),ROWS('List of barriers'!$G$2:$G82))),"")</f>
        <v/>
      </c>
      <c r="D98" s="315"/>
      <c r="E98" s="315"/>
      <c r="G98" s="305"/>
    </row>
    <row r="99" spans="1:7" ht="36" customHeight="1" x14ac:dyDescent="0.2">
      <c r="B99" s="319" t="str" cm="1">
        <f t="array" ref="B99">IFERROR(INDEX('List of barriers'!$A$2:$A$87,SMALL(IF('List of barriers'!$B$2:$B$87="Oui",ROW('List of barriers'!$A$2:$A$87)-ROW('List of barriers'!$A$2)+1),ROWS('List of barriers'!$A$2:$A83))),"")</f>
        <v/>
      </c>
      <c r="C99" s="319" t="str" cm="1">
        <f t="array" ref="C99">IFERROR(INDEX('List of barriers'!$G$2:$G$87,SMALL(IF('List of barriers'!$F$2:$F$87="OUI",ROW('List of barriers'!$G$2:$G$87)-ROW('List of barriers'!$G$2)+1),ROWS('List of barriers'!$G$2:$G83))),"")</f>
        <v/>
      </c>
      <c r="D99" s="315"/>
      <c r="E99" s="315"/>
      <c r="G99" s="305"/>
    </row>
    <row r="100" spans="1:7" ht="36" customHeight="1" x14ac:dyDescent="0.2">
      <c r="B100" s="319" t="str" cm="1">
        <f t="array" ref="B100">IFERROR(INDEX('List of barriers'!$A$2:$A$87,SMALL(IF('List of barriers'!$B$2:$B$87="Oui",ROW('List of barriers'!$A$2:$A$87)-ROW('List of barriers'!$A$2)+1),ROWS('List of barriers'!$A$2:$A84))),"")</f>
        <v/>
      </c>
      <c r="C100" s="319" t="str" cm="1">
        <f t="array" ref="C100">IFERROR(INDEX('List of barriers'!$G$2:$G$87,SMALL(IF('List of barriers'!$F$2:$F$87="OUI",ROW('List of barriers'!$G$2:$G$87)-ROW('List of barriers'!$G$2)+1),ROWS('List of barriers'!$G$2:$G84))),"")</f>
        <v/>
      </c>
      <c r="D100" s="315"/>
      <c r="E100" s="315"/>
      <c r="G100" s="305"/>
    </row>
    <row r="101" spans="1:7" ht="36" customHeight="1" x14ac:dyDescent="0.2">
      <c r="B101" s="319" t="str" cm="1">
        <f t="array" ref="B101">IFERROR(INDEX('List of barriers'!$A$2:$A$87,SMALL(IF('List of barriers'!$B$2:$B$87="Oui",ROW('List of barriers'!$A$2:$A$87)-ROW('List of barriers'!$A$2)+1),ROWS('List of barriers'!$A$2:$A85))),"")</f>
        <v/>
      </c>
      <c r="C101" s="319" t="str" cm="1">
        <f t="array" ref="C101">IFERROR(INDEX('List of barriers'!$G$2:$G$87,SMALL(IF('List of barriers'!$F$2:$F$87="OUI",ROW('List of barriers'!$G$2:$G$87)-ROW('List of barriers'!$G$2)+1),ROWS('List of barriers'!$G$2:$G85))),"")</f>
        <v/>
      </c>
      <c r="D101" s="315"/>
      <c r="E101" s="315"/>
      <c r="G101" s="305"/>
    </row>
    <row r="102" spans="1:7" ht="36" customHeight="1" x14ac:dyDescent="0.2">
      <c r="B102" s="319" t="str" cm="1">
        <f t="array" ref="B102">IFERROR(INDEX('List of barriers'!$A$2:$A$87,SMALL(IF('List of barriers'!$B$2:$B$87="Oui",ROW('List of barriers'!$A$2:$A$87)-ROW('List of barriers'!$A$2)+1),ROWS('List of barriers'!$A$2:$A86))),"")</f>
        <v/>
      </c>
      <c r="C102" s="319" t="str" cm="1">
        <f t="array" ref="C102">IFERROR(INDEX('List of barriers'!$G$2:$G$87,SMALL(IF('List of barriers'!$F$2:$F$87="OUI",ROW('List of barriers'!$G$2:$G$87)-ROW('List of barriers'!$G$2)+1),ROWS('List of barriers'!$G$2:$G86))),"")</f>
        <v/>
      </c>
      <c r="D102" s="315"/>
      <c r="E102" s="315"/>
      <c r="G102" s="305"/>
    </row>
    <row r="103" spans="1:7" ht="36" customHeight="1" x14ac:dyDescent="0.2">
      <c r="B103" s="319" t="str" cm="1">
        <f t="array" ref="B103">IFERROR(INDEX('List of barriers'!$A$2:$A$87,SMALL(IF('List of barriers'!$B$2:$B$87="Oui",ROW('List of barriers'!$A$2:$A$87)-ROW('List of barriers'!$A$2)+1),ROWS('List of barriers'!$A$2:$A87))),"")</f>
        <v/>
      </c>
      <c r="C103" s="319" t="str" cm="1">
        <f t="array" ref="C103">IFERROR(INDEX('List of barriers'!$G$2:$G$87,SMALL(IF('List of barriers'!$F$2:$F$87="OUI",ROW('List of barriers'!$G$2:$G$87)-ROW('List of barriers'!$G$2)+1),ROWS('List of barriers'!$G$2:$G87))),"")</f>
        <v/>
      </c>
      <c r="D103" s="315"/>
      <c r="E103" s="315"/>
      <c r="G103" s="305"/>
    </row>
    <row r="104" spans="1:7" ht="36" customHeight="1" x14ac:dyDescent="0.2">
      <c r="B104" s="319" t="str" cm="1">
        <f t="array" ref="B104">IFERROR(INDEX('List of barriers'!$A$2:$A$87,SMALL(IF('List of barriers'!$B$2:$B$87="Oui",ROW('List of barriers'!$A$2:$A$87)-ROW('List of barriers'!$A$2)+1),ROWS('List of barriers'!$A$2:$A88))),"")</f>
        <v/>
      </c>
      <c r="C104" s="319" t="str" cm="1">
        <f t="array" ref="C104">IFERROR(INDEX('List of barriers'!$G$2:$G$87,SMALL(IF('List of barriers'!$F$2:$F$87="OUI",ROW('List of barriers'!$G$2:$G$87)-ROW('List of barriers'!$G$2)+1),ROWS('List of barriers'!$G$2:$G88))),"")</f>
        <v/>
      </c>
      <c r="D104" s="315"/>
      <c r="E104" s="315"/>
      <c r="G104" s="305"/>
    </row>
    <row r="105" spans="1:7" ht="36" customHeight="1" x14ac:dyDescent="0.2">
      <c r="B105" s="319" t="str" cm="1">
        <f t="array" ref="B105">IFERROR(INDEX('List of barriers'!$A$2:$A$87,SMALL(IF('List of barriers'!$B$2:$B$87="Oui",ROW('List of barriers'!$A$2:$A$87)-ROW('List of barriers'!$A$2)+1),ROWS('List of barriers'!$A$2:$A89))),"")</f>
        <v/>
      </c>
      <c r="C105" s="319" t="str" cm="1">
        <f t="array" ref="C105">IFERROR(INDEX('List of barriers'!$G$2:$G$87,SMALL(IF('List of barriers'!$F$2:$F$87="OUI",ROW('List of barriers'!$G$2:$G$87)-ROW('List of barriers'!$G$2)+1),ROWS('List of barriers'!$G$2:$G89))),"")</f>
        <v/>
      </c>
      <c r="D105" s="315"/>
      <c r="E105" s="315"/>
      <c r="G105" s="305"/>
    </row>
    <row r="106" spans="1:7" x14ac:dyDescent="0.2">
      <c r="B106" s="316"/>
      <c r="C106" s="316"/>
      <c r="G106" s="305"/>
    </row>
    <row r="107" spans="1:7" x14ac:dyDescent="0.2">
      <c r="B107" s="316"/>
      <c r="C107" s="316"/>
      <c r="G107" s="305"/>
    </row>
    <row r="108" spans="1:7" x14ac:dyDescent="0.2">
      <c r="B108" s="317"/>
      <c r="C108" s="317"/>
      <c r="G108" s="305"/>
    </row>
    <row r="109" spans="1:7" ht="21" x14ac:dyDescent="0.25">
      <c r="A109" s="698" t="s">
        <v>26</v>
      </c>
      <c r="B109" s="698"/>
      <c r="C109" s="698"/>
      <c r="D109" s="698"/>
      <c r="E109" s="698"/>
      <c r="F109" s="698"/>
      <c r="G109" s="305"/>
    </row>
  </sheetData>
  <mergeCells count="5">
    <mergeCell ref="B1:F1"/>
    <mergeCell ref="B16:E16"/>
    <mergeCell ref="A109:F109"/>
    <mergeCell ref="B15:E15"/>
    <mergeCell ref="B14:E14"/>
  </mergeCells>
  <conditionalFormatting sqref="D18:D92">
    <cfRule type="cellIs" dxfId="5" priority="2" operator="equal">
      <formula>"Faible"</formula>
    </cfRule>
    <cfRule type="cellIs" dxfId="3" priority="4" operator="equal">
      <formula>"Élevée"</formula>
    </cfRule>
    <cfRule type="cellIs" dxfId="4" priority="8" operator="equal">
      <formula>"Moyenne"</formula>
    </cfRule>
  </conditionalFormatting>
  <dataValidations count="1">
    <dataValidation type="list" allowBlank="1" showInputMessage="1" showErrorMessage="1" sqref="D18:D92" xr:uid="{00000000-0002-0000-0B00-000000000000}">
      <formula1>$O$5:$O$7</formula1>
    </dataValidation>
  </dataValidations>
  <pageMargins left="0.7" right="0.7" top="0.75" bottom="0.75" header="0.3" footer="0.3"/>
  <pageSetup orientation="portrait" horizontalDpi="90" verticalDpi="9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C8725-C7D0-9848-A0E0-E2B3BFC3D71A}">
  <sheetPr codeName="Sheet17">
    <tabColor rgb="FF95C6D9"/>
  </sheetPr>
  <dimension ref="A1:J34"/>
  <sheetViews>
    <sheetView zoomScale="90" zoomScaleNormal="90" workbookViewId="0">
      <selection sqref="A1:I1"/>
    </sheetView>
  </sheetViews>
  <sheetFormatPr baseColWidth="10" defaultColWidth="0" defaultRowHeight="15" zeroHeight="1" x14ac:dyDescent="0.2"/>
  <cols>
    <col min="1" max="2" width="10.6640625" style="56" customWidth="1"/>
    <col min="3" max="3" width="48.33203125" style="56" customWidth="1"/>
    <col min="4" max="4" width="62.33203125" style="56" customWidth="1"/>
    <col min="5" max="9" width="10.6640625" style="56" customWidth="1"/>
    <col min="10" max="10" width="3.6640625" style="56" customWidth="1"/>
    <col min="11" max="16384" width="10.6640625" style="56" hidden="1"/>
  </cols>
  <sheetData>
    <row r="1" spans="1:10" ht="52.25" customHeight="1" x14ac:dyDescent="0.2">
      <c r="A1" s="704" t="s">
        <v>330</v>
      </c>
      <c r="B1" s="704"/>
      <c r="C1" s="704"/>
      <c r="D1" s="704"/>
      <c r="E1" s="704"/>
      <c r="F1" s="704"/>
      <c r="G1" s="704"/>
      <c r="H1" s="704"/>
      <c r="I1" s="704"/>
      <c r="J1" s="703"/>
    </row>
    <row r="2" spans="1:10" x14ac:dyDescent="0.2">
      <c r="J2" s="703"/>
    </row>
    <row r="3" spans="1:10" x14ac:dyDescent="0.2">
      <c r="C3" s="707" t="s">
        <v>569</v>
      </c>
      <c r="D3" s="708"/>
      <c r="J3" s="703"/>
    </row>
    <row r="4" spans="1:10" x14ac:dyDescent="0.2">
      <c r="C4" s="709"/>
      <c r="D4" s="710"/>
      <c r="J4" s="703"/>
    </row>
    <row r="5" spans="1:10" ht="51" customHeight="1" x14ac:dyDescent="0.2">
      <c r="C5" s="709"/>
      <c r="D5" s="710"/>
      <c r="J5" s="703"/>
    </row>
    <row r="6" spans="1:10" ht="8" customHeight="1" x14ac:dyDescent="0.2">
      <c r="C6" s="715" t="s">
        <v>331</v>
      </c>
      <c r="D6" s="716"/>
      <c r="J6" s="703"/>
    </row>
    <row r="7" spans="1:10" ht="11" customHeight="1" x14ac:dyDescent="0.2">
      <c r="C7" s="717"/>
      <c r="D7" s="718"/>
      <c r="J7" s="703"/>
    </row>
    <row r="8" spans="1:10" ht="1.25" hidden="1" customHeight="1" x14ac:dyDescent="0.2">
      <c r="C8" s="711"/>
      <c r="D8" s="712"/>
      <c r="J8" s="703"/>
    </row>
    <row r="9" spans="1:10" ht="56" customHeight="1" x14ac:dyDescent="0.2">
      <c r="C9" s="713" t="s">
        <v>570</v>
      </c>
      <c r="D9" s="714"/>
      <c r="J9" s="703"/>
    </row>
    <row r="10" spans="1:10" ht="63" customHeight="1" x14ac:dyDescent="0.2">
      <c r="C10" s="713" t="s">
        <v>572</v>
      </c>
      <c r="D10" s="714"/>
      <c r="J10" s="703"/>
    </row>
    <row r="11" spans="1:10" ht="64.25" customHeight="1" x14ac:dyDescent="0.2">
      <c r="C11" s="713" t="s">
        <v>573</v>
      </c>
      <c r="D11" s="714"/>
      <c r="J11" s="703"/>
    </row>
    <row r="12" spans="1:10" ht="48.5" customHeight="1" x14ac:dyDescent="0.2">
      <c r="C12" s="713" t="s">
        <v>574</v>
      </c>
      <c r="D12" s="714"/>
      <c r="J12" s="703"/>
    </row>
    <row r="13" spans="1:10" ht="11" customHeight="1" x14ac:dyDescent="0.2">
      <c r="J13" s="703"/>
    </row>
    <row r="14" spans="1:10" ht="18" customHeight="1" x14ac:dyDescent="0.2">
      <c r="C14" s="719" t="s">
        <v>332</v>
      </c>
      <c r="D14" s="719"/>
      <c r="J14" s="703"/>
    </row>
    <row r="15" spans="1:10" ht="11" customHeight="1" x14ac:dyDescent="0.2">
      <c r="J15" s="703"/>
    </row>
    <row r="16" spans="1:10" s="560" customFormat="1" ht="33" customHeight="1" x14ac:dyDescent="0.2">
      <c r="C16" s="705"/>
      <c r="D16" s="706"/>
      <c r="E16" s="706"/>
      <c r="J16" s="703"/>
    </row>
    <row r="17" spans="10:10" x14ac:dyDescent="0.2">
      <c r="J17" s="703"/>
    </row>
    <row r="18" spans="10:10" x14ac:dyDescent="0.2">
      <c r="J18" s="703"/>
    </row>
    <row r="19" spans="10:10" x14ac:dyDescent="0.2">
      <c r="J19" s="703"/>
    </row>
    <row r="20" spans="10:10" x14ac:dyDescent="0.2">
      <c r="J20" s="703"/>
    </row>
    <row r="21" spans="10:10" x14ac:dyDescent="0.2">
      <c r="J21" s="703"/>
    </row>
    <row r="22" spans="10:10" x14ac:dyDescent="0.2">
      <c r="J22" s="703"/>
    </row>
    <row r="23" spans="10:10" x14ac:dyDescent="0.2">
      <c r="J23" s="703"/>
    </row>
    <row r="24" spans="10:10" x14ac:dyDescent="0.2">
      <c r="J24" s="703"/>
    </row>
    <row r="25" spans="10:10" x14ac:dyDescent="0.2">
      <c r="J25" s="703"/>
    </row>
    <row r="26" spans="10:10" x14ac:dyDescent="0.2">
      <c r="J26" s="703"/>
    </row>
    <row r="27" spans="10:10" x14ac:dyDescent="0.2">
      <c r="J27" s="703"/>
    </row>
    <row r="28" spans="10:10" x14ac:dyDescent="0.2">
      <c r="J28" s="703"/>
    </row>
    <row r="29" spans="10:10" x14ac:dyDescent="0.2">
      <c r="J29" s="703"/>
    </row>
    <row r="30" spans="10:10" x14ac:dyDescent="0.2">
      <c r="J30" s="703"/>
    </row>
    <row r="31" spans="10:10" x14ac:dyDescent="0.2">
      <c r="J31" s="703"/>
    </row>
    <row r="32" spans="10:10" x14ac:dyDescent="0.2">
      <c r="J32" s="703"/>
    </row>
    <row r="33" spans="1:10" x14ac:dyDescent="0.2">
      <c r="J33" s="703"/>
    </row>
    <row r="34" spans="1:10" ht="22.5" customHeight="1" x14ac:dyDescent="0.25">
      <c r="A34" s="702" t="s">
        <v>26</v>
      </c>
      <c r="B34" s="702"/>
      <c r="C34" s="702"/>
      <c r="D34" s="702"/>
      <c r="E34" s="702"/>
      <c r="F34" s="702"/>
      <c r="G34" s="702"/>
      <c r="H34" s="702"/>
      <c r="I34" s="702"/>
      <c r="J34" s="702"/>
    </row>
  </sheetData>
  <mergeCells count="12">
    <mergeCell ref="A34:J34"/>
    <mergeCell ref="J1:J33"/>
    <mergeCell ref="A1:I1"/>
    <mergeCell ref="C16:E16"/>
    <mergeCell ref="C3:D5"/>
    <mergeCell ref="C8:D8"/>
    <mergeCell ref="C9:D9"/>
    <mergeCell ref="C11:D11"/>
    <mergeCell ref="C6:D7"/>
    <mergeCell ref="C10:D10"/>
    <mergeCell ref="C12:D12"/>
    <mergeCell ref="C14:D14"/>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37475-D8C1-A145-B300-F1DB4A773A2E}">
  <sheetPr codeName="Sheet18">
    <tabColor rgb="FF95C6D9"/>
  </sheetPr>
  <dimension ref="A1:Q94"/>
  <sheetViews>
    <sheetView zoomScale="90" zoomScaleNormal="90" workbookViewId="0">
      <selection activeCell="G4" sqref="G4"/>
    </sheetView>
  </sheetViews>
  <sheetFormatPr baseColWidth="10" defaultColWidth="0" defaultRowHeight="15" zeroHeight="1" x14ac:dyDescent="0.2"/>
  <cols>
    <col min="1" max="1" width="11" style="306" customWidth="1"/>
    <col min="2" max="2" width="70.6640625" style="306" customWidth="1"/>
    <col min="3" max="3" width="24.33203125" style="306" customWidth="1"/>
    <col min="4" max="5" width="37.5" style="306" customWidth="1"/>
    <col min="6" max="6" width="27.6640625" style="306" customWidth="1"/>
    <col min="7" max="7" width="25.33203125" style="306" customWidth="1"/>
    <col min="8" max="8" width="3.5" style="306" customWidth="1"/>
    <col min="9" max="9" width="25.33203125" style="306" hidden="1" customWidth="1"/>
    <col min="10" max="10" width="23.5" style="306" hidden="1" customWidth="1"/>
    <col min="11" max="17" width="0" style="306" hidden="1" customWidth="1"/>
    <col min="18" max="16384" width="9.33203125" style="306" hidden="1"/>
  </cols>
  <sheetData>
    <row r="1" spans="1:17" ht="45" customHeight="1" x14ac:dyDescent="0.2">
      <c r="A1" s="320"/>
      <c r="B1" s="720" t="s">
        <v>333</v>
      </c>
      <c r="C1" s="720"/>
      <c r="D1" s="720"/>
      <c r="E1" s="720"/>
      <c r="F1" s="720"/>
      <c r="G1" s="720"/>
      <c r="H1" s="320"/>
    </row>
    <row r="2" spans="1:17" x14ac:dyDescent="0.2">
      <c r="B2" s="311"/>
      <c r="H2" s="320"/>
      <c r="M2" s="312"/>
      <c r="N2" s="312"/>
      <c r="O2" s="312"/>
      <c r="P2" s="312"/>
      <c r="Q2" s="312"/>
    </row>
    <row r="3" spans="1:17" ht="53.25" customHeight="1" x14ac:dyDescent="0.2">
      <c r="B3" s="721" t="s">
        <v>575</v>
      </c>
      <c r="C3" s="721"/>
      <c r="D3" s="721"/>
      <c r="E3" s="321"/>
      <c r="F3" s="321"/>
      <c r="H3" s="320"/>
      <c r="M3" s="312"/>
      <c r="N3" s="312"/>
      <c r="O3" s="312"/>
      <c r="P3" s="312"/>
      <c r="Q3" s="312"/>
    </row>
    <row r="4" spans="1:17" ht="53.25" customHeight="1" x14ac:dyDescent="0.2">
      <c r="B4" s="318" t="s">
        <v>334</v>
      </c>
      <c r="C4" s="318" t="s">
        <v>576</v>
      </c>
      <c r="D4" s="318" t="s">
        <v>156</v>
      </c>
      <c r="E4" s="313" t="s">
        <v>335</v>
      </c>
      <c r="F4" s="313" t="s">
        <v>336</v>
      </c>
      <c r="H4" s="320"/>
      <c r="M4" s="312"/>
      <c r="N4" s="312"/>
      <c r="O4" s="312"/>
      <c r="P4" s="312"/>
      <c r="Q4" s="312"/>
    </row>
    <row r="5" spans="1:17" s="311" customFormat="1" ht="58.25" customHeight="1" x14ac:dyDescent="0.2">
      <c r="B5" s="319" t="str">
        <f t="array" ref="B5">IFERROR(INDEX('List of barriers'!$A$2:$A$87,SMALL(IF('List of barriers'!$C$2:$C$87="Non",ROW('List of barriers'!$A$2:$A$87)-ROW('List of barriers'!$A$2)+1),ROWS('List of barriers'!$A$2:$A2))),"")</f>
        <v/>
      </c>
      <c r="C5" s="322" t="str">
        <f t="array" ref="C5">IFERROR(INDEX('List of barriers'!$D$2:$D$87,SMALL(IF('List of barriers'!$C$2:$C$87="Non",ROW('List of barriers'!$D$2:$D$87)-ROW('List of barriers'!$D$2)+1),ROWS('List of barriers'!$D$2:$D2))),"")</f>
        <v/>
      </c>
      <c r="D5" s="322" t="str">
        <f t="array" ref="D5">IFERROR(INDEX('List of barriers'!$E$2:$E$87,SMALL(IF('List of barriers'!$C$2:$C$87="Non",ROW('List of barriers'!$E$2:$E$87)-ROW('List of barriers'!$E$2)+1),ROWS('List of barriers'!$E$2:$E2))),"")</f>
        <v/>
      </c>
      <c r="E5" s="310"/>
      <c r="F5" s="310"/>
      <c r="H5" s="320"/>
      <c r="M5" s="314"/>
      <c r="N5" s="312"/>
      <c r="O5" s="312"/>
      <c r="P5" s="314"/>
      <c r="Q5" s="314"/>
    </row>
    <row r="6" spans="1:17" s="311" customFormat="1" ht="36" customHeight="1" x14ac:dyDescent="0.2">
      <c r="B6" s="319" t="str">
        <f t="array" ref="B6">IFERROR(INDEX('List of barriers'!$A$2:$A$87,SMALL(IF('List of barriers'!$C$2:$C$87="Non",ROW('List of barriers'!$A$2:$A$87)-ROW('List of barriers'!$A$2)+1),ROWS('List of barriers'!$A$2:$A3))),"")</f>
        <v/>
      </c>
      <c r="C6" s="322" t="str">
        <f t="array" ref="C6">IFERROR(INDEX('List of barriers'!$D$2:$D$87,SMALL(IF('List of barriers'!$C$2:$C$87="Non",ROW('List of barriers'!$D$2:$D$87)-ROW('List of barriers'!$D$2)+1),ROWS('List of barriers'!$D$2:$D3))),"")</f>
        <v/>
      </c>
      <c r="D6" s="322" t="str">
        <f t="array" ref="D6">IFERROR(INDEX('List of barriers'!$E$2:$E$87,SMALL(IF('List of barriers'!$C$2:$C$87="Non",ROW('List of barriers'!$E$2:$E$87)-ROW('List of barriers'!$E$2)+1),ROWS('List of barriers'!$E$2:$E3))),"")</f>
        <v/>
      </c>
      <c r="E6" s="310"/>
      <c r="F6" s="310"/>
      <c r="H6" s="320"/>
      <c r="M6" s="314"/>
      <c r="N6" s="312"/>
      <c r="O6" s="312"/>
      <c r="P6" s="314"/>
      <c r="Q6" s="314"/>
    </row>
    <row r="7" spans="1:17" s="311" customFormat="1" ht="36" customHeight="1" x14ac:dyDescent="0.2">
      <c r="B7" s="319" t="str">
        <f t="array" ref="B7">IFERROR(INDEX('List of barriers'!$A$2:$A$87,SMALL(IF('List of barriers'!$C$2:$C$87="Non",ROW('List of barriers'!$A$2:$A$87)-ROW('List of barriers'!$A$2)+1),ROWS('List of barriers'!$A$2:$A4))),"")</f>
        <v/>
      </c>
      <c r="C7" s="322" t="str">
        <f t="array" ref="C7">IFERROR(INDEX('List of barriers'!$D$2:$D$87,SMALL(IF('List of barriers'!$C$2:$C$87="Non",ROW('List of barriers'!$D$2:$D$87)-ROW('List of barriers'!$D$2)+1),ROWS('List of barriers'!$D$2:$D4))),"")</f>
        <v/>
      </c>
      <c r="D7" s="322" t="str">
        <f t="array" ref="D7">IFERROR(INDEX('List of barriers'!$E$2:$E$87,SMALL(IF('List of barriers'!$C$2:$C$87="Non",ROW('List of barriers'!$E$2:$E$87)-ROW('List of barriers'!$E$2)+1),ROWS('List of barriers'!$E$2:$E4))),"")</f>
        <v/>
      </c>
      <c r="E7" s="310"/>
      <c r="F7" s="310"/>
      <c r="H7" s="320"/>
      <c r="M7" s="314"/>
      <c r="N7" s="312"/>
      <c r="O7" s="312"/>
      <c r="P7" s="314"/>
      <c r="Q7" s="314"/>
    </row>
    <row r="8" spans="1:17" s="311" customFormat="1" ht="36" customHeight="1" x14ac:dyDescent="0.2">
      <c r="B8" s="319" t="str">
        <f t="array" ref="B8">IFERROR(INDEX('List of barriers'!$A$2:$A$87,SMALL(IF('List of barriers'!$C$2:$C$87="Non",ROW('List of barriers'!$A$2:$A$87)-ROW('List of barriers'!$A$2)+1),ROWS('List of barriers'!$A$2:$A5))),"")</f>
        <v/>
      </c>
      <c r="C8" s="322" t="str">
        <f t="array" ref="C8">IFERROR(INDEX('List of barriers'!$D$2:$D$87,SMALL(IF('List of barriers'!$C$2:$C$87="Non",ROW('List of barriers'!$D$2:$D$87)-ROW('List of barriers'!$D$2)+1),ROWS('List of barriers'!$D$2:$D5))),"")</f>
        <v/>
      </c>
      <c r="D8" s="322" t="str">
        <f t="array" ref="D8">IFERROR(INDEX('List of barriers'!$E$2:$E$87,SMALL(IF('List of barriers'!$C$2:$C$87="Non",ROW('List of barriers'!$E$2:$E$87)-ROW('List of barriers'!$E$2)+1),ROWS('List of barriers'!$E$2:$E5))),"")</f>
        <v/>
      </c>
      <c r="E8" s="310"/>
      <c r="F8" s="310"/>
      <c r="H8" s="320"/>
      <c r="M8" s="314"/>
      <c r="N8" s="312"/>
      <c r="O8" s="312"/>
      <c r="P8" s="314"/>
      <c r="Q8" s="314"/>
    </row>
    <row r="9" spans="1:17" s="311" customFormat="1" ht="36" customHeight="1" x14ac:dyDescent="0.2">
      <c r="B9" s="319" t="str">
        <f t="array" ref="B9">IFERROR(INDEX('List of barriers'!$A$2:$A$87,SMALL(IF('List of barriers'!$C$2:$C$87="Non",ROW('List of barriers'!$A$2:$A$87)-ROW('List of barriers'!$A$2)+1),ROWS('List of barriers'!$A$2:$A6))),"")</f>
        <v/>
      </c>
      <c r="C9" s="322" t="str">
        <f t="array" ref="C9">IFERROR(INDEX('List of barriers'!$D$2:$D$87,SMALL(IF('List of barriers'!$C$2:$C$87="Non",ROW('List of barriers'!$D$2:$D$87)-ROW('List of barriers'!$D$2)+1),ROWS('List of barriers'!$D$2:$D6))),"")</f>
        <v/>
      </c>
      <c r="D9" s="322" t="str">
        <f t="array" ref="D9">IFERROR(INDEX('List of barriers'!$E$2:$E$87,SMALL(IF('List of barriers'!$C$2:$C$87="Non",ROW('List of barriers'!$E$2:$E$87)-ROW('List of barriers'!$E$2)+1),ROWS('List of barriers'!$E$2:$E6))),"")</f>
        <v/>
      </c>
      <c r="E9" s="310"/>
      <c r="F9" s="310"/>
      <c r="H9" s="320"/>
      <c r="M9" s="314"/>
      <c r="N9" s="314"/>
      <c r="O9" s="314"/>
      <c r="P9" s="314"/>
      <c r="Q9" s="314"/>
    </row>
    <row r="10" spans="1:17" s="311" customFormat="1" ht="36" customHeight="1" x14ac:dyDescent="0.2">
      <c r="B10" s="319" t="str">
        <f t="array" ref="B10">IFERROR(INDEX('List of barriers'!$A$2:$A$87,SMALL(IF('List of barriers'!$C$2:$C$87="Non",ROW('List of barriers'!$A$2:$A$87)-ROW('List of barriers'!$A$2)+1),ROWS('List of barriers'!$A$2:$A7))),"")</f>
        <v/>
      </c>
      <c r="C10" s="322" t="str">
        <f t="array" ref="C10">IFERROR(INDEX('List of barriers'!$D$2:$D$87,SMALL(IF('List of barriers'!$C$2:$C$87="Non",ROW('List of barriers'!$D$2:$D$87)-ROW('List of barriers'!$D$2)+1),ROWS('List of barriers'!$D$2:$D7))),"")</f>
        <v/>
      </c>
      <c r="D10" s="322" t="str">
        <f t="array" ref="D10">IFERROR(INDEX('List of barriers'!$E$2:$E$87,SMALL(IF('List of barriers'!$C$2:$C$87="Non",ROW('List of barriers'!$E$2:$E$87)-ROW('List of barriers'!$E$2)+1),ROWS('List of barriers'!$E$2:$E7))),"")</f>
        <v/>
      </c>
      <c r="E10" s="310"/>
      <c r="F10" s="310"/>
      <c r="H10" s="320"/>
      <c r="M10" s="314"/>
      <c r="N10" s="314"/>
      <c r="O10" s="314"/>
      <c r="P10" s="314"/>
      <c r="Q10" s="314"/>
    </row>
    <row r="11" spans="1:17" s="311" customFormat="1" ht="36" customHeight="1" x14ac:dyDescent="0.2">
      <c r="B11" s="319" t="str">
        <f t="array" ref="B11">IFERROR(INDEX('List of barriers'!$A$2:$A$87,SMALL(IF('List of barriers'!$C$2:$C$87="Non",ROW('List of barriers'!$A$2:$A$87)-ROW('List of barriers'!$A$2)+1),ROWS('List of barriers'!$A$2:$A8))),"")</f>
        <v/>
      </c>
      <c r="C11" s="322" t="str">
        <f t="array" ref="C11">IFERROR(INDEX('List of barriers'!$D$2:$D$87,SMALL(IF('List of barriers'!$C$2:$C$87="Non",ROW('List of barriers'!$D$2:$D$87)-ROW('List of barriers'!$D$2)+1),ROWS('List of barriers'!$D$2:$D8))),"")</f>
        <v/>
      </c>
      <c r="D11" s="322" t="str">
        <f t="array" ref="D11">IFERROR(INDEX('List of barriers'!$E$2:$E$87,SMALL(IF('List of barriers'!$C$2:$C$87="Non",ROW('List of barriers'!$E$2:$E$87)-ROW('List of barriers'!$E$2)+1),ROWS('List of barriers'!$E$2:$E8))),"")</f>
        <v/>
      </c>
      <c r="E11" s="310"/>
      <c r="F11" s="310"/>
      <c r="H11" s="320"/>
      <c r="M11" s="314"/>
      <c r="N11" s="314"/>
      <c r="O11" s="314"/>
      <c r="P11" s="314"/>
      <c r="Q11" s="314"/>
    </row>
    <row r="12" spans="1:17" s="311" customFormat="1" ht="36" customHeight="1" x14ac:dyDescent="0.2">
      <c r="B12" s="319" t="str">
        <f t="array" ref="B12">IFERROR(INDEX('List of barriers'!$A$2:$A$87,SMALL(IF('List of barriers'!$C$2:$C$87="Non",ROW('List of barriers'!$A$2:$A$87)-ROW('List of barriers'!$A$2)+1),ROWS('List of barriers'!$A$2:$A9))),"")</f>
        <v/>
      </c>
      <c r="C12" s="322" t="str">
        <f t="array" ref="C12">IFERROR(INDEX('List of barriers'!$D$2:$D$87,SMALL(IF('List of barriers'!$C$2:$C$87="Non",ROW('List of barriers'!$D$2:$D$87)-ROW('List of barriers'!$D$2)+1),ROWS('List of barriers'!$D$2:$D9))),"")</f>
        <v/>
      </c>
      <c r="D12" s="322" t="str">
        <f t="array" ref="D12">IFERROR(INDEX('List of barriers'!$E$2:$E$87,SMALL(IF('List of barriers'!$C$2:$C$87="Non",ROW('List of barriers'!$E$2:$E$87)-ROW('List of barriers'!$E$2)+1),ROWS('List of barriers'!$E$2:$E9))),"")</f>
        <v/>
      </c>
      <c r="E12" s="310"/>
      <c r="F12" s="310"/>
      <c r="H12" s="320"/>
      <c r="M12" s="314"/>
      <c r="N12" s="314"/>
      <c r="O12" s="314"/>
      <c r="P12" s="314"/>
      <c r="Q12" s="314"/>
    </row>
    <row r="13" spans="1:17" s="311" customFormat="1" ht="36" customHeight="1" x14ac:dyDescent="0.2">
      <c r="B13" s="319" t="str">
        <f t="array" ref="B13">IFERROR(INDEX('List of barriers'!$A$2:$A$87,SMALL(IF('List of barriers'!$C$2:$C$87="Non",ROW('List of barriers'!$A$2:$A$87)-ROW('List of barriers'!$A$2)+1),ROWS('List of barriers'!$A$2:$A10))),"")</f>
        <v/>
      </c>
      <c r="C13" s="322" t="str">
        <f t="array" ref="C13">IFERROR(INDEX('List of barriers'!$D$2:$D$87,SMALL(IF('List of barriers'!$C$2:$C$87="Non",ROW('List of barriers'!$D$2:$D$87)-ROW('List of barriers'!$D$2)+1),ROWS('List of barriers'!$D$2:$D10))),"")</f>
        <v/>
      </c>
      <c r="D13" s="322" t="str">
        <f t="array" ref="D13">IFERROR(INDEX('List of barriers'!$E$2:$E$87,SMALL(IF('List of barriers'!$C$2:$C$87="Non",ROW('List of barriers'!$E$2:$E$87)-ROW('List of barriers'!$E$2)+1),ROWS('List of barriers'!$E$2:$E10))),"")</f>
        <v/>
      </c>
      <c r="E13" s="310"/>
      <c r="F13" s="310"/>
      <c r="H13" s="320"/>
      <c r="M13" s="314"/>
      <c r="N13" s="314"/>
      <c r="O13" s="314"/>
      <c r="P13" s="314"/>
      <c r="Q13" s="314"/>
    </row>
    <row r="14" spans="1:17" ht="36" customHeight="1" x14ac:dyDescent="0.2">
      <c r="B14" s="319" t="str">
        <f t="array" ref="B14">IFERROR(INDEX('List of barriers'!$A$2:$A$87,SMALL(IF('List of barriers'!$C$2:$C$87="Non",ROW('List of barriers'!$A$2:$A$87)-ROW('List of barriers'!$A$2)+1),ROWS('List of barriers'!$A$2:$A11))),"")</f>
        <v/>
      </c>
      <c r="C14" s="322" t="str">
        <f t="array" ref="C14">IFERROR(INDEX('List of barriers'!$D$2:$D$87,SMALL(IF('List of barriers'!$C$2:$C$87="Non",ROW('List of barriers'!$D$2:$D$87)-ROW('List of barriers'!$D$2)+1),ROWS('List of barriers'!$D$2:$D11))),"")</f>
        <v/>
      </c>
      <c r="D14" s="322" t="str">
        <f t="array" ref="D14">IFERROR(INDEX('List of barriers'!$E$2:$E$87,SMALL(IF('List of barriers'!$C$2:$C$87="Non",ROW('List of barriers'!$E$2:$E$87)-ROW('List of barriers'!$E$2)+1),ROWS('List of barriers'!$E$2:$E11))),"")</f>
        <v/>
      </c>
      <c r="E14" s="310"/>
      <c r="F14" s="310"/>
      <c r="H14" s="320"/>
      <c r="M14" s="312"/>
      <c r="N14" s="312"/>
      <c r="O14" s="312"/>
      <c r="P14" s="312"/>
      <c r="Q14" s="312"/>
    </row>
    <row r="15" spans="1:17" ht="36" customHeight="1" x14ac:dyDescent="0.2">
      <c r="B15" s="319" t="str">
        <f t="array" ref="B15">IFERROR(INDEX('List of barriers'!$A$2:$A$87,SMALL(IF('List of barriers'!$C$2:$C$87="Non",ROW('List of barriers'!$A$2:$A$87)-ROW('List of barriers'!$A$2)+1),ROWS('List of barriers'!$A$2:$A12))),"")</f>
        <v/>
      </c>
      <c r="C15" s="322" t="str">
        <f t="array" ref="C15">IFERROR(INDEX('List of barriers'!$D$2:$D$87,SMALL(IF('List of barriers'!$C$2:$C$87="Non",ROW('List of barriers'!$D$2:$D$87)-ROW('List of barriers'!$D$2)+1),ROWS('List of barriers'!$D$2:$D12))),"")</f>
        <v/>
      </c>
      <c r="D15" s="322" t="str">
        <f t="array" ref="D15">IFERROR(INDEX('List of barriers'!$E$2:$E$87,SMALL(IF('List of barriers'!$C$2:$C$87="Non",ROW('List of barriers'!$E$2:$E$87)-ROW('List of barriers'!$E$2)+1),ROWS('List of barriers'!$E$2:$E12))),"")</f>
        <v/>
      </c>
      <c r="E15" s="310"/>
      <c r="F15" s="310"/>
      <c r="H15" s="320"/>
      <c r="M15" s="312"/>
      <c r="N15" s="312"/>
      <c r="O15" s="312"/>
      <c r="P15" s="312"/>
      <c r="Q15" s="312"/>
    </row>
    <row r="16" spans="1:17" ht="36" customHeight="1" x14ac:dyDescent="0.2">
      <c r="B16" s="319" t="str">
        <f t="array" ref="B16">IFERROR(INDEX('List of barriers'!$A$2:$A$87,SMALL(IF('List of barriers'!$C$2:$C$87="Non",ROW('List of barriers'!$A$2:$A$87)-ROW('List of barriers'!$A$2)+1),ROWS('List of barriers'!$A$2:$A13))),"")</f>
        <v/>
      </c>
      <c r="C16" s="322" t="str">
        <f t="array" ref="C16">IFERROR(INDEX('List of barriers'!$D$2:$D$87,SMALL(IF('List of barriers'!$C$2:$C$87="Non",ROW('List of barriers'!$D$2:$D$87)-ROW('List of barriers'!$D$2)+1),ROWS('List of barriers'!$D$2:$D13))),"")</f>
        <v/>
      </c>
      <c r="D16" s="322" t="str">
        <f t="array" ref="D16">IFERROR(INDEX('List of barriers'!$E$2:$E$87,SMALL(IF('List of barriers'!$C$2:$C$87="Non",ROW('List of barriers'!$E$2:$E$87)-ROW('List of barriers'!$E$2)+1),ROWS('List of barriers'!$E$2:$E13))),"")</f>
        <v/>
      </c>
      <c r="E16" s="310"/>
      <c r="F16" s="310"/>
      <c r="H16" s="320"/>
      <c r="M16" s="312"/>
      <c r="N16" s="312"/>
      <c r="O16" s="312"/>
      <c r="P16" s="312"/>
      <c r="Q16" s="312"/>
    </row>
    <row r="17" spans="2:17" ht="36" customHeight="1" x14ac:dyDescent="0.2">
      <c r="B17" s="319" t="str">
        <f t="array" ref="B17">IFERROR(INDEX('List of barriers'!$A$2:$A$87,SMALL(IF('List of barriers'!$C$2:$C$87="Non",ROW('List of barriers'!$A$2:$A$87)-ROW('List of barriers'!$A$2)+1),ROWS('List of barriers'!$A$2:$A14))),"")</f>
        <v/>
      </c>
      <c r="C17" s="322" t="str">
        <f t="array" ref="C17">IFERROR(INDEX('List of barriers'!$D$2:$D$87,SMALL(IF('List of barriers'!$C$2:$C$87="Non",ROW('List of barriers'!$D$2:$D$87)-ROW('List of barriers'!$D$2)+1),ROWS('List of barriers'!$D$2:$D14))),"")</f>
        <v/>
      </c>
      <c r="D17" s="322" t="str">
        <f t="array" ref="D17">IFERROR(INDEX('List of barriers'!$E$2:$E$87,SMALL(IF('List of barriers'!$C$2:$C$87="Non",ROW('List of barriers'!$E$2:$E$87)-ROW('List of barriers'!$E$2)+1),ROWS('List of barriers'!$E$2:$E14))),"")</f>
        <v/>
      </c>
      <c r="E17" s="310"/>
      <c r="F17" s="310"/>
      <c r="H17" s="320"/>
      <c r="M17" s="312"/>
      <c r="N17" s="312"/>
      <c r="O17" s="312"/>
      <c r="P17" s="312"/>
      <c r="Q17" s="312"/>
    </row>
    <row r="18" spans="2:17" ht="36" customHeight="1" x14ac:dyDescent="0.2">
      <c r="B18" s="319" t="str">
        <f t="array" ref="B18">IFERROR(INDEX('List of barriers'!$A$2:$A$87,SMALL(IF('List of barriers'!$C$2:$C$87="Non",ROW('List of barriers'!$A$2:$A$87)-ROW('List of barriers'!$A$2)+1),ROWS('List of barriers'!$A$2:$A15))),"")</f>
        <v/>
      </c>
      <c r="C18" s="322" t="str">
        <f t="array" ref="C18">IFERROR(INDEX('List of barriers'!$D$2:$D$87,SMALL(IF('List of barriers'!$C$2:$C$87="Non",ROW('List of barriers'!$D$2:$D$87)-ROW('List of barriers'!$D$2)+1),ROWS('List of barriers'!$D$2:$D15))),"")</f>
        <v/>
      </c>
      <c r="D18" s="322" t="str">
        <f t="array" ref="D18">IFERROR(INDEX('List of barriers'!$E$2:$E$87,SMALL(IF('List of barriers'!$C$2:$C$87="Non",ROW('List of barriers'!$E$2:$E$87)-ROW('List of barriers'!$E$2)+1),ROWS('List of barriers'!$E$2:$E15))),"")</f>
        <v/>
      </c>
      <c r="E18" s="310"/>
      <c r="F18" s="310"/>
      <c r="H18" s="320"/>
      <c r="M18" s="312"/>
      <c r="N18" s="312"/>
      <c r="O18" s="312"/>
      <c r="P18" s="312"/>
      <c r="Q18" s="312"/>
    </row>
    <row r="19" spans="2:17" ht="36" customHeight="1" x14ac:dyDescent="0.2">
      <c r="B19" s="319" t="str">
        <f t="array" ref="B19">IFERROR(INDEX('List of barriers'!$A$2:$A$87,SMALL(IF('List of barriers'!$C$2:$C$87="Non",ROW('List of barriers'!$A$2:$A$87)-ROW('List of barriers'!$A$2)+1),ROWS('List of barriers'!$A$2:$A16))),"")</f>
        <v/>
      </c>
      <c r="C19" s="322" t="str">
        <f t="array" ref="C19">IFERROR(INDEX('List of barriers'!$D$2:$D$87,SMALL(IF('List of barriers'!$C$2:$C$87="Non",ROW('List of barriers'!$D$2:$D$87)-ROW('List of barriers'!$D$2)+1),ROWS('List of barriers'!$D$2:$D16))),"")</f>
        <v/>
      </c>
      <c r="D19" s="322" t="str">
        <f t="array" ref="D19">IFERROR(INDEX('List of barriers'!$E$2:$E$87,SMALL(IF('List of barriers'!$C$2:$C$87="Non",ROW('List of barriers'!$E$2:$E$87)-ROW('List of barriers'!$E$2)+1),ROWS('List of barriers'!$E$2:$E16))),"")</f>
        <v/>
      </c>
      <c r="E19" s="310"/>
      <c r="F19" s="310"/>
      <c r="H19" s="320"/>
      <c r="M19" s="312"/>
      <c r="N19" s="312"/>
      <c r="O19" s="312"/>
      <c r="P19" s="312"/>
      <c r="Q19" s="312"/>
    </row>
    <row r="20" spans="2:17" ht="36" customHeight="1" x14ac:dyDescent="0.2">
      <c r="B20" s="319" t="str">
        <f t="array" ref="B20">IFERROR(INDEX('List of barriers'!$A$2:$A$87,SMALL(IF('List of barriers'!$C$2:$C$87="Non",ROW('List of barriers'!$A$2:$A$87)-ROW('List of barriers'!$A$2)+1),ROWS('List of barriers'!$A$2:$A17))),"")</f>
        <v/>
      </c>
      <c r="C20" s="322" t="str">
        <f t="array" ref="C20">IFERROR(INDEX('List of barriers'!$D$2:$D$87,SMALL(IF('List of barriers'!$C$2:$C$87="Non",ROW('List of barriers'!$D$2:$D$87)-ROW('List of barriers'!$D$2)+1),ROWS('List of barriers'!$D$2:$D17))),"")</f>
        <v/>
      </c>
      <c r="D20" s="322" t="str">
        <f t="array" ref="D20">IFERROR(INDEX('List of barriers'!$E$2:$E$87,SMALL(IF('List of barriers'!$C$2:$C$87="Non",ROW('List of barriers'!$E$2:$E$87)-ROW('List of barriers'!$E$2)+1),ROWS('List of barriers'!$E$2:$E17))),"")</f>
        <v/>
      </c>
      <c r="E20" s="310"/>
      <c r="F20" s="310"/>
      <c r="H20" s="320"/>
      <c r="M20" s="312"/>
      <c r="N20" s="312"/>
      <c r="O20" s="312"/>
      <c r="P20" s="312"/>
      <c r="Q20" s="312"/>
    </row>
    <row r="21" spans="2:17" ht="36" customHeight="1" x14ac:dyDescent="0.2">
      <c r="B21" s="319" t="str">
        <f t="array" ref="B21">IFERROR(INDEX('List of barriers'!$A$2:$A$87,SMALL(IF('List of barriers'!$C$2:$C$87="Non",ROW('List of barriers'!$A$2:$A$87)-ROW('List of barriers'!$A$2)+1),ROWS('List of barriers'!$A$2:$A18))),"")</f>
        <v/>
      </c>
      <c r="C21" s="322" t="str">
        <f t="array" ref="C21">IFERROR(INDEX('List of barriers'!$D$2:$D$87,SMALL(IF('List of barriers'!$C$2:$C$87="Non",ROW('List of barriers'!$D$2:$D$87)-ROW('List of barriers'!$D$2)+1),ROWS('List of barriers'!$D$2:$D18))),"")</f>
        <v/>
      </c>
      <c r="D21" s="322" t="str">
        <f t="array" ref="D21">IFERROR(INDEX('List of barriers'!$E$2:$E$87,SMALL(IF('List of barriers'!$C$2:$C$87="Non",ROW('List of barriers'!$E$2:$E$87)-ROW('List of barriers'!$E$2)+1),ROWS('List of barriers'!$E$2:$E18))),"")</f>
        <v/>
      </c>
      <c r="E21" s="310"/>
      <c r="F21" s="310"/>
      <c r="H21" s="320"/>
      <c r="M21" s="312"/>
      <c r="N21" s="312"/>
      <c r="O21" s="312"/>
      <c r="P21" s="312"/>
      <c r="Q21" s="312"/>
    </row>
    <row r="22" spans="2:17" ht="36" customHeight="1" x14ac:dyDescent="0.2">
      <c r="B22" s="319" t="str">
        <f t="array" ref="B22">IFERROR(INDEX('List of barriers'!$A$2:$A$87,SMALL(IF('List of barriers'!$C$2:$C$87="Non",ROW('List of barriers'!$A$2:$A$87)-ROW('List of barriers'!$A$2)+1),ROWS('List of barriers'!$A$2:$A19))),"")</f>
        <v/>
      </c>
      <c r="C22" s="322" t="str">
        <f t="array" ref="C22">IFERROR(INDEX('List of barriers'!$D$2:$D$87,SMALL(IF('List of barriers'!$C$2:$C$87="Non",ROW('List of barriers'!$D$2:$D$87)-ROW('List of barriers'!$D$2)+1),ROWS('List of barriers'!$D$2:$D19))),"")</f>
        <v/>
      </c>
      <c r="D22" s="322" t="str">
        <f t="array" ref="D22">IFERROR(INDEX('List of barriers'!$E$2:$E$87,SMALL(IF('List of barriers'!$C$2:$C$87="Non",ROW('List of barriers'!$E$2:$E$87)-ROW('List of barriers'!$E$2)+1),ROWS('List of barriers'!$E$2:$E19))),"")</f>
        <v/>
      </c>
      <c r="E22" s="310"/>
      <c r="F22" s="310"/>
      <c r="H22" s="320"/>
      <c r="M22" s="312"/>
      <c r="N22" s="312"/>
      <c r="O22" s="312"/>
      <c r="P22" s="312"/>
      <c r="Q22" s="312"/>
    </row>
    <row r="23" spans="2:17" ht="36" customHeight="1" x14ac:dyDescent="0.2">
      <c r="B23" s="319" t="str">
        <f t="array" ref="B23">IFERROR(INDEX('List of barriers'!$A$2:$A$87,SMALL(IF('List of barriers'!$C$2:$C$87="Non",ROW('List of barriers'!$A$2:$A$87)-ROW('List of barriers'!$A$2)+1),ROWS('List of barriers'!$A$2:$A20))),"")</f>
        <v/>
      </c>
      <c r="C23" s="322" t="str">
        <f t="array" ref="C23">IFERROR(INDEX('List of barriers'!$D$2:$D$87,SMALL(IF('List of barriers'!$C$2:$C$87="Non",ROW('List of barriers'!$D$2:$D$87)-ROW('List of barriers'!$D$2)+1),ROWS('List of barriers'!$D$2:$D20))),"")</f>
        <v/>
      </c>
      <c r="D23" s="322" t="str">
        <f t="array" ref="D23">IFERROR(INDEX('List of barriers'!$E$2:$E$87,SMALL(IF('List of barriers'!$C$2:$C$87="Non",ROW('List of barriers'!$E$2:$E$87)-ROW('List of barriers'!$E$2)+1),ROWS('List of barriers'!$E$2:$E20))),"")</f>
        <v/>
      </c>
      <c r="E23" s="310"/>
      <c r="F23" s="310"/>
      <c r="H23" s="320"/>
      <c r="M23" s="312"/>
      <c r="N23" s="312"/>
      <c r="O23" s="312"/>
      <c r="P23" s="312"/>
      <c r="Q23" s="312"/>
    </row>
    <row r="24" spans="2:17" ht="36" customHeight="1" x14ac:dyDescent="0.2">
      <c r="B24" s="319" t="str">
        <f t="array" ref="B24">IFERROR(INDEX('List of barriers'!$A$2:$A$87,SMALL(IF('List of barriers'!$C$2:$C$87="Non",ROW('List of barriers'!$A$2:$A$87)-ROW('List of barriers'!$A$2)+1),ROWS('List of barriers'!$A$2:$A21))),"")</f>
        <v/>
      </c>
      <c r="C24" s="322" t="str">
        <f t="array" ref="C24">IFERROR(INDEX('List of barriers'!$D$2:$D$87,SMALL(IF('List of barriers'!$C$2:$C$87="Non",ROW('List of barriers'!$D$2:$D$87)-ROW('List of barriers'!$D$2)+1),ROWS('List of barriers'!$D$2:$D21))),"")</f>
        <v/>
      </c>
      <c r="D24" s="322" t="str">
        <f t="array" ref="D24">IFERROR(INDEX('List of barriers'!$E$2:$E$87,SMALL(IF('List of barriers'!$C$2:$C$87="Non",ROW('List of barriers'!$E$2:$E$87)-ROW('List of barriers'!$E$2)+1),ROWS('List of barriers'!$E$2:$E21))),"")</f>
        <v/>
      </c>
      <c r="E24" s="310"/>
      <c r="F24" s="310"/>
      <c r="H24" s="320"/>
      <c r="M24" s="312"/>
      <c r="N24" s="312"/>
      <c r="O24" s="312"/>
      <c r="P24" s="312"/>
      <c r="Q24" s="312"/>
    </row>
    <row r="25" spans="2:17" ht="36" customHeight="1" x14ac:dyDescent="0.2">
      <c r="B25" s="319" t="str">
        <f t="array" ref="B25">IFERROR(INDEX('List of barriers'!$A$2:$A$87,SMALL(IF('List of barriers'!$C$2:$C$87="Non",ROW('List of barriers'!$A$2:$A$87)-ROW('List of barriers'!$A$2)+1),ROWS('List of barriers'!$A$2:$A22))),"")</f>
        <v/>
      </c>
      <c r="C25" s="322" t="str">
        <f t="array" ref="C25">IFERROR(INDEX('List of barriers'!$D$2:$D$87,SMALL(IF('List of barriers'!$C$2:$C$87="Non",ROW('List of barriers'!$D$2:$D$87)-ROW('List of barriers'!$D$2)+1),ROWS('List of barriers'!$D$2:$D22))),"")</f>
        <v/>
      </c>
      <c r="D25" s="322" t="str">
        <f t="array" ref="D25">IFERROR(INDEX('List of barriers'!$E$2:$E$87,SMALL(IF('List of barriers'!$C$2:$C$87="Non",ROW('List of barriers'!$E$2:$E$87)-ROW('List of barriers'!$E$2)+1),ROWS('List of barriers'!$E$2:$E22))),"")</f>
        <v/>
      </c>
      <c r="E25" s="310"/>
      <c r="F25" s="310"/>
      <c r="H25" s="320"/>
      <c r="M25" s="312"/>
      <c r="N25" s="312"/>
      <c r="O25" s="312"/>
      <c r="P25" s="312"/>
      <c r="Q25" s="312"/>
    </row>
    <row r="26" spans="2:17" ht="36" customHeight="1" x14ac:dyDescent="0.2">
      <c r="B26" s="319" t="str">
        <f t="array" ref="B26">IFERROR(INDEX('List of barriers'!$A$2:$A$87,SMALL(IF('List of barriers'!$C$2:$C$87="Non",ROW('List of barriers'!$A$2:$A$87)-ROW('List of barriers'!$A$2)+1),ROWS('List of barriers'!$A$2:$A23))),"")</f>
        <v/>
      </c>
      <c r="C26" s="322" t="str">
        <f t="array" ref="C26">IFERROR(INDEX('List of barriers'!$D$2:$D$87,SMALL(IF('List of barriers'!$C$2:$C$87="Non",ROW('List of barriers'!$D$2:$D$87)-ROW('List of barriers'!$D$2)+1),ROWS('List of barriers'!$D$2:$D23))),"")</f>
        <v/>
      </c>
      <c r="D26" s="322" t="str">
        <f t="array" ref="D26">IFERROR(INDEX('List of barriers'!$E$2:$E$87,SMALL(IF('List of barriers'!$C$2:$C$87="Non",ROW('List of barriers'!$E$2:$E$87)-ROW('List of barriers'!$E$2)+1),ROWS('List of barriers'!$E$2:$E23))),"")</f>
        <v/>
      </c>
      <c r="E26" s="310"/>
      <c r="F26" s="310"/>
      <c r="H26" s="320"/>
      <c r="M26" s="312"/>
      <c r="N26" s="312"/>
      <c r="O26" s="312"/>
      <c r="P26" s="312"/>
      <c r="Q26" s="312"/>
    </row>
    <row r="27" spans="2:17" ht="36" customHeight="1" x14ac:dyDescent="0.2">
      <c r="B27" s="319" t="str">
        <f t="array" ref="B27">IFERROR(INDEX('List of barriers'!$A$2:$A$87,SMALL(IF('List of barriers'!$C$2:$C$87="Non",ROW('List of barriers'!$A$2:$A$87)-ROW('List of barriers'!$A$2)+1),ROWS('List of barriers'!$A$2:$A24))),"")</f>
        <v/>
      </c>
      <c r="C27" s="322" t="str">
        <f t="array" ref="C27">IFERROR(INDEX('List of barriers'!$D$2:$D$87,SMALL(IF('List of barriers'!$C$2:$C$87="Non",ROW('List of barriers'!$D$2:$D$87)-ROW('List of barriers'!$D$2)+1),ROWS('List of barriers'!$D$2:$D24))),"")</f>
        <v/>
      </c>
      <c r="D27" s="322" t="str">
        <f t="array" ref="D27">IFERROR(INDEX('List of barriers'!$E$2:$E$87,SMALL(IF('List of barriers'!$C$2:$C$87="Non",ROW('List of barriers'!$E$2:$E$87)-ROW('List of barriers'!$E$2)+1),ROWS('List of barriers'!$E$2:$E24))),"")</f>
        <v/>
      </c>
      <c r="E27" s="310"/>
      <c r="F27" s="310"/>
      <c r="H27" s="320"/>
      <c r="M27" s="312"/>
      <c r="N27" s="312"/>
      <c r="O27" s="312"/>
      <c r="P27" s="312"/>
      <c r="Q27" s="312"/>
    </row>
    <row r="28" spans="2:17" ht="36" customHeight="1" x14ac:dyDescent="0.2">
      <c r="B28" s="319" t="str">
        <f t="array" ref="B28">IFERROR(INDEX('List of barriers'!$A$2:$A$87,SMALL(IF('List of barriers'!$C$2:$C$87="Non",ROW('List of barriers'!$A$2:$A$87)-ROW('List of barriers'!$A$2)+1),ROWS('List of barriers'!$A$2:$A25))),"")</f>
        <v/>
      </c>
      <c r="C28" s="322" t="str">
        <f t="array" ref="C28">IFERROR(INDEX('List of barriers'!$D$2:$D$87,SMALL(IF('List of barriers'!$C$2:$C$87="Non",ROW('List of barriers'!$D$2:$D$87)-ROW('List of barriers'!$D$2)+1),ROWS('List of barriers'!$D$2:$D25))),"")</f>
        <v/>
      </c>
      <c r="D28" s="322" t="str">
        <f t="array" ref="D28">IFERROR(INDEX('List of barriers'!$E$2:$E$87,SMALL(IF('List of barriers'!$C$2:$C$87="Non",ROW('List of barriers'!$E$2:$E$87)-ROW('List of barriers'!$E$2)+1),ROWS('List of barriers'!$E$2:$E25))),"")</f>
        <v/>
      </c>
      <c r="E28" s="310"/>
      <c r="F28" s="310"/>
      <c r="H28" s="320"/>
      <c r="M28" s="312"/>
      <c r="N28" s="312"/>
      <c r="O28" s="312"/>
      <c r="P28" s="312"/>
      <c r="Q28" s="312"/>
    </row>
    <row r="29" spans="2:17" ht="36" customHeight="1" x14ac:dyDescent="0.2">
      <c r="B29" s="319" t="str">
        <f t="array" ref="B29">IFERROR(INDEX('List of barriers'!$A$2:$A$87,SMALL(IF('List of barriers'!$C$2:$C$87="Non",ROW('List of barriers'!$A$2:$A$87)-ROW('List of barriers'!$A$2)+1),ROWS('List of barriers'!$A$2:$A26))),"")</f>
        <v/>
      </c>
      <c r="C29" s="322" t="str">
        <f t="array" ref="C29">IFERROR(INDEX('List of barriers'!$D$2:$D$87,SMALL(IF('List of barriers'!$C$2:$C$87="Non",ROW('List of barriers'!$D$2:$D$87)-ROW('List of barriers'!$D$2)+1),ROWS('List of barriers'!$D$2:$D26))),"")</f>
        <v/>
      </c>
      <c r="D29" s="322" t="str">
        <f t="array" ref="D29">IFERROR(INDEX('List of barriers'!$E$2:$E$87,SMALL(IF('List of barriers'!$C$2:$C$87="Non",ROW('List of barriers'!$E$2:$E$87)-ROW('List of barriers'!$E$2)+1),ROWS('List of barriers'!$E$2:$E26))),"")</f>
        <v/>
      </c>
      <c r="E29" s="310"/>
      <c r="F29" s="310"/>
      <c r="H29" s="320"/>
      <c r="M29" s="312"/>
      <c r="N29" s="312"/>
      <c r="O29" s="312"/>
      <c r="P29" s="312"/>
      <c r="Q29" s="312"/>
    </row>
    <row r="30" spans="2:17" ht="36" customHeight="1" x14ac:dyDescent="0.2">
      <c r="B30" s="319" t="str">
        <f t="array" ref="B30">IFERROR(INDEX('List of barriers'!$A$2:$A$87,SMALL(IF('List of barriers'!$C$2:$C$87="Non",ROW('List of barriers'!$A$2:$A$87)-ROW('List of barriers'!$A$2)+1),ROWS('List of barriers'!$A$2:$A27))),"")</f>
        <v/>
      </c>
      <c r="C30" s="322" t="str">
        <f t="array" ref="C30">IFERROR(INDEX('List of barriers'!$D$2:$D$87,SMALL(IF('List of barriers'!$C$2:$C$87="Non",ROW('List of barriers'!$D$2:$D$87)-ROW('List of barriers'!$D$2)+1),ROWS('List of barriers'!$D$2:$D27))),"")</f>
        <v/>
      </c>
      <c r="D30" s="322" t="str">
        <f t="array" ref="D30">IFERROR(INDEX('List of barriers'!$E$2:$E$87,SMALL(IF('List of barriers'!$C$2:$C$87="Non",ROW('List of barriers'!$E$2:$E$87)-ROW('List of barriers'!$E$2)+1),ROWS('List of barriers'!$E$2:$E27))),"")</f>
        <v/>
      </c>
      <c r="E30" s="310"/>
      <c r="F30" s="310"/>
      <c r="H30" s="320"/>
    </row>
    <row r="31" spans="2:17" ht="36" customHeight="1" x14ac:dyDescent="0.2">
      <c r="B31" s="319" t="str">
        <f t="array" ref="B31">IFERROR(INDEX('List of barriers'!$A$2:$A$87,SMALL(IF('List of barriers'!$C$2:$C$87="Non",ROW('List of barriers'!$A$2:$A$87)-ROW('List of barriers'!$A$2)+1),ROWS('List of barriers'!$A$2:$A28))),"")</f>
        <v/>
      </c>
      <c r="C31" s="322" t="str">
        <f t="array" ref="C31">IFERROR(INDEX('List of barriers'!$D$2:$D$87,SMALL(IF('List of barriers'!$C$2:$C$87="Non",ROW('List of barriers'!$D$2:$D$87)-ROW('List of barriers'!$D$2)+1),ROWS('List of barriers'!$D$2:$D28))),"")</f>
        <v/>
      </c>
      <c r="D31" s="322" t="str">
        <f t="array" ref="D31">IFERROR(INDEX('List of barriers'!$E$2:$E$87,SMALL(IF('List of barriers'!$C$2:$C$87="Non",ROW('List of barriers'!$E$2:$E$87)-ROW('List of barriers'!$E$2)+1),ROWS('List of barriers'!$E$2:$E28))),"")</f>
        <v/>
      </c>
      <c r="E31" s="310"/>
      <c r="F31" s="310"/>
      <c r="H31" s="320"/>
    </row>
    <row r="32" spans="2:17" ht="36" customHeight="1" x14ac:dyDescent="0.2">
      <c r="B32" s="319" t="str">
        <f t="array" ref="B32">IFERROR(INDEX('List of barriers'!$A$2:$A$87,SMALL(IF('List of barriers'!$C$2:$C$87="Non",ROW('List of barriers'!$A$2:$A$87)-ROW('List of barriers'!$A$2)+1),ROWS('List of barriers'!$A$2:$A29))),"")</f>
        <v/>
      </c>
      <c r="C32" s="322" t="str">
        <f t="array" ref="C32">IFERROR(INDEX('List of barriers'!$D$2:$D$87,SMALL(IF('List of barriers'!$C$2:$C$87="Non",ROW('List of barriers'!$D$2:$D$87)-ROW('List of barriers'!$D$2)+1),ROWS('List of barriers'!$D$2:$D29))),"")</f>
        <v/>
      </c>
      <c r="D32" s="322" t="str">
        <f t="array" ref="D32">IFERROR(INDEX('List of barriers'!$E$2:$E$87,SMALL(IF('List of barriers'!$C$2:$C$87="Non",ROW('List of barriers'!$E$2:$E$87)-ROW('List of barriers'!$E$2)+1),ROWS('List of barriers'!$E$2:$E29))),"")</f>
        <v/>
      </c>
      <c r="E32" s="310"/>
      <c r="F32" s="310"/>
      <c r="H32" s="320"/>
    </row>
    <row r="33" spans="2:8" ht="36" customHeight="1" x14ac:dyDescent="0.2">
      <c r="B33" s="319" t="str">
        <f t="array" ref="B33">IFERROR(INDEX('List of barriers'!$A$2:$A$87,SMALL(IF('List of barriers'!$C$2:$C$87="Non",ROW('List of barriers'!$A$2:$A$87)-ROW('List of barriers'!$A$2)+1),ROWS('List of barriers'!$A$2:$A30))),"")</f>
        <v/>
      </c>
      <c r="C33" s="322" t="str">
        <f t="array" ref="C33">IFERROR(INDEX('List of barriers'!$D$2:$D$87,SMALL(IF('List of barriers'!$C$2:$C$87="Non",ROW('List of barriers'!$D$2:$D$87)-ROW('List of barriers'!$D$2)+1),ROWS('List of barriers'!$D$2:$D30))),"")</f>
        <v/>
      </c>
      <c r="D33" s="322" t="str">
        <f t="array" ref="D33">IFERROR(INDEX('List of barriers'!$E$2:$E$87,SMALL(IF('List of barriers'!$C$2:$C$87="Non",ROW('List of barriers'!$E$2:$E$87)-ROW('List of barriers'!$E$2)+1),ROWS('List of barriers'!$E$2:$E30))),"")</f>
        <v/>
      </c>
      <c r="E33" s="310"/>
      <c r="F33" s="310"/>
      <c r="H33" s="320"/>
    </row>
    <row r="34" spans="2:8" ht="36" customHeight="1" x14ac:dyDescent="0.2">
      <c r="B34" s="319" t="str">
        <f t="array" ref="B34">IFERROR(INDEX('List of barriers'!$A$2:$A$87,SMALL(IF('List of barriers'!$C$2:$C$87="Non",ROW('List of barriers'!$A$2:$A$87)-ROW('List of barriers'!$A$2)+1),ROWS('List of barriers'!$A$2:$A31))),"")</f>
        <v/>
      </c>
      <c r="C34" s="322" t="str">
        <f t="array" ref="C34">IFERROR(INDEX('List of barriers'!$D$2:$D$87,SMALL(IF('List of barriers'!$C$2:$C$87="Non",ROW('List of barriers'!$D$2:$D$87)-ROW('List of barriers'!$D$2)+1),ROWS('List of barriers'!$D$2:$D31))),"")</f>
        <v/>
      </c>
      <c r="D34" s="322" t="str">
        <f t="array" ref="D34">IFERROR(INDEX('List of barriers'!$E$2:$E$87,SMALL(IF('List of barriers'!$C$2:$C$87="Non",ROW('List of barriers'!$E$2:$E$87)-ROW('List of barriers'!$E$2)+1),ROWS('List of barriers'!$E$2:$E31))),"")</f>
        <v/>
      </c>
      <c r="E34" s="310"/>
      <c r="F34" s="310"/>
      <c r="H34" s="320"/>
    </row>
    <row r="35" spans="2:8" ht="36" customHeight="1" x14ac:dyDescent="0.2">
      <c r="B35" s="319" t="str">
        <f t="array" ref="B35">IFERROR(INDEX('List of barriers'!$A$2:$A$87,SMALL(IF('List of barriers'!$C$2:$C$87="Non",ROW('List of barriers'!$A$2:$A$87)-ROW('List of barriers'!$A$2)+1),ROWS('List of barriers'!$A$2:$A32))),"")</f>
        <v/>
      </c>
      <c r="C35" s="322" t="str">
        <f t="array" ref="C35">IFERROR(INDEX('List of barriers'!$D$2:$D$87,SMALL(IF('List of barriers'!$C$2:$C$87="Non",ROW('List of barriers'!$D$2:$D$87)-ROW('List of barriers'!$D$2)+1),ROWS('List of barriers'!$D$2:$D32))),"")</f>
        <v/>
      </c>
      <c r="D35" s="322" t="str">
        <f t="array" ref="D35">IFERROR(INDEX('List of barriers'!$E$2:$E$87,SMALL(IF('List of barriers'!$C$2:$C$87="Non",ROW('List of barriers'!$E$2:$E$87)-ROW('List of barriers'!$E$2)+1),ROWS('List of barriers'!$E$2:$E32))),"")</f>
        <v/>
      </c>
      <c r="E35" s="310"/>
      <c r="F35" s="310"/>
      <c r="H35" s="320"/>
    </row>
    <row r="36" spans="2:8" ht="36" customHeight="1" x14ac:dyDescent="0.2">
      <c r="B36" s="319" t="str">
        <f t="array" ref="B36">IFERROR(INDEX('List of barriers'!$A$2:$A$87,SMALL(IF('List of barriers'!$C$2:$C$87="Non",ROW('List of barriers'!$A$2:$A$87)-ROW('List of barriers'!$A$2)+1),ROWS('List of barriers'!$A$2:$A33))),"")</f>
        <v/>
      </c>
      <c r="C36" s="322" t="str">
        <f t="array" ref="C36">IFERROR(INDEX('List of barriers'!$D$2:$D$87,SMALL(IF('List of barriers'!$C$2:$C$87="Non",ROW('List of barriers'!$D$2:$D$87)-ROW('List of barriers'!$D$2)+1),ROWS('List of barriers'!$D$2:$D33))),"")</f>
        <v/>
      </c>
      <c r="D36" s="322" t="str">
        <f t="array" ref="D36">IFERROR(INDEX('List of barriers'!$E$2:$E$87,SMALL(IF('List of barriers'!$C$2:$C$87="Non",ROW('List of barriers'!$E$2:$E$87)-ROW('List of barriers'!$E$2)+1),ROWS('List of barriers'!$E$2:$E33))),"")</f>
        <v/>
      </c>
      <c r="E36" s="310"/>
      <c r="F36" s="310"/>
      <c r="H36" s="320"/>
    </row>
    <row r="37" spans="2:8" ht="36" customHeight="1" x14ac:dyDescent="0.2">
      <c r="B37" s="319" t="str">
        <f t="array" ref="B37">IFERROR(INDEX('List of barriers'!$A$2:$A$87,SMALL(IF('List of barriers'!$C$2:$C$87="Non",ROW('List of barriers'!$A$2:$A$87)-ROW('List of barriers'!$A$2)+1),ROWS('List of barriers'!$A$2:$A34))),"")</f>
        <v/>
      </c>
      <c r="C37" s="322" t="str">
        <f t="array" ref="C37">IFERROR(INDEX('List of barriers'!$D$2:$D$87,SMALL(IF('List of barriers'!$C$2:$C$87="Non",ROW('List of barriers'!$D$2:$D$87)-ROW('List of barriers'!$D$2)+1),ROWS('List of barriers'!$D$2:$D34))),"")</f>
        <v/>
      </c>
      <c r="D37" s="322" t="str">
        <f t="array" ref="D37">IFERROR(INDEX('List of barriers'!$E$2:$E$87,SMALL(IF('List of barriers'!$C$2:$C$87="Non",ROW('List of barriers'!$E$2:$E$87)-ROW('List of barriers'!$E$2)+1),ROWS('List of barriers'!$E$2:$E34))),"")</f>
        <v/>
      </c>
      <c r="E37" s="310"/>
      <c r="F37" s="310"/>
      <c r="H37" s="320"/>
    </row>
    <row r="38" spans="2:8" ht="36" customHeight="1" x14ac:dyDescent="0.2">
      <c r="B38" s="319" t="str">
        <f t="array" ref="B38">IFERROR(INDEX('List of barriers'!$A$2:$A$87,SMALL(IF('List of barriers'!$C$2:$C$87="Non",ROW('List of barriers'!$A$2:$A$87)-ROW('List of barriers'!$A$2)+1),ROWS('List of barriers'!$A$2:$A35))),"")</f>
        <v/>
      </c>
      <c r="C38" s="322" t="str">
        <f t="array" ref="C38">IFERROR(INDEX('List of barriers'!$D$2:$D$87,SMALL(IF('List of barriers'!$C$2:$C$87="Non",ROW('List of barriers'!$D$2:$D$87)-ROW('List of barriers'!$D$2)+1),ROWS('List of barriers'!$D$2:$D35))),"")</f>
        <v/>
      </c>
      <c r="D38" s="322" t="str">
        <f t="array" ref="D38">IFERROR(INDEX('List of barriers'!$E$2:$E$87,SMALL(IF('List of barriers'!$C$2:$C$87="Non",ROW('List of barriers'!$E$2:$E$87)-ROW('List of barriers'!$E$2)+1),ROWS('List of barriers'!$E$2:$E35))),"")</f>
        <v/>
      </c>
      <c r="E38" s="310"/>
      <c r="F38" s="310"/>
      <c r="H38" s="320"/>
    </row>
    <row r="39" spans="2:8" ht="36" customHeight="1" x14ac:dyDescent="0.2">
      <c r="B39" s="319" t="str">
        <f t="array" ref="B39">IFERROR(INDEX('List of barriers'!$A$2:$A$87,SMALL(IF('List of barriers'!$C$2:$C$87="Non",ROW('List of barriers'!$A$2:$A$87)-ROW('List of barriers'!$A$2)+1),ROWS('List of barriers'!$A$2:$A36))),"")</f>
        <v/>
      </c>
      <c r="C39" s="322" t="str">
        <f t="array" ref="C39">IFERROR(INDEX('List of barriers'!$D$2:$D$87,SMALL(IF('List of barriers'!$C$2:$C$87="Non",ROW('List of barriers'!$D$2:$D$87)-ROW('List of barriers'!$D$2)+1),ROWS('List of barriers'!$D$2:$D36))),"")</f>
        <v/>
      </c>
      <c r="D39" s="322" t="str">
        <f t="array" ref="D39">IFERROR(INDEX('List of barriers'!$E$2:$E$87,SMALL(IF('List of barriers'!$C$2:$C$87="Non",ROW('List of barriers'!$E$2:$E$87)-ROW('List of barriers'!$E$2)+1),ROWS('List of barriers'!$E$2:$E36))),"")</f>
        <v/>
      </c>
      <c r="E39" s="310"/>
      <c r="F39" s="310"/>
      <c r="H39" s="320"/>
    </row>
    <row r="40" spans="2:8" ht="36" customHeight="1" x14ac:dyDescent="0.2">
      <c r="B40" s="319" t="str">
        <f t="array" ref="B40">IFERROR(INDEX('List of barriers'!$A$2:$A$87,SMALL(IF('List of barriers'!$C$2:$C$87="Non",ROW('List of barriers'!$A$2:$A$87)-ROW('List of barriers'!$A$2)+1),ROWS('List of barriers'!$A$2:$A37))),"")</f>
        <v/>
      </c>
      <c r="C40" s="322" t="str">
        <f t="array" ref="C40">IFERROR(INDEX('List of barriers'!$D$2:$D$87,SMALL(IF('List of barriers'!$C$2:$C$87="Non",ROW('List of barriers'!$D$2:$D$87)-ROW('List of barriers'!$D$2)+1),ROWS('List of barriers'!$D$2:$D37))),"")</f>
        <v/>
      </c>
      <c r="D40" s="322" t="str">
        <f t="array" ref="D40">IFERROR(INDEX('List of barriers'!$E$2:$E$87,SMALL(IF('List of barriers'!$C$2:$C$87="Non",ROW('List of barriers'!$E$2:$E$87)-ROW('List of barriers'!$E$2)+1),ROWS('List of barriers'!$E$2:$E37))),"")</f>
        <v/>
      </c>
      <c r="E40" s="310"/>
      <c r="F40" s="310"/>
      <c r="H40" s="320"/>
    </row>
    <row r="41" spans="2:8" ht="36" customHeight="1" x14ac:dyDescent="0.2">
      <c r="B41" s="319" t="str">
        <f t="array" ref="B41">IFERROR(INDEX('List of barriers'!$A$2:$A$87,SMALL(IF('List of barriers'!$C$2:$C$87="Non",ROW('List of barriers'!$A$2:$A$87)-ROW('List of barriers'!$A$2)+1),ROWS('List of barriers'!$A$2:$A38))),"")</f>
        <v/>
      </c>
      <c r="C41" s="322" t="str">
        <f t="array" ref="C41">IFERROR(INDEX('List of barriers'!$D$2:$D$87,SMALL(IF('List of barriers'!$C$2:$C$87="Non",ROW('List of barriers'!$D$2:$D$87)-ROW('List of barriers'!$D$2)+1),ROWS('List of barriers'!$D$2:$D38))),"")</f>
        <v/>
      </c>
      <c r="D41" s="322" t="str">
        <f t="array" ref="D41">IFERROR(INDEX('List of barriers'!$E$2:$E$87,SMALL(IF('List of barriers'!$C$2:$C$87="Non",ROW('List of barriers'!$E$2:$E$87)-ROW('List of barriers'!$E$2)+1),ROWS('List of barriers'!$E$2:$E38))),"")</f>
        <v/>
      </c>
      <c r="E41" s="310"/>
      <c r="F41" s="310"/>
      <c r="H41" s="320"/>
    </row>
    <row r="42" spans="2:8" ht="36" customHeight="1" x14ac:dyDescent="0.2">
      <c r="B42" s="319" t="str">
        <f t="array" ref="B42">IFERROR(INDEX('List of barriers'!$A$2:$A$87,SMALL(IF('List of barriers'!$C$2:$C$87="Non",ROW('List of barriers'!$A$2:$A$87)-ROW('List of barriers'!$A$2)+1),ROWS('List of barriers'!$A$2:$A39))),"")</f>
        <v/>
      </c>
      <c r="C42" s="322" t="str">
        <f t="array" ref="C42">IFERROR(INDEX('List of barriers'!$D$2:$D$87,SMALL(IF('List of barriers'!$C$2:$C$87="Non",ROW('List of barriers'!$D$2:$D$87)-ROW('List of barriers'!$D$2)+1),ROWS('List of barriers'!$D$2:$D39))),"")</f>
        <v/>
      </c>
      <c r="D42" s="322" t="str">
        <f t="array" ref="D42">IFERROR(INDEX('List of barriers'!$E$2:$E$87,SMALL(IF('List of barriers'!$C$2:$C$87="Non",ROW('List of barriers'!$E$2:$E$87)-ROW('List of barriers'!$E$2)+1),ROWS('List of barriers'!$E$2:$E39))),"")</f>
        <v/>
      </c>
      <c r="E42" s="310"/>
      <c r="F42" s="310"/>
      <c r="H42" s="320"/>
    </row>
    <row r="43" spans="2:8" ht="36" customHeight="1" x14ac:dyDescent="0.2">
      <c r="B43" s="319" t="str">
        <f t="array" ref="B43">IFERROR(INDEX('List of barriers'!$A$2:$A$87,SMALL(IF('List of barriers'!$C$2:$C$87="Non",ROW('List of barriers'!$A$2:$A$87)-ROW('List of barriers'!$A$2)+1),ROWS('List of barriers'!$A$2:$A40))),"")</f>
        <v/>
      </c>
      <c r="C43" s="322" t="str">
        <f t="array" ref="C43">IFERROR(INDEX('List of barriers'!$D$2:$D$87,SMALL(IF('List of barriers'!$C$2:$C$87="Non",ROW('List of barriers'!$D$2:$D$87)-ROW('List of barriers'!$D$2)+1),ROWS('List of barriers'!$D$2:$D40))),"")</f>
        <v/>
      </c>
      <c r="D43" s="322" t="str">
        <f t="array" ref="D43">IFERROR(INDEX('List of barriers'!$E$2:$E$87,SMALL(IF('List of barriers'!$C$2:$C$87="Non",ROW('List of barriers'!$E$2:$E$87)-ROW('List of barriers'!$E$2)+1),ROWS('List of barriers'!$E$2:$E40))),"")</f>
        <v/>
      </c>
      <c r="E43" s="310"/>
      <c r="F43" s="310"/>
      <c r="H43" s="320"/>
    </row>
    <row r="44" spans="2:8" ht="36" customHeight="1" x14ac:dyDescent="0.2">
      <c r="B44" s="319" t="str">
        <f t="array" ref="B44">IFERROR(INDEX('List of barriers'!$A$2:$A$87,SMALL(IF('List of barriers'!$C$2:$C$87="Non",ROW('List of barriers'!$A$2:$A$87)-ROW('List of barriers'!$A$2)+1),ROWS('List of barriers'!$A$2:$A41))),"")</f>
        <v/>
      </c>
      <c r="C44" s="322" t="str">
        <f t="array" ref="C44">IFERROR(INDEX('List of barriers'!$D$2:$D$87,SMALL(IF('List of barriers'!$C$2:$C$87="Non",ROW('List of barriers'!$D$2:$D$87)-ROW('List of barriers'!$D$2)+1),ROWS('List of barriers'!$D$2:$D41))),"")</f>
        <v/>
      </c>
      <c r="D44" s="322" t="str">
        <f t="array" ref="D44">IFERROR(INDEX('List of barriers'!$E$2:$E$87,SMALL(IF('List of barriers'!$C$2:$C$87="Non",ROW('List of barriers'!$E$2:$E$87)-ROW('List of barriers'!$E$2)+1),ROWS('List of barriers'!$E$2:$E41))),"")</f>
        <v/>
      </c>
      <c r="E44" s="310"/>
      <c r="F44" s="310"/>
      <c r="H44" s="320"/>
    </row>
    <row r="45" spans="2:8" ht="36" customHeight="1" x14ac:dyDescent="0.2">
      <c r="B45" s="319" t="str">
        <f t="array" ref="B45">IFERROR(INDEX('List of barriers'!$A$2:$A$87,SMALL(IF('List of barriers'!$C$2:$C$87="Non",ROW('List of barriers'!$A$2:$A$87)-ROW('List of barriers'!$A$2)+1),ROWS('List of barriers'!$A$2:$A42))),"")</f>
        <v/>
      </c>
      <c r="C45" s="322" t="str">
        <f t="array" ref="C45">IFERROR(INDEX('List of barriers'!$D$2:$D$87,SMALL(IF('List of barriers'!$C$2:$C$87="Non",ROW('List of barriers'!$D$2:$D$87)-ROW('List of barriers'!$D$2)+1),ROWS('List of barriers'!$D$2:$D42))),"")</f>
        <v/>
      </c>
      <c r="D45" s="322" t="str">
        <f t="array" ref="D45">IFERROR(INDEX('List of barriers'!$E$2:$E$87,SMALL(IF('List of barriers'!$C$2:$C$87="Non",ROW('List of barriers'!$E$2:$E$87)-ROW('List of barriers'!$E$2)+1),ROWS('List of barriers'!$E$2:$E42))),"")</f>
        <v/>
      </c>
      <c r="E45" s="310"/>
      <c r="F45" s="310"/>
      <c r="H45" s="320"/>
    </row>
    <row r="46" spans="2:8" ht="36" customHeight="1" x14ac:dyDescent="0.2">
      <c r="B46" s="319" t="str">
        <f t="array" ref="B46">IFERROR(INDEX('List of barriers'!$A$2:$A$87,SMALL(IF('List of barriers'!$C$2:$C$87="Non",ROW('List of barriers'!$A$2:$A$87)-ROW('List of barriers'!$A$2)+1),ROWS('List of barriers'!$A$2:$A43))),"")</f>
        <v/>
      </c>
      <c r="C46" s="322" t="str">
        <f t="array" ref="C46">IFERROR(INDEX('List of barriers'!$D$2:$D$87,SMALL(IF('List of barriers'!$C$2:$C$87="Non",ROW('List of barriers'!$D$2:$D$87)-ROW('List of barriers'!$D$2)+1),ROWS('List of barriers'!$D$2:$D43))),"")</f>
        <v/>
      </c>
      <c r="D46" s="322" t="str">
        <f t="array" ref="D46">IFERROR(INDEX('List of barriers'!$E$2:$E$87,SMALL(IF('List of barriers'!$C$2:$C$87="Non",ROW('List of barriers'!$E$2:$E$87)-ROW('List of barriers'!$E$2)+1),ROWS('List of barriers'!$E$2:$E43))),"")</f>
        <v/>
      </c>
      <c r="E46" s="310"/>
      <c r="F46" s="310"/>
      <c r="H46" s="320"/>
    </row>
    <row r="47" spans="2:8" ht="36" customHeight="1" x14ac:dyDescent="0.2">
      <c r="B47" s="319" t="str">
        <f t="array" ref="B47">IFERROR(INDEX('List of barriers'!$A$2:$A$87,SMALL(IF('List of barriers'!$C$2:$C$87="Non",ROW('List of barriers'!$A$2:$A$87)-ROW('List of barriers'!$A$2)+1),ROWS('List of barriers'!$A$2:$A44))),"")</f>
        <v/>
      </c>
      <c r="C47" s="322" t="str">
        <f t="array" ref="C47">IFERROR(INDEX('List of barriers'!$D$2:$D$87,SMALL(IF('List of barriers'!$C$2:$C$87="Non",ROW('List of barriers'!$D$2:$D$87)-ROW('List of barriers'!$D$2)+1),ROWS('List of barriers'!$D$2:$D44))),"")</f>
        <v/>
      </c>
      <c r="D47" s="322" t="str">
        <f t="array" ref="D47">IFERROR(INDEX('List of barriers'!$E$2:$E$87,SMALL(IF('List of barriers'!$C$2:$C$87="Non",ROW('List of barriers'!$E$2:$E$87)-ROW('List of barriers'!$E$2)+1),ROWS('List of barriers'!$E$2:$E44))),"")</f>
        <v/>
      </c>
      <c r="E47" s="310"/>
      <c r="F47" s="310"/>
      <c r="H47" s="320"/>
    </row>
    <row r="48" spans="2:8" ht="36" customHeight="1" x14ac:dyDescent="0.2">
      <c r="B48" s="319" t="str">
        <f t="array" ref="B48">IFERROR(INDEX('List of barriers'!$A$2:$A$87,SMALL(IF('List of barriers'!$C$2:$C$87="Non",ROW('List of barriers'!$A$2:$A$87)-ROW('List of barriers'!$A$2)+1),ROWS('List of barriers'!$A$2:$A45))),"")</f>
        <v/>
      </c>
      <c r="C48" s="322" t="str">
        <f t="array" ref="C48">IFERROR(INDEX('List of barriers'!$D$2:$D$87,SMALL(IF('List of barriers'!$C$2:$C$87="Non",ROW('List of barriers'!$D$2:$D$87)-ROW('List of barriers'!$D$2)+1),ROWS('List of barriers'!$D$2:$D45))),"")</f>
        <v/>
      </c>
      <c r="D48" s="322" t="str">
        <f t="array" ref="D48">IFERROR(INDEX('List of barriers'!$E$2:$E$87,SMALL(IF('List of barriers'!$C$2:$C$87="Non",ROW('List of barriers'!$E$2:$E$87)-ROW('List of barriers'!$E$2)+1),ROWS('List of barriers'!$E$2:$E45))),"")</f>
        <v/>
      </c>
      <c r="E48" s="310"/>
      <c r="F48" s="310"/>
      <c r="H48" s="320"/>
    </row>
    <row r="49" spans="2:8" ht="36" customHeight="1" x14ac:dyDescent="0.2">
      <c r="B49" s="319" t="str">
        <f t="array" ref="B49">IFERROR(INDEX('List of barriers'!$A$2:$A$87,SMALL(IF('List of barriers'!$C$2:$C$87="Non",ROW('List of barriers'!$A$2:$A$87)-ROW('List of barriers'!$A$2)+1),ROWS('List of barriers'!$A$2:$A46))),"")</f>
        <v/>
      </c>
      <c r="C49" s="322" t="str">
        <f t="array" ref="C49">IFERROR(INDEX('List of barriers'!$D$2:$D$87,SMALL(IF('List of barriers'!$C$2:$C$87="Non",ROW('List of barriers'!$D$2:$D$87)-ROW('List of barriers'!$D$2)+1),ROWS('List of barriers'!$D$2:$D46))),"")</f>
        <v/>
      </c>
      <c r="D49" s="322" t="str">
        <f t="array" ref="D49">IFERROR(INDEX('List of barriers'!$E$2:$E$87,SMALL(IF('List of barriers'!$C$2:$C$87="Non",ROW('List of barriers'!$E$2:$E$87)-ROW('List of barriers'!$E$2)+1),ROWS('List of barriers'!$E$2:$E46))),"")</f>
        <v/>
      </c>
      <c r="E49" s="310"/>
      <c r="F49" s="310"/>
      <c r="H49" s="320"/>
    </row>
    <row r="50" spans="2:8" ht="36" customHeight="1" x14ac:dyDescent="0.2">
      <c r="B50" s="319" t="str">
        <f t="array" ref="B50">IFERROR(INDEX('List of barriers'!$A$2:$A$87,SMALL(IF('List of barriers'!$C$2:$C$87="Non",ROW('List of barriers'!$A$2:$A$87)-ROW('List of barriers'!$A$2)+1),ROWS('List of barriers'!$A$2:$A47))),"")</f>
        <v/>
      </c>
      <c r="C50" s="322" t="str">
        <f t="array" ref="C50">IFERROR(INDEX('List of barriers'!$D$2:$D$87,SMALL(IF('List of barriers'!$C$2:$C$87="Non",ROW('List of barriers'!$D$2:$D$87)-ROW('List of barriers'!$D$2)+1),ROWS('List of barriers'!$D$2:$D47))),"")</f>
        <v/>
      </c>
      <c r="D50" s="322" t="str">
        <f t="array" ref="D50">IFERROR(INDEX('List of barriers'!$E$2:$E$87,SMALL(IF('List of barriers'!$C$2:$C$87="Non",ROW('List of barriers'!$E$2:$E$87)-ROW('List of barriers'!$E$2)+1),ROWS('List of barriers'!$E$2:$E47))),"")</f>
        <v/>
      </c>
      <c r="E50" s="310"/>
      <c r="F50" s="310"/>
      <c r="H50" s="320"/>
    </row>
    <row r="51" spans="2:8" ht="36" customHeight="1" x14ac:dyDescent="0.2">
      <c r="B51" s="319" t="str">
        <f t="array" ref="B51">IFERROR(INDEX('List of barriers'!$A$2:$A$87,SMALL(IF('List of barriers'!$C$2:$C$87="Non",ROW('List of barriers'!$A$2:$A$87)-ROW('List of barriers'!$A$2)+1),ROWS('List of barriers'!$A$2:$A48))),"")</f>
        <v/>
      </c>
      <c r="C51" s="322" t="str">
        <f t="array" ref="C51">IFERROR(INDEX('List of barriers'!$D$2:$D$87,SMALL(IF('List of barriers'!$C$2:$C$87="Non",ROW('List of barriers'!$D$2:$D$87)-ROW('List of barriers'!$D$2)+1),ROWS('List of barriers'!$D$2:$D48))),"")</f>
        <v/>
      </c>
      <c r="D51" s="322" t="str">
        <f t="array" ref="D51">IFERROR(INDEX('List of barriers'!$E$2:$E$87,SMALL(IF('List of barriers'!$C$2:$C$87="Non",ROW('List of barriers'!$E$2:$E$87)-ROW('List of barriers'!$E$2)+1),ROWS('List of barriers'!$E$2:$E48))),"")</f>
        <v/>
      </c>
      <c r="E51" s="310"/>
      <c r="F51" s="310"/>
      <c r="H51" s="320"/>
    </row>
    <row r="52" spans="2:8" ht="36" customHeight="1" x14ac:dyDescent="0.2">
      <c r="B52" s="319" t="str">
        <f t="array" ref="B52">IFERROR(INDEX('List of barriers'!$A$2:$A$87,SMALL(IF('List of barriers'!$C$2:$C$87="Non",ROW('List of barriers'!$A$2:$A$87)-ROW('List of barriers'!$A$2)+1),ROWS('List of barriers'!$A$2:$A49))),"")</f>
        <v/>
      </c>
      <c r="C52" s="322" t="str">
        <f t="array" ref="C52">IFERROR(INDEX('List of barriers'!$D$2:$D$87,SMALL(IF('List of barriers'!$C$2:$C$87="Non",ROW('List of barriers'!$D$2:$D$87)-ROW('List of barriers'!$D$2)+1),ROWS('List of barriers'!$D$2:$D49))),"")</f>
        <v/>
      </c>
      <c r="D52" s="322" t="str">
        <f t="array" ref="D52">IFERROR(INDEX('List of barriers'!$E$2:$E$87,SMALL(IF('List of barriers'!$C$2:$C$87="Non",ROW('List of barriers'!$E$2:$E$87)-ROW('List of barriers'!$E$2)+1),ROWS('List of barriers'!$E$2:$E49))),"")</f>
        <v/>
      </c>
      <c r="E52" s="310"/>
      <c r="F52" s="310"/>
      <c r="H52" s="320"/>
    </row>
    <row r="53" spans="2:8" ht="36" customHeight="1" x14ac:dyDescent="0.2">
      <c r="B53" s="319" t="str">
        <f t="array" ref="B53">IFERROR(INDEX('List of barriers'!$A$2:$A$87,SMALL(IF('List of barriers'!$C$2:$C$87="Non",ROW('List of barriers'!$A$2:$A$87)-ROW('List of barriers'!$A$2)+1),ROWS('List of barriers'!$A$2:$A50))),"")</f>
        <v/>
      </c>
      <c r="C53" s="322" t="str">
        <f t="array" ref="C53">IFERROR(INDEX('List of barriers'!$D$2:$D$87,SMALL(IF('List of barriers'!$C$2:$C$87="Non",ROW('List of barriers'!$D$2:$D$87)-ROW('List of barriers'!$D$2)+1),ROWS('List of barriers'!$D$2:$D50))),"")</f>
        <v/>
      </c>
      <c r="D53" s="322" t="str">
        <f t="array" ref="D53">IFERROR(INDEX('List of barriers'!$E$2:$E$87,SMALL(IF('List of barriers'!$C$2:$C$87="Non",ROW('List of barriers'!$E$2:$E$87)-ROW('List of barriers'!$E$2)+1),ROWS('List of barriers'!$E$2:$E50))),"")</f>
        <v/>
      </c>
      <c r="E53" s="310"/>
      <c r="F53" s="310"/>
      <c r="H53" s="320"/>
    </row>
    <row r="54" spans="2:8" ht="36" customHeight="1" x14ac:dyDescent="0.2">
      <c r="B54" s="319" t="str">
        <f t="array" ref="B54">IFERROR(INDEX('List of barriers'!$A$2:$A$87,SMALL(IF('List of barriers'!$C$2:$C$87="Non",ROW('List of barriers'!$A$2:$A$87)-ROW('List of barriers'!$A$2)+1),ROWS('List of barriers'!$A$2:$A51))),"")</f>
        <v/>
      </c>
      <c r="C54" s="322" t="str">
        <f t="array" ref="C54">IFERROR(INDEX('List of barriers'!$D$2:$D$87,SMALL(IF('List of barriers'!$C$2:$C$87="Non",ROW('List of barriers'!$D$2:$D$87)-ROW('List of barriers'!$D$2)+1),ROWS('List of barriers'!$D$2:$D51))),"")</f>
        <v/>
      </c>
      <c r="D54" s="322" t="str">
        <f t="array" ref="D54">IFERROR(INDEX('List of barriers'!$E$2:$E$87,SMALL(IF('List of barriers'!$C$2:$C$87="Non",ROW('List of barriers'!$E$2:$E$87)-ROW('List of barriers'!$E$2)+1),ROWS('List of barriers'!$E$2:$E51))),"")</f>
        <v/>
      </c>
      <c r="E54" s="310"/>
      <c r="F54" s="310"/>
      <c r="H54" s="320"/>
    </row>
    <row r="55" spans="2:8" ht="36" customHeight="1" x14ac:dyDescent="0.2">
      <c r="B55" s="319" t="str">
        <f t="array" ref="B55">IFERROR(INDEX('List of barriers'!$A$2:$A$87,SMALL(IF('List of barriers'!$C$2:$C$87="Non",ROW('List of barriers'!$A$2:$A$87)-ROW('List of barriers'!$A$2)+1),ROWS('List of barriers'!$A$2:$A52))),"")</f>
        <v/>
      </c>
      <c r="C55" s="322" t="str">
        <f t="array" ref="C55">IFERROR(INDEX('List of barriers'!$D$2:$D$87,SMALL(IF('List of barriers'!$C$2:$C$87="Non",ROW('List of barriers'!$D$2:$D$87)-ROW('List of barriers'!$D$2)+1),ROWS('List of barriers'!$D$2:$D52))),"")</f>
        <v/>
      </c>
      <c r="D55" s="322" t="str">
        <f t="array" ref="D55">IFERROR(INDEX('List of barriers'!$E$2:$E$87,SMALL(IF('List of barriers'!$C$2:$C$87="Non",ROW('List of barriers'!$E$2:$E$87)-ROW('List of barriers'!$E$2)+1),ROWS('List of barriers'!$E$2:$E52))),"")</f>
        <v/>
      </c>
      <c r="E55" s="310"/>
      <c r="F55" s="310"/>
      <c r="H55" s="320"/>
    </row>
    <row r="56" spans="2:8" ht="36" customHeight="1" x14ac:dyDescent="0.2">
      <c r="B56" s="319" t="str">
        <f t="array" ref="B56">IFERROR(INDEX('List of barriers'!$A$2:$A$87,SMALL(IF('List of barriers'!$C$2:$C$87="Non",ROW('List of barriers'!$A$2:$A$87)-ROW('List of barriers'!$A$2)+1),ROWS('List of barriers'!$A$2:$A53))),"")</f>
        <v/>
      </c>
      <c r="C56" s="322" t="str">
        <f t="array" ref="C56">IFERROR(INDEX('List of barriers'!$D$2:$D$87,SMALL(IF('List of barriers'!$C$2:$C$87="Non",ROW('List of barriers'!$D$2:$D$87)-ROW('List of barriers'!$D$2)+1),ROWS('List of barriers'!$D$2:$D53))),"")</f>
        <v/>
      </c>
      <c r="D56" s="322" t="str">
        <f t="array" ref="D56">IFERROR(INDEX('List of barriers'!$E$2:$E$87,SMALL(IF('List of barriers'!$C$2:$C$87="Non",ROW('List of barriers'!$E$2:$E$87)-ROW('List of barriers'!$E$2)+1),ROWS('List of barriers'!$E$2:$E53))),"")</f>
        <v/>
      </c>
      <c r="E56" s="310"/>
      <c r="F56" s="310"/>
      <c r="H56" s="320"/>
    </row>
    <row r="57" spans="2:8" ht="36" customHeight="1" x14ac:dyDescent="0.2">
      <c r="B57" s="319" t="str">
        <f t="array" ref="B57">IFERROR(INDEX('List of barriers'!$A$2:$A$87,SMALL(IF('List of barriers'!$C$2:$C$87="Non",ROW('List of barriers'!$A$2:$A$87)-ROW('List of barriers'!$A$2)+1),ROWS('List of barriers'!$A$2:$A54))),"")</f>
        <v/>
      </c>
      <c r="C57" s="322" t="str">
        <f t="array" ref="C57">IFERROR(INDEX('List of barriers'!$D$2:$D$87,SMALL(IF('List of barriers'!$C$2:$C$87="Non",ROW('List of barriers'!$D$2:$D$87)-ROW('List of barriers'!$D$2)+1),ROWS('List of barriers'!$D$2:$D54))),"")</f>
        <v/>
      </c>
      <c r="D57" s="322" t="str">
        <f t="array" ref="D57">IFERROR(INDEX('List of barriers'!$E$2:$E$87,SMALL(IF('List of barriers'!$C$2:$C$87="Non",ROW('List of barriers'!$E$2:$E$87)-ROW('List of barriers'!$E$2)+1),ROWS('List of barriers'!$E$2:$E54))),"")</f>
        <v/>
      </c>
      <c r="E57" s="310"/>
      <c r="F57" s="310"/>
      <c r="H57" s="320"/>
    </row>
    <row r="58" spans="2:8" ht="36" customHeight="1" x14ac:dyDescent="0.2">
      <c r="B58" s="319" t="str">
        <f t="array" ref="B58">IFERROR(INDEX('List of barriers'!$A$2:$A$87,SMALL(IF('List of barriers'!$C$2:$C$87="Non",ROW('List of barriers'!$A$2:$A$87)-ROW('List of barriers'!$A$2)+1),ROWS('List of barriers'!$A$2:$A55))),"")</f>
        <v/>
      </c>
      <c r="C58" s="322" t="str">
        <f t="array" ref="C58">IFERROR(INDEX('List of barriers'!$D$2:$D$87,SMALL(IF('List of barriers'!$C$2:$C$87="Non",ROW('List of barriers'!$D$2:$D$87)-ROW('List of barriers'!$D$2)+1),ROWS('List of barriers'!$D$2:$D55))),"")</f>
        <v/>
      </c>
      <c r="D58" s="322" t="str">
        <f t="array" ref="D58">IFERROR(INDEX('List of barriers'!$E$2:$E$87,SMALL(IF('List of barriers'!$C$2:$C$87="Non",ROW('List of barriers'!$E$2:$E$87)-ROW('List of barriers'!$E$2)+1),ROWS('List of barriers'!$E$2:$E55))),"")</f>
        <v/>
      </c>
      <c r="E58" s="310"/>
      <c r="F58" s="310"/>
      <c r="H58" s="320"/>
    </row>
    <row r="59" spans="2:8" ht="36" customHeight="1" x14ac:dyDescent="0.2">
      <c r="B59" s="319" t="str">
        <f t="array" ref="B59">IFERROR(INDEX('List of barriers'!$A$2:$A$87,SMALL(IF('List of barriers'!$C$2:$C$87="Non",ROW('List of barriers'!$A$2:$A$87)-ROW('List of barriers'!$A$2)+1),ROWS('List of barriers'!$A$2:$A56))),"")</f>
        <v/>
      </c>
      <c r="C59" s="322" t="str">
        <f t="array" ref="C59">IFERROR(INDEX('List of barriers'!$D$2:$D$87,SMALL(IF('List of barriers'!$C$2:$C$87="Non",ROW('List of barriers'!$D$2:$D$87)-ROW('List of barriers'!$D$2)+1),ROWS('List of barriers'!$D$2:$D56))),"")</f>
        <v/>
      </c>
      <c r="D59" s="322" t="str">
        <f t="array" ref="D59">IFERROR(INDEX('List of barriers'!$E$2:$E$87,SMALL(IF('List of barriers'!$C$2:$C$87="Non",ROW('List of barriers'!$E$2:$E$87)-ROW('List of barriers'!$E$2)+1),ROWS('List of barriers'!$E$2:$E56))),"")</f>
        <v/>
      </c>
      <c r="E59" s="310"/>
      <c r="F59" s="310"/>
      <c r="H59" s="320"/>
    </row>
    <row r="60" spans="2:8" ht="36" customHeight="1" x14ac:dyDescent="0.2">
      <c r="B60" s="319" t="str">
        <f t="array" ref="B60">IFERROR(INDEX('List of barriers'!$A$2:$A$87,SMALL(IF('List of barriers'!$C$2:$C$87="Non",ROW('List of barriers'!$A$2:$A$87)-ROW('List of barriers'!$A$2)+1),ROWS('List of barriers'!$A$2:$A57))),"")</f>
        <v/>
      </c>
      <c r="C60" s="322" t="str">
        <f t="array" ref="C60">IFERROR(INDEX('List of barriers'!$D$2:$D$87,SMALL(IF('List of barriers'!$C$2:$C$87="Non",ROW('List of barriers'!$D$2:$D$87)-ROW('List of barriers'!$D$2)+1),ROWS('List of barriers'!$D$2:$D57))),"")</f>
        <v/>
      </c>
      <c r="D60" s="322" t="str">
        <f t="array" ref="D60">IFERROR(INDEX('List of barriers'!$E$2:$E$87,SMALL(IF('List of barriers'!$C$2:$C$87="Non",ROW('List of barriers'!$E$2:$E$87)-ROW('List of barriers'!$E$2)+1),ROWS('List of barriers'!$E$2:$E57))),"")</f>
        <v/>
      </c>
      <c r="E60" s="310"/>
      <c r="F60" s="310"/>
      <c r="H60" s="320"/>
    </row>
    <row r="61" spans="2:8" ht="36" customHeight="1" x14ac:dyDescent="0.2">
      <c r="B61" s="319" t="str">
        <f t="array" ref="B61">IFERROR(INDEX('List of barriers'!$A$2:$A$87,SMALL(IF('List of barriers'!$C$2:$C$87="Non",ROW('List of barriers'!$A$2:$A$87)-ROW('List of barriers'!$A$2)+1),ROWS('List of barriers'!$A$2:$A58))),"")</f>
        <v/>
      </c>
      <c r="C61" s="322" t="str">
        <f t="array" ref="C61">IFERROR(INDEX('List of barriers'!$D$2:$D$87,SMALL(IF('List of barriers'!$C$2:$C$87="Non",ROW('List of barriers'!$D$2:$D$87)-ROW('List of barriers'!$D$2)+1),ROWS('List of barriers'!$D$2:$D58))),"")</f>
        <v/>
      </c>
      <c r="D61" s="322" t="str">
        <f t="array" ref="D61">IFERROR(INDEX('List of barriers'!$E$2:$E$87,SMALL(IF('List of barriers'!$C$2:$C$87="Non",ROW('List of barriers'!$E$2:$E$87)-ROW('List of barriers'!$E$2)+1),ROWS('List of barriers'!$E$2:$E58))),"")</f>
        <v/>
      </c>
      <c r="E61" s="310"/>
      <c r="F61" s="310"/>
      <c r="H61" s="320"/>
    </row>
    <row r="62" spans="2:8" ht="36" customHeight="1" x14ac:dyDescent="0.2">
      <c r="B62" s="319" t="str">
        <f t="array" ref="B62">IFERROR(INDEX('List of barriers'!$A$2:$A$87,SMALL(IF('List of barriers'!$C$2:$C$87="Non",ROW('List of barriers'!$A$2:$A$87)-ROW('List of barriers'!$A$2)+1),ROWS('List of barriers'!$A$2:$A59))),"")</f>
        <v/>
      </c>
      <c r="C62" s="322" t="str">
        <f t="array" ref="C62">IFERROR(INDEX('List of barriers'!$D$2:$D$87,SMALL(IF('List of barriers'!$C$2:$C$87="Non",ROW('List of barriers'!$D$2:$D$87)-ROW('List of barriers'!$D$2)+1),ROWS('List of barriers'!$D$2:$D59))),"")</f>
        <v/>
      </c>
      <c r="D62" s="322" t="str">
        <f t="array" ref="D62">IFERROR(INDEX('List of barriers'!$E$2:$E$87,SMALL(IF('List of barriers'!$C$2:$C$87="Non",ROW('List of barriers'!$E$2:$E$87)-ROW('List of barriers'!$E$2)+1),ROWS('List of barriers'!$E$2:$E59))),"")</f>
        <v/>
      </c>
      <c r="E62" s="310"/>
      <c r="F62" s="310"/>
      <c r="H62" s="320"/>
    </row>
    <row r="63" spans="2:8" ht="36" customHeight="1" x14ac:dyDescent="0.2">
      <c r="B63" s="319" t="str">
        <f t="array" ref="B63">IFERROR(INDEX('List of barriers'!$A$2:$A$87,SMALL(IF('List of barriers'!$C$2:$C$87="Non",ROW('List of barriers'!$A$2:$A$87)-ROW('List of barriers'!$A$2)+1),ROWS('List of barriers'!$A$2:$A60))),"")</f>
        <v/>
      </c>
      <c r="C63" s="322" t="str">
        <f t="array" ref="C63">IFERROR(INDEX('List of barriers'!$D$2:$D$87,SMALL(IF('List of barriers'!$C$2:$C$87="Non",ROW('List of barriers'!$D$2:$D$87)-ROW('List of barriers'!$D$2)+1),ROWS('List of barriers'!$D$2:$D60))),"")</f>
        <v/>
      </c>
      <c r="D63" s="322" t="str">
        <f t="array" ref="D63">IFERROR(INDEX('List of barriers'!$E$2:$E$87,SMALL(IF('List of barriers'!$C$2:$C$87="Non",ROW('List of barriers'!$E$2:$E$87)-ROW('List of barriers'!$E$2)+1),ROWS('List of barriers'!$E$2:$E60))),"")</f>
        <v/>
      </c>
      <c r="E63" s="310"/>
      <c r="F63" s="310"/>
      <c r="H63" s="320"/>
    </row>
    <row r="64" spans="2:8" ht="36" customHeight="1" x14ac:dyDescent="0.2">
      <c r="B64" s="319" t="str">
        <f t="array" ref="B64">IFERROR(INDEX('List of barriers'!$A$2:$A$87,SMALL(IF('List of barriers'!$C$2:$C$87="Non",ROW('List of barriers'!$A$2:$A$87)-ROW('List of barriers'!$A$2)+1),ROWS('List of barriers'!$A$2:$A61))),"")</f>
        <v/>
      </c>
      <c r="C64" s="322" t="str">
        <f t="array" ref="C64">IFERROR(INDEX('List of barriers'!$D$2:$D$87,SMALL(IF('List of barriers'!$C$2:$C$87="Non",ROW('List of barriers'!$D$2:$D$87)-ROW('List of barriers'!$D$2)+1),ROWS('List of barriers'!$D$2:$D61))),"")</f>
        <v/>
      </c>
      <c r="D64" s="322" t="str">
        <f t="array" ref="D64">IFERROR(INDEX('List of barriers'!$E$2:$E$87,SMALL(IF('List of barriers'!$C$2:$C$87="Non",ROW('List of barriers'!$E$2:$E$87)-ROW('List of barriers'!$E$2)+1),ROWS('List of barriers'!$E$2:$E61))),"")</f>
        <v/>
      </c>
      <c r="E64" s="310"/>
      <c r="F64" s="310"/>
      <c r="H64" s="320"/>
    </row>
    <row r="65" spans="2:8" ht="36" customHeight="1" x14ac:dyDescent="0.2">
      <c r="B65" s="319" t="str">
        <f t="array" ref="B65">IFERROR(INDEX('List of barriers'!$A$2:$A$87,SMALL(IF('List of barriers'!$C$2:$C$87="Non",ROW('List of barriers'!$A$2:$A$87)-ROW('List of barriers'!$A$2)+1),ROWS('List of barriers'!$A$2:$A62))),"")</f>
        <v/>
      </c>
      <c r="C65" s="322" t="str">
        <f t="array" ref="C65">IFERROR(INDEX('List of barriers'!$D$2:$D$87,SMALL(IF('List of barriers'!$C$2:$C$87="Non",ROW('List of barriers'!$D$2:$D$87)-ROW('List of barriers'!$D$2)+1),ROWS('List of barriers'!$D$2:$D62))),"")</f>
        <v/>
      </c>
      <c r="D65" s="322" t="str">
        <f t="array" ref="D65">IFERROR(INDEX('List of barriers'!$E$2:$E$87,SMALL(IF('List of barriers'!$C$2:$C$87="Non",ROW('List of barriers'!$E$2:$E$87)-ROW('List of barriers'!$E$2)+1),ROWS('List of barriers'!$E$2:$E62))),"")</f>
        <v/>
      </c>
      <c r="E65" s="310"/>
      <c r="F65" s="310"/>
      <c r="H65" s="320"/>
    </row>
    <row r="66" spans="2:8" ht="36" customHeight="1" x14ac:dyDescent="0.2">
      <c r="B66" s="319" t="str">
        <f t="array" ref="B66">IFERROR(INDEX('List of barriers'!$A$2:$A$87,SMALL(IF('List of barriers'!$C$2:$C$87="Non",ROW('List of barriers'!$A$2:$A$87)-ROW('List of barriers'!$A$2)+1),ROWS('List of barriers'!$A$2:$A63))),"")</f>
        <v/>
      </c>
      <c r="C66" s="322" t="str">
        <f t="array" ref="C66">IFERROR(INDEX('List of barriers'!$D$2:$D$87,SMALL(IF('List of barriers'!$C$2:$C$87="Non",ROW('List of barriers'!$D$2:$D$87)-ROW('List of barriers'!$D$2)+1),ROWS('List of barriers'!$D$2:$D63))),"")</f>
        <v/>
      </c>
      <c r="D66" s="322" t="str">
        <f t="array" ref="D66">IFERROR(INDEX('List of barriers'!$E$2:$E$87,SMALL(IF('List of barriers'!$C$2:$C$87="Non",ROW('List of barriers'!$E$2:$E$87)-ROW('List of barriers'!$E$2)+1),ROWS('List of barriers'!$E$2:$E63))),"")</f>
        <v/>
      </c>
      <c r="E66" s="310"/>
      <c r="F66" s="310"/>
      <c r="H66" s="320"/>
    </row>
    <row r="67" spans="2:8" ht="36" customHeight="1" x14ac:dyDescent="0.2">
      <c r="B67" s="319" t="str">
        <f t="array" ref="B67">IFERROR(INDEX('List of barriers'!$A$2:$A$87,SMALL(IF('List of barriers'!$C$2:$C$87="Non",ROW('List of barriers'!$A$2:$A$87)-ROW('List of barriers'!$A$2)+1),ROWS('List of barriers'!$A$2:$A64))),"")</f>
        <v/>
      </c>
      <c r="C67" s="322" t="str">
        <f t="array" ref="C67">IFERROR(INDEX('List of barriers'!$D$2:$D$87,SMALL(IF('List of barriers'!$C$2:$C$87="Non",ROW('List of barriers'!$D$2:$D$87)-ROW('List of barriers'!$D$2)+1),ROWS('List of barriers'!$D$2:$D64))),"")</f>
        <v/>
      </c>
      <c r="D67" s="322" t="str">
        <f t="array" ref="D67">IFERROR(INDEX('List of barriers'!$E$2:$E$87,SMALL(IF('List of barriers'!$C$2:$C$87="Non",ROW('List of barriers'!$E$2:$E$87)-ROW('List of barriers'!$E$2)+1),ROWS('List of barriers'!$E$2:$E64))),"")</f>
        <v/>
      </c>
      <c r="E67" s="310"/>
      <c r="F67" s="310"/>
      <c r="H67" s="320"/>
    </row>
    <row r="68" spans="2:8" ht="36" customHeight="1" x14ac:dyDescent="0.2">
      <c r="B68" s="319" t="str">
        <f t="array" ref="B68">IFERROR(INDEX('List of barriers'!$A$2:$A$87,SMALL(IF('List of barriers'!$C$2:$C$87="Non",ROW('List of barriers'!$A$2:$A$87)-ROW('List of barriers'!$A$2)+1),ROWS('List of barriers'!$A$2:$A65))),"")</f>
        <v/>
      </c>
      <c r="C68" s="322" t="str">
        <f t="array" ref="C68">IFERROR(INDEX('List of barriers'!$D$2:$D$87,SMALL(IF('List of barriers'!$C$2:$C$87="Non",ROW('List of barriers'!$D$2:$D$87)-ROW('List of barriers'!$D$2)+1),ROWS('List of barriers'!$D$2:$D65))),"")</f>
        <v/>
      </c>
      <c r="D68" s="322" t="str">
        <f t="array" ref="D68">IFERROR(INDEX('List of barriers'!$E$2:$E$87,SMALL(IF('List of barriers'!$C$2:$C$87="Non",ROW('List of barriers'!$E$2:$E$87)-ROW('List of barriers'!$E$2)+1),ROWS('List of barriers'!$E$2:$E65))),"")</f>
        <v/>
      </c>
      <c r="E68" s="310"/>
      <c r="F68" s="310"/>
      <c r="H68" s="320"/>
    </row>
    <row r="69" spans="2:8" ht="36" customHeight="1" x14ac:dyDescent="0.2">
      <c r="B69" s="319" t="str">
        <f t="array" ref="B69">IFERROR(INDEX('List of barriers'!$A$2:$A$87,SMALL(IF('List of barriers'!$C$2:$C$87="Non",ROW('List of barriers'!$A$2:$A$87)-ROW('List of barriers'!$A$2)+1),ROWS('List of barriers'!$A$2:$A66))),"")</f>
        <v/>
      </c>
      <c r="C69" s="322" t="str">
        <f t="array" ref="C69">IFERROR(INDEX('List of barriers'!$D$2:$D$87,SMALL(IF('List of barriers'!$C$2:$C$87="Non",ROW('List of barriers'!$D$2:$D$87)-ROW('List of barriers'!$D$2)+1),ROWS('List of barriers'!$D$2:$D66))),"")</f>
        <v/>
      </c>
      <c r="D69" s="322" t="str">
        <f t="array" ref="D69">IFERROR(INDEX('List of barriers'!$E$2:$E$87,SMALL(IF('List of barriers'!$C$2:$C$87="Non",ROW('List of barriers'!$E$2:$E$87)-ROW('List of barriers'!$E$2)+1),ROWS('List of barriers'!$E$2:$E66))),"")</f>
        <v/>
      </c>
      <c r="E69" s="310"/>
      <c r="F69" s="310"/>
      <c r="H69" s="320"/>
    </row>
    <row r="70" spans="2:8" ht="36" customHeight="1" x14ac:dyDescent="0.2">
      <c r="B70" s="319" t="str">
        <f t="array" ref="B70">IFERROR(INDEX('List of barriers'!$A$2:$A$87,SMALL(IF('List of barriers'!$C$2:$C$87="Non",ROW('List of barriers'!$A$2:$A$87)-ROW('List of barriers'!$A$2)+1),ROWS('List of barriers'!$A$2:$A67))),"")</f>
        <v/>
      </c>
      <c r="C70" s="322" t="str">
        <f t="array" ref="C70">IFERROR(INDEX('List of barriers'!$D$2:$D$87,SMALL(IF('List of barriers'!$C$2:$C$87="Non",ROW('List of barriers'!$D$2:$D$87)-ROW('List of barriers'!$D$2)+1),ROWS('List of barriers'!$D$2:$D67))),"")</f>
        <v/>
      </c>
      <c r="D70" s="322" t="str">
        <f t="array" ref="D70">IFERROR(INDEX('List of barriers'!$E$2:$E$87,SMALL(IF('List of barriers'!$C$2:$C$87="Non",ROW('List of barriers'!$E$2:$E$87)-ROW('List of barriers'!$E$2)+1),ROWS('List of barriers'!$E$2:$E67))),"")</f>
        <v/>
      </c>
      <c r="E70" s="310"/>
      <c r="F70" s="310"/>
      <c r="H70" s="320"/>
    </row>
    <row r="71" spans="2:8" ht="36" customHeight="1" x14ac:dyDescent="0.2">
      <c r="B71" s="319" t="str">
        <f t="array" ref="B71">IFERROR(INDEX('List of barriers'!$A$2:$A$87,SMALL(IF('List of barriers'!$C$2:$C$87="Non",ROW('List of barriers'!$A$2:$A$87)-ROW('List of barriers'!$A$2)+1),ROWS('List of barriers'!$A$2:$A68))),"")</f>
        <v/>
      </c>
      <c r="C71" s="322" t="str">
        <f t="array" ref="C71">IFERROR(INDEX('List of barriers'!$D$2:$D$87,SMALL(IF('List of barriers'!$C$2:$C$87="Non",ROW('List of barriers'!$D$2:$D$87)-ROW('List of barriers'!$D$2)+1),ROWS('List of barriers'!$D$2:$D68))),"")</f>
        <v/>
      </c>
      <c r="D71" s="322" t="str">
        <f t="array" ref="D71">IFERROR(INDEX('List of barriers'!$E$2:$E$87,SMALL(IF('List of barriers'!$C$2:$C$87="Non",ROW('List of barriers'!$E$2:$E$87)-ROW('List of barriers'!$E$2)+1),ROWS('List of barriers'!$E$2:$E68))),"")</f>
        <v/>
      </c>
      <c r="E71" s="310"/>
      <c r="F71" s="310"/>
      <c r="H71" s="320"/>
    </row>
    <row r="72" spans="2:8" ht="36" customHeight="1" x14ac:dyDescent="0.2">
      <c r="B72" s="319" t="str">
        <f t="array" ref="B72">IFERROR(INDEX('List of barriers'!$A$2:$A$87,SMALL(IF('List of barriers'!$C$2:$C$87="Non",ROW('List of barriers'!$A$2:$A$87)-ROW('List of barriers'!$A$2)+1),ROWS('List of barriers'!$A$2:$A69))),"")</f>
        <v/>
      </c>
      <c r="C72" s="322" t="str">
        <f t="array" ref="C72">IFERROR(INDEX('List of barriers'!$D$2:$D$87,SMALL(IF('List of barriers'!$C$2:$C$87="Non",ROW('List of barriers'!$D$2:$D$87)-ROW('List of barriers'!$D$2)+1),ROWS('List of barriers'!$D$2:$D69))),"")</f>
        <v/>
      </c>
      <c r="D72" s="322" t="str">
        <f t="array" ref="D72">IFERROR(INDEX('List of barriers'!$E$2:$E$87,SMALL(IF('List of barriers'!$C$2:$C$87="Non",ROW('List of barriers'!$E$2:$E$87)-ROW('List of barriers'!$E$2)+1),ROWS('List of barriers'!$E$2:$E69))),"")</f>
        <v/>
      </c>
      <c r="E72" s="310"/>
      <c r="F72" s="310"/>
      <c r="H72" s="320"/>
    </row>
    <row r="73" spans="2:8" ht="36" customHeight="1" x14ac:dyDescent="0.2">
      <c r="B73" s="319" t="str">
        <f t="array" ref="B73">IFERROR(INDEX('List of barriers'!$A$2:$A$87,SMALL(IF('List of barriers'!$C$2:$C$87="Non",ROW('List of barriers'!$A$2:$A$87)-ROW('List of barriers'!$A$2)+1),ROWS('List of barriers'!$A$2:$A70))),"")</f>
        <v/>
      </c>
      <c r="C73" s="322" t="str">
        <f t="array" ref="C73">IFERROR(INDEX('List of barriers'!$D$2:$D$87,SMALL(IF('List of barriers'!$C$2:$C$87="Non",ROW('List of barriers'!$D$2:$D$87)-ROW('List of barriers'!$D$2)+1),ROWS('List of barriers'!$D$2:$D70))),"")</f>
        <v/>
      </c>
      <c r="D73" s="322" t="str">
        <f t="array" ref="D73">IFERROR(INDEX('List of barriers'!$E$2:$E$87,SMALL(IF('List of barriers'!$C$2:$C$87="Non",ROW('List of barriers'!$E$2:$E$87)-ROW('List of barriers'!$E$2)+1),ROWS('List of barriers'!$E$2:$E70))),"")</f>
        <v/>
      </c>
      <c r="E73" s="310"/>
      <c r="F73" s="310"/>
      <c r="H73" s="320"/>
    </row>
    <row r="74" spans="2:8" ht="37.25" customHeight="1" x14ac:dyDescent="0.2">
      <c r="B74" s="319" t="str">
        <f t="array" ref="B74">IFERROR(INDEX('List of barriers'!$A$2:$A$87,SMALL(IF('List of barriers'!$C$2:$C$87="Non",ROW('List of barriers'!$A$2:$A$87)-ROW('List of barriers'!$A$2)+1),ROWS('List of barriers'!$A$2:$A71))),"")</f>
        <v/>
      </c>
      <c r="C74" s="322" t="str">
        <f t="array" ref="C74">IFERROR(INDEX('List of barriers'!$D$2:$D$87,SMALL(IF('List of barriers'!$C$2:$C$87="Non",ROW('List of barriers'!$D$2:$D$87)-ROW('List of barriers'!$D$2)+1),ROWS('List of barriers'!$D$2:$D71))),"")</f>
        <v/>
      </c>
      <c r="D74" s="322" t="str">
        <f t="array" ref="D74">IFERROR(INDEX('List of barriers'!$E$2:$E$87,SMALL(IF('List of barriers'!$C$2:$C$87="Non",ROW('List of barriers'!$E$2:$E$87)-ROW('List of barriers'!$E$2)+1),ROWS('List of barriers'!$E$2:$E71))),"")</f>
        <v/>
      </c>
      <c r="E74" s="310"/>
      <c r="F74" s="310"/>
      <c r="H74" s="320"/>
    </row>
    <row r="75" spans="2:8" ht="37.25" customHeight="1" x14ac:dyDescent="0.2">
      <c r="B75" s="319" t="str">
        <f t="array" ref="B75">IFERROR(INDEX('List of barriers'!$A$2:$A$87,SMALL(IF('List of barriers'!$C$2:$C$87="Non",ROW('List of barriers'!$A$2:$A$87)-ROW('List of barriers'!$A$2)+1),ROWS('List of barriers'!$A$2:$A72))),"")</f>
        <v/>
      </c>
      <c r="C75" s="322" t="str">
        <f t="array" ref="C75">IFERROR(INDEX('List of barriers'!$D$2:$D$87,SMALL(IF('List of barriers'!$C$2:$C$87="Non",ROW('List of barriers'!$D$2:$D$87)-ROW('List of barriers'!$D$2)+1),ROWS('List of barriers'!$D$2:$D72))),"")</f>
        <v/>
      </c>
      <c r="D75" s="322" t="str">
        <f t="array" ref="D75">IFERROR(INDEX('List of barriers'!$E$2:$E$87,SMALL(IF('List of barriers'!$C$2:$C$87="Non",ROW('List of barriers'!$E$2:$E$87)-ROW('List of barriers'!$E$2)+1),ROWS('List of barriers'!$E$2:$E72))),"")</f>
        <v/>
      </c>
      <c r="E75" s="310"/>
      <c r="F75" s="310"/>
      <c r="H75" s="320"/>
    </row>
    <row r="76" spans="2:8" ht="37.25" customHeight="1" x14ac:dyDescent="0.2">
      <c r="B76" s="319" t="str">
        <f t="array" ref="B76">IFERROR(INDEX('List of barriers'!$A$2:$A$87,SMALL(IF('List of barriers'!$C$2:$C$87="Non",ROW('List of barriers'!$A$2:$A$87)-ROW('List of barriers'!$A$2)+1),ROWS('List of barriers'!$A$2:$A73))),"")</f>
        <v/>
      </c>
      <c r="C76" s="322" t="str">
        <f t="array" ref="C76">IFERROR(INDEX('List of barriers'!$D$2:$D$87,SMALL(IF('List of barriers'!$C$2:$C$87="Non",ROW('List of barriers'!$D$2:$D$87)-ROW('List of barriers'!$D$2)+1),ROWS('List of barriers'!$D$2:$D73))),"")</f>
        <v/>
      </c>
      <c r="D76" s="322" t="str">
        <f t="array" ref="D76">IFERROR(INDEX('List of barriers'!$E$2:$E$87,SMALL(IF('List of barriers'!$C$2:$C$87="Non",ROW('List of barriers'!$E$2:$E$87)-ROW('List of barriers'!$E$2)+1),ROWS('List of barriers'!$E$2:$E73))),"")</f>
        <v/>
      </c>
      <c r="E76" s="310"/>
      <c r="F76" s="310"/>
      <c r="H76" s="320"/>
    </row>
    <row r="77" spans="2:8" ht="37.25" customHeight="1" x14ac:dyDescent="0.2">
      <c r="B77" s="319" t="str">
        <f t="array" ref="B77">IFERROR(INDEX('List of barriers'!$A$2:$A$87,SMALL(IF('List of barriers'!$C$2:$C$87="Non",ROW('List of barriers'!$A$2:$A$87)-ROW('List of barriers'!$A$2)+1),ROWS('List of barriers'!$A$2:$A74))),"")</f>
        <v/>
      </c>
      <c r="C77" s="322" t="str">
        <f t="array" ref="C77">IFERROR(INDEX('List of barriers'!$D$2:$D$87,SMALL(IF('List of barriers'!$C$2:$C$87="Non",ROW('List of barriers'!$D$2:$D$87)-ROW('List of barriers'!$D$2)+1),ROWS('List of barriers'!$D$2:$D74))),"")</f>
        <v/>
      </c>
      <c r="D77" s="322" t="str">
        <f t="array" ref="D77">IFERROR(INDEX('List of barriers'!$E$2:$E$87,SMALL(IF('List of barriers'!$C$2:$C$87="Non",ROW('List of barriers'!$E$2:$E$87)-ROW('List of barriers'!$E$2)+1),ROWS('List of barriers'!$E$2:$E74))),"")</f>
        <v/>
      </c>
      <c r="E77" s="310"/>
      <c r="F77" s="310"/>
      <c r="H77" s="320"/>
    </row>
    <row r="78" spans="2:8" ht="37.25" customHeight="1" x14ac:dyDescent="0.2">
      <c r="B78" s="319" t="str">
        <f t="array" ref="B78">IFERROR(INDEX('List of barriers'!$A$2:$A$87,SMALL(IF('List of barriers'!$C$2:$C$87="Non",ROW('List of barriers'!$A$2:$A$87)-ROW('List of barriers'!$A$2)+1),ROWS('List of barriers'!$A$2:$A75))),"")</f>
        <v/>
      </c>
      <c r="C78" s="322" t="str">
        <f t="array" ref="C78">IFERROR(INDEX('List of barriers'!$D$2:$D$87,SMALL(IF('List of barriers'!$C$2:$C$87="Non",ROW('List of barriers'!$D$2:$D$87)-ROW('List of barriers'!$D$2)+1),ROWS('List of barriers'!$D$2:$D75))),"")</f>
        <v/>
      </c>
      <c r="D78" s="322" t="str">
        <f t="array" ref="D78">IFERROR(INDEX('List of barriers'!$E$2:$E$87,SMALL(IF('List of barriers'!$C$2:$C$87="Non",ROW('List of barriers'!$E$2:$E$87)-ROW('List of barriers'!$E$2)+1),ROWS('List of barriers'!$E$2:$E75))),"")</f>
        <v/>
      </c>
      <c r="E78" s="310"/>
      <c r="F78" s="310"/>
      <c r="H78" s="320"/>
    </row>
    <row r="79" spans="2:8" ht="36" customHeight="1" x14ac:dyDescent="0.2">
      <c r="B79" s="319" t="str">
        <f t="array" ref="B79">IFERROR(INDEX('List of barriers'!$A$2:$A$87,SMALL(IF('List of barriers'!$C$2:$C$87="Non",ROW('List of barriers'!$A$2:$A$87)-ROW('List of barriers'!$A$2)+1),ROWS('List of barriers'!$A$2:$A76))),"")</f>
        <v/>
      </c>
      <c r="C79" s="322" t="str">
        <f t="array" ref="C79">IFERROR(INDEX('List of barriers'!$D$2:$D$87,SMALL(IF('List of barriers'!$C$2:$C$87="Non",ROW('List of barriers'!$D$2:$D$87)-ROW('List of barriers'!$D$2)+1),ROWS('List of barriers'!$D$2:$D76))),"")</f>
        <v/>
      </c>
      <c r="D79" s="322" t="str">
        <f t="array" ref="D79">IFERROR(INDEX('List of barriers'!$E$2:$E$87,SMALL(IF('List of barriers'!$C$2:$C$87="Non",ROW('List of barriers'!$E$2:$E$87)-ROW('List of barriers'!$E$2)+1),ROWS('List of barriers'!$E$2:$E76))),"")</f>
        <v/>
      </c>
      <c r="E79" s="310"/>
      <c r="F79" s="315"/>
      <c r="H79" s="320"/>
    </row>
    <row r="80" spans="2:8" ht="36" customHeight="1" x14ac:dyDescent="0.2">
      <c r="B80" s="319" t="str">
        <f t="array" ref="B80">IFERROR(INDEX('List of barriers'!$A$2:$A$87,SMALL(IF('List of barriers'!$C$2:$C$87="Non",ROW('List of barriers'!$A$2:$A$87)-ROW('List of barriers'!$A$2)+1),ROWS('List of barriers'!$A$2:$A77))),"")</f>
        <v/>
      </c>
      <c r="C80" s="322" t="str">
        <f t="array" ref="C80">IFERROR(INDEX('List of barriers'!$D$2:$D$87,SMALL(IF('List of barriers'!$C$2:$C$87="Non",ROW('List of barriers'!$D$2:$D$87)-ROW('List of barriers'!$D$2)+1),ROWS('List of barriers'!$D$2:$D77))),"")</f>
        <v/>
      </c>
      <c r="D80" s="322" t="str">
        <f t="array" ref="D80">IFERROR(INDEX('List of barriers'!$E$2:$E$87,SMALL(IF('List of barriers'!$C$2:$C$87="Non",ROW('List of barriers'!$E$2:$E$87)-ROW('List of barriers'!$E$2)+1),ROWS('List of barriers'!$E$2:$E77))),"")</f>
        <v/>
      </c>
      <c r="E80" s="310"/>
      <c r="F80" s="315"/>
      <c r="H80" s="320"/>
    </row>
    <row r="81" spans="1:8" ht="36" customHeight="1" x14ac:dyDescent="0.2">
      <c r="B81" s="319" t="str">
        <f t="array" ref="B81">IFERROR(INDEX('List of barriers'!$A$2:$A$87,SMALL(IF('List of barriers'!$C$2:$C$87="Non",ROW('List of barriers'!$A$2:$A$87)-ROW('List of barriers'!$A$2)+1),ROWS('List of barriers'!$A$2:$A78))),"")</f>
        <v/>
      </c>
      <c r="C81" s="322" t="str">
        <f t="array" ref="C81">IFERROR(INDEX('List of barriers'!$D$2:$D$87,SMALL(IF('List of barriers'!$C$2:$C$87="Non",ROW('List of barriers'!$D$2:$D$87)-ROW('List of barriers'!$D$2)+1),ROWS('List of barriers'!$D$2:$D78))),"")</f>
        <v/>
      </c>
      <c r="D81" s="322" t="str">
        <f t="array" ref="D81">IFERROR(INDEX('List of barriers'!$E$2:$E$87,SMALL(IF('List of barriers'!$C$2:$C$87="Non",ROW('List of barriers'!$E$2:$E$87)-ROW('List of barriers'!$E$2)+1),ROWS('List of barriers'!$E$2:$E78))),"")</f>
        <v/>
      </c>
      <c r="E81" s="310"/>
      <c r="F81" s="315"/>
      <c r="H81" s="320"/>
    </row>
    <row r="82" spans="1:8" ht="36" customHeight="1" x14ac:dyDescent="0.2">
      <c r="B82" s="319" t="str">
        <f t="array" ref="B82">IFERROR(INDEX('List of barriers'!$A$2:$A$87,SMALL(IF('List of barriers'!$C$2:$C$87="Non",ROW('List of barriers'!$A$2:$A$87)-ROW('List of barriers'!$A$2)+1),ROWS('List of barriers'!$A$2:$A79))),"")</f>
        <v/>
      </c>
      <c r="C82" s="322" t="str">
        <f t="array" ref="C82">IFERROR(INDEX('List of barriers'!$D$2:$D$87,SMALL(IF('List of barriers'!$C$2:$C$87="Non",ROW('List of barriers'!$D$2:$D$87)-ROW('List of barriers'!$D$2)+1),ROWS('List of barriers'!$D$2:$D79))),"")</f>
        <v/>
      </c>
      <c r="D82" s="322" t="str">
        <f t="array" ref="D82">IFERROR(INDEX('List of barriers'!$E$2:$E$87,SMALL(IF('List of barriers'!$C$2:$C$87="Non",ROW('List of barriers'!$E$2:$E$87)-ROW('List of barriers'!$E$2)+1),ROWS('List of barriers'!$E$2:$E79))),"")</f>
        <v/>
      </c>
      <c r="E82" s="310"/>
      <c r="F82" s="315"/>
      <c r="H82" s="320"/>
    </row>
    <row r="83" spans="1:8" ht="36" customHeight="1" x14ac:dyDescent="0.2">
      <c r="B83" s="319" t="str">
        <f t="array" ref="B83">IFERROR(INDEX('List of barriers'!$A$2:$A$87,SMALL(IF('List of barriers'!$C$2:$C$87="Non",ROW('List of barriers'!$A$2:$A$87)-ROW('List of barriers'!$A$2)+1),ROWS('List of barriers'!$A$2:$A80))),"")</f>
        <v/>
      </c>
      <c r="C83" s="322" t="str">
        <f t="array" ref="C83">IFERROR(INDEX('List of barriers'!$D$2:$D$87,SMALL(IF('List of barriers'!$C$2:$C$87="Non",ROW('List of barriers'!$D$2:$D$87)-ROW('List of barriers'!$D$2)+1),ROWS('List of barriers'!$D$2:$D80))),"")</f>
        <v/>
      </c>
      <c r="D83" s="322" t="str">
        <f t="array" ref="D83">IFERROR(INDEX('List of barriers'!$E$2:$E$87,SMALL(IF('List of barriers'!$C$2:$C$87="Non",ROW('List of barriers'!$E$2:$E$87)-ROW('List of barriers'!$E$2)+1),ROWS('List of barriers'!$E$2:$E80))),"")</f>
        <v/>
      </c>
      <c r="E83" s="310"/>
      <c r="F83" s="315"/>
      <c r="H83" s="320"/>
    </row>
    <row r="84" spans="1:8" ht="36" customHeight="1" x14ac:dyDescent="0.2">
      <c r="B84" s="319" t="str">
        <f t="array" ref="B84">IFERROR(INDEX('List of barriers'!$A$2:$A$87,SMALL(IF('List of barriers'!$C$2:$C$87="Non",ROW('List of barriers'!$A$2:$A$87)-ROW('List of barriers'!$A$2)+1),ROWS('List of barriers'!$A$2:$A81))),"")</f>
        <v/>
      </c>
      <c r="C84" s="322" t="str">
        <f t="array" ref="C84">IFERROR(INDEX('List of barriers'!$D$2:$D$87,SMALL(IF('List of barriers'!$C$2:$C$87="Non",ROW('List of barriers'!$D$2:$D$87)-ROW('List of barriers'!$D$2)+1),ROWS('List of barriers'!$D$2:$D81))),"")</f>
        <v/>
      </c>
      <c r="D84" s="322" t="str">
        <f t="array" ref="D84">IFERROR(INDEX('List of barriers'!$E$2:$E$87,SMALL(IF('List of barriers'!$C$2:$C$87="Non",ROW('List of barriers'!$E$2:$E$87)-ROW('List of barriers'!$E$2)+1),ROWS('List of barriers'!$E$2:$E81))),"")</f>
        <v/>
      </c>
      <c r="E84" s="310"/>
      <c r="F84" s="315"/>
      <c r="H84" s="320"/>
    </row>
    <row r="85" spans="1:8" ht="36" customHeight="1" x14ac:dyDescent="0.2">
      <c r="B85" s="319" t="str">
        <f t="array" ref="B85">IFERROR(INDEX('List of barriers'!$A$2:$A$87,SMALL(IF('List of barriers'!$C$2:$C$87="Non",ROW('List of barriers'!$A$2:$A$87)-ROW('List of barriers'!$A$2)+1),ROWS('List of barriers'!$A$2:$A82))),"")</f>
        <v/>
      </c>
      <c r="C85" s="322" t="str">
        <f t="array" ref="C85">IFERROR(INDEX('List of barriers'!$D$2:$D$87,SMALL(IF('List of barriers'!$C$2:$C$87="Non",ROW('List of barriers'!$D$2:$D$87)-ROW('List of barriers'!$D$2)+1),ROWS('List of barriers'!$D$2:$D82))),"")</f>
        <v/>
      </c>
      <c r="D85" s="322" t="str">
        <f t="array" ref="D85">IFERROR(INDEX('List of barriers'!$E$2:$E$87,SMALL(IF('List of barriers'!$C$2:$C$87="Non",ROW('List of barriers'!$E$2:$E$87)-ROW('List of barriers'!$E$2)+1),ROWS('List of barriers'!$E$2:$E82))),"")</f>
        <v/>
      </c>
      <c r="E85" s="310"/>
      <c r="F85" s="315"/>
      <c r="H85" s="320"/>
    </row>
    <row r="86" spans="1:8" ht="36" customHeight="1" x14ac:dyDescent="0.2">
      <c r="B86" s="319" t="str">
        <f t="array" ref="B86">IFERROR(INDEX('List of barriers'!$A$2:$A$87,SMALL(IF('List of barriers'!$C$2:$C$87="Non",ROW('List of barriers'!$A$2:$A$87)-ROW('List of barriers'!$A$2)+1),ROWS('List of barriers'!$A$2:$A83))),"")</f>
        <v/>
      </c>
      <c r="C86" s="322" t="str">
        <f t="array" ref="C86">IFERROR(INDEX('List of barriers'!$D$2:$D$87,SMALL(IF('List of barriers'!$C$2:$C$87="Non",ROW('List of barriers'!$D$2:$D$87)-ROW('List of barriers'!$D$2)+1),ROWS('List of barriers'!$D$2:$D83))),"")</f>
        <v/>
      </c>
      <c r="D86" s="322" t="str">
        <f t="array" ref="D86">IFERROR(INDEX('List of barriers'!$E$2:$E$87,SMALL(IF('List of barriers'!$C$2:$C$87="Non",ROW('List of barriers'!$E$2:$E$87)-ROW('List of barriers'!$E$2)+1),ROWS('List of barriers'!$E$2:$E83))),"")</f>
        <v/>
      </c>
      <c r="E86" s="310"/>
      <c r="F86" s="315"/>
      <c r="H86" s="320"/>
    </row>
    <row r="87" spans="1:8" ht="36" customHeight="1" x14ac:dyDescent="0.2">
      <c r="B87" s="319" t="str">
        <f t="array" ref="B87">IFERROR(INDEX('List of barriers'!$A$2:$A$87,SMALL(IF('List of barriers'!$C$2:$C$87="Non",ROW('List of barriers'!$A$2:$A$87)-ROW('List of barriers'!$A$2)+1),ROWS('List of barriers'!$A$2:$A84))),"")</f>
        <v/>
      </c>
      <c r="C87" s="322" t="str">
        <f t="array" ref="C87">IFERROR(INDEX('List of barriers'!$D$2:$D$87,SMALL(IF('List of barriers'!$C$2:$C$87="Non",ROW('List of barriers'!$D$2:$D$87)-ROW('List of barriers'!$D$2)+1),ROWS('List of barriers'!$D$2:$D84))),"")</f>
        <v/>
      </c>
      <c r="D87" s="322" t="str">
        <f t="array" ref="D87">IFERROR(INDEX('List of barriers'!$E$2:$E$87,SMALL(IF('List of barriers'!$C$2:$C$87="Non",ROW('List of barriers'!$E$2:$E$87)-ROW('List of barriers'!$E$2)+1),ROWS('List of barriers'!$E$2:$E84))),"")</f>
        <v/>
      </c>
      <c r="E87" s="310"/>
      <c r="F87" s="315"/>
      <c r="H87" s="320"/>
    </row>
    <row r="88" spans="1:8" ht="36" customHeight="1" x14ac:dyDescent="0.2">
      <c r="B88" s="319" t="str">
        <f t="array" ref="B88">IFERROR(INDEX('List of barriers'!$A$2:$A$87,SMALL(IF('List of barriers'!$C$2:$C$87="Non",ROW('List of barriers'!$A$2:$A$87)-ROW('List of barriers'!$A$2)+1),ROWS('List of barriers'!$A$2:$A85))),"")</f>
        <v/>
      </c>
      <c r="C88" s="322" t="str">
        <f t="array" ref="C88">IFERROR(INDEX('List of barriers'!$D$2:$D$87,SMALL(IF('List of barriers'!$C$2:$C$87="Non",ROW('List of barriers'!$D$2:$D$87)-ROW('List of barriers'!$D$2)+1),ROWS('List of barriers'!$D$2:$D85))),"")</f>
        <v/>
      </c>
      <c r="D88" s="322" t="str">
        <f t="array" ref="D88">IFERROR(INDEX('List of barriers'!$E$2:$E$87,SMALL(IF('List of barriers'!$C$2:$C$87="Non",ROW('List of barriers'!$E$2:$E$87)-ROW('List of barriers'!$E$2)+1),ROWS('List of barriers'!$E$2:$E85))),"")</f>
        <v/>
      </c>
      <c r="E88" s="310"/>
      <c r="F88" s="315"/>
      <c r="H88" s="320"/>
    </row>
    <row r="89" spans="1:8" ht="36" customHeight="1" x14ac:dyDescent="0.2">
      <c r="B89" s="319" t="str">
        <f t="array" ref="B89">IFERROR(INDEX('List of barriers'!$A$2:$A$87,SMALL(IF('List of barriers'!$C$2:$C$87="Non",ROW('List of barriers'!$A$2:$A$87)-ROW('List of barriers'!$A$2)+1),ROWS('List of barriers'!$A$2:$A86))),"")</f>
        <v/>
      </c>
      <c r="C89" s="322" t="str">
        <f t="array" ref="C89">IFERROR(INDEX('List of barriers'!$D$2:$D$87,SMALL(IF('List of barriers'!$C$2:$C$87="Non",ROW('List of barriers'!$D$2:$D$87)-ROW('List of barriers'!$D$2)+1),ROWS('List of barriers'!$D$2:$D86))),"")</f>
        <v/>
      </c>
      <c r="D89" s="322" t="str">
        <f t="array" ref="D89">IFERROR(INDEX('List of barriers'!$E$2:$E$87,SMALL(IF('List of barriers'!$C$2:$C$87="Non",ROW('List of barriers'!$E$2:$E$87)-ROW('List of barriers'!$E$2)+1),ROWS('List of barriers'!$E$2:$E86))),"")</f>
        <v/>
      </c>
      <c r="E89" s="310"/>
      <c r="F89" s="315"/>
      <c r="H89" s="320"/>
    </row>
    <row r="90" spans="1:8" ht="36" customHeight="1" x14ac:dyDescent="0.2">
      <c r="B90" s="319" t="str">
        <f t="array" ref="B90">IFERROR(INDEX('List of barriers'!$A$2:$A$87,SMALL(IF('List of barriers'!$C$2:$C$87="Non",ROW('List of barriers'!$A$2:$A$87)-ROW('List of barriers'!$A$2)+1),ROWS('List of barriers'!$A$2:$A87))),"")</f>
        <v/>
      </c>
      <c r="C90" s="322" t="str">
        <f t="array" ref="C90">IFERROR(INDEX('List of barriers'!$D$2:$D$87,SMALL(IF('List of barriers'!$C$2:$C$87="Non",ROW('List of barriers'!$D$2:$D$87)-ROW('List of barriers'!$D$2)+1),ROWS('List of barriers'!$D$2:$D87))),"")</f>
        <v/>
      </c>
      <c r="D90" s="322" t="str">
        <f t="array" ref="D90">IFERROR(INDEX('List of barriers'!$E$2:$E$87,SMALL(IF('List of barriers'!$C$2:$C$87="Non",ROW('List of barriers'!$E$2:$E$87)-ROW('List of barriers'!$E$2)+1),ROWS('List of barriers'!$E$2:$E87))),"")</f>
        <v/>
      </c>
      <c r="E90" s="310"/>
      <c r="F90" s="315"/>
      <c r="H90" s="320"/>
    </row>
    <row r="91" spans="1:8" ht="36" customHeight="1" x14ac:dyDescent="0.2">
      <c r="B91" s="316"/>
      <c r="H91" s="320"/>
    </row>
    <row r="92" spans="1:8" x14ac:dyDescent="0.2">
      <c r="B92" s="316"/>
      <c r="H92" s="320"/>
    </row>
    <row r="93" spans="1:8" x14ac:dyDescent="0.2">
      <c r="B93" s="317"/>
      <c r="H93" s="320"/>
    </row>
    <row r="94" spans="1:8" ht="21" x14ac:dyDescent="0.25">
      <c r="A94" s="722" t="s">
        <v>26</v>
      </c>
      <c r="B94" s="722"/>
      <c r="C94" s="722"/>
      <c r="D94" s="722"/>
      <c r="E94" s="722"/>
      <c r="F94" s="722"/>
      <c r="G94" s="722"/>
      <c r="H94" s="320"/>
    </row>
  </sheetData>
  <sheetProtection sheet="1"/>
  <mergeCells count="3">
    <mergeCell ref="B1:G1"/>
    <mergeCell ref="B3:D3"/>
    <mergeCell ref="A94:G94"/>
  </mergeCells>
  <conditionalFormatting sqref="C5:C90">
    <cfRule type="cellIs" dxfId="39" priority="5" operator="equal">
      <formula>"Low"</formula>
    </cfRule>
    <cfRule type="cellIs" dxfId="38" priority="6" operator="equal">
      <formula>"High"</formula>
    </cfRule>
    <cfRule type="cellIs" dxfId="37" priority="7" operator="equal">
      <formula>"Medium"</formula>
    </cfRule>
  </conditionalFormatting>
  <conditionalFormatting sqref="F5:F90">
    <cfRule type="containsBlanks" priority="1">
      <formula>LEN(TRIM(F5))=0</formula>
    </cfRule>
    <cfRule type="containsText" dxfId="36" priority="2" operator="containsText" text="High">
      <formula>NOT(ISERROR(SEARCH("High",F5)))</formula>
    </cfRule>
    <cfRule type="containsText" dxfId="35" priority="3" operator="containsText" text="Medium">
      <formula>NOT(ISERROR(SEARCH("Medium",F5)))</formula>
    </cfRule>
    <cfRule type="containsText" dxfId="34" priority="4" operator="containsText" text="Low">
      <formula>NOT(ISERROR(SEARCH("Low",F5)))</formula>
    </cfRule>
  </conditionalFormatting>
  <pageMargins left="0.7" right="0.7" top="0.75" bottom="0.75" header="0.3" footer="0.3"/>
  <pageSetup orientation="portrait" horizontalDpi="90" verticalDpi="9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BAB92D0-8BC1-7945-AA45-F92BBC4A0D11}">
          <x14:formula1>
            <xm:f>'List of barriers'!$I$8:$I$11</xm:f>
          </x14:formula1>
          <xm:sqref>F5:F90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BF266-7C2D-5244-8850-FDBBF9A76EAC}">
  <sheetPr codeName="Sheet19">
    <tabColor rgb="FF95C6D9"/>
  </sheetPr>
  <dimension ref="A1:P93"/>
  <sheetViews>
    <sheetView zoomScaleNormal="90" workbookViewId="0">
      <selection activeCell="F3" sqref="F3"/>
    </sheetView>
  </sheetViews>
  <sheetFormatPr baseColWidth="10" defaultColWidth="0" defaultRowHeight="15" zeroHeight="1" x14ac:dyDescent="0.2"/>
  <cols>
    <col min="1" max="1" width="11" style="306" customWidth="1"/>
    <col min="2" max="2" width="85.6640625" style="306" customWidth="1"/>
    <col min="3" max="3" width="31.5" style="306" customWidth="1"/>
    <col min="4" max="4" width="37.5" style="306" customWidth="1"/>
    <col min="5" max="6" width="25.33203125" style="306" customWidth="1"/>
    <col min="7" max="7" width="3.5" style="306" customWidth="1"/>
    <col min="8" max="8" width="25.33203125" style="306" hidden="1" customWidth="1"/>
    <col min="9" max="9" width="23.5" style="306" hidden="1" customWidth="1"/>
    <col min="10" max="16" width="0" style="306" hidden="1" customWidth="1"/>
    <col min="17" max="16384" width="9.33203125" style="306" hidden="1"/>
  </cols>
  <sheetData>
    <row r="1" spans="1:16" ht="45" customHeight="1" x14ac:dyDescent="0.2">
      <c r="A1" s="320"/>
      <c r="B1" s="720" t="s">
        <v>337</v>
      </c>
      <c r="C1" s="720"/>
      <c r="D1" s="720"/>
      <c r="E1" s="720"/>
      <c r="F1" s="323"/>
      <c r="G1" s="320"/>
    </row>
    <row r="2" spans="1:16" ht="53.25" customHeight="1" x14ac:dyDescent="0.2">
      <c r="B2" s="697" t="s">
        <v>571</v>
      </c>
      <c r="C2" s="697"/>
      <c r="D2" s="697"/>
      <c r="G2" s="320"/>
      <c r="L2" s="312"/>
      <c r="M2" s="312"/>
      <c r="N2" s="312"/>
      <c r="O2" s="312"/>
      <c r="P2" s="312"/>
    </row>
    <row r="3" spans="1:16" ht="53.25" customHeight="1" x14ac:dyDescent="0.2">
      <c r="B3" s="318" t="s">
        <v>338</v>
      </c>
      <c r="C3" s="318" t="s">
        <v>577</v>
      </c>
      <c r="D3" s="313" t="s">
        <v>339</v>
      </c>
      <c r="E3" s="313" t="s">
        <v>340</v>
      </c>
      <c r="G3" s="320"/>
      <c r="L3" s="312"/>
      <c r="M3" s="312"/>
      <c r="N3" s="312"/>
      <c r="O3" s="312"/>
      <c r="P3" s="312"/>
    </row>
    <row r="4" spans="1:16" s="311" customFormat="1" ht="48.75" customHeight="1" x14ac:dyDescent="0.2">
      <c r="B4" s="319" t="str" cm="1">
        <f t="array" ref="B4">IFERROR(INDEX('List of barriers'!$A$2:$A$87,SMALL(IF('List of barriers'!$F$2:$F$87="NoN",ROW('List of barriers'!$A$2:$A$87)-ROW('List of barriers'!$A$2)+1),ROWS('List of barriers'!$A$2:$A2))),"")</f>
        <v/>
      </c>
      <c r="C4" s="319" t="str" cm="1">
        <f t="array" ref="C4">IFERROR(INDEX('List of barriers'!$G$2:$G$87,SMALL(IF('List of barriers'!$F$2:$F$87="NoN",ROW('List of barriers'!$G$2:$G$87)-ROW('List of barriers'!$G$2)+1),ROWS('List of barriers'!$G$2:$G2))),"")</f>
        <v/>
      </c>
      <c r="E4" s="310"/>
      <c r="G4" s="320"/>
      <c r="L4" s="314"/>
      <c r="M4" s="312"/>
      <c r="N4" s="312"/>
      <c r="O4" s="314"/>
      <c r="P4" s="314"/>
    </row>
    <row r="5" spans="1:16" s="311" customFormat="1" ht="36" customHeight="1" x14ac:dyDescent="0.2">
      <c r="B5" s="319" t="str" cm="1">
        <f t="array" ref="B5">IFERROR(INDEX('List of barriers'!$A$2:$A$87,SMALL(IF('List of barriers'!$F$2:$F$87="NoN",ROW('List of barriers'!$A$2:$A$87)-ROW('List of barriers'!$A$2)+1),ROWS('List of barriers'!$A$2:$A3))),"")</f>
        <v/>
      </c>
      <c r="C5" s="319" t="str" cm="1">
        <f t="array" ref="C5">IFERROR(INDEX('List of barriers'!$G$2:$G$87,SMALL(IF('List of barriers'!$F$2:$F$87="NoN",ROW('List of barriers'!$G$2:$G$87)-ROW('List of barriers'!$G$2)+1),ROWS('List of barriers'!$G$2:$G3))),"")</f>
        <v/>
      </c>
      <c r="D5" s="310"/>
      <c r="E5" s="310"/>
      <c r="G5" s="320"/>
      <c r="L5" s="314"/>
      <c r="M5" s="312"/>
      <c r="N5" s="312"/>
      <c r="O5" s="314"/>
      <c r="P5" s="314"/>
    </row>
    <row r="6" spans="1:16" s="311" customFormat="1" ht="36" customHeight="1" x14ac:dyDescent="0.2">
      <c r="B6" s="319" t="str" cm="1">
        <f t="array" ref="B6">IFERROR(INDEX('List of barriers'!$A$2:$A$87,SMALL(IF('List of barriers'!$F$2:$F$87="NoN",ROW('List of barriers'!$A$2:$A$87)-ROW('List of barriers'!$A$2)+1),ROWS('List of barriers'!$A$2:$A4))),"")</f>
        <v/>
      </c>
      <c r="C6" s="319" t="str" cm="1">
        <f t="array" ref="C6">IFERROR(INDEX('List of barriers'!$G$2:$G$87,SMALL(IF('List of barriers'!$F$2:$F$87="NoN",ROW('List of barriers'!$G$2:$G$87)-ROW('List of barriers'!$G$2)+1),ROWS('List of barriers'!$G$2:$G4))),"")</f>
        <v/>
      </c>
      <c r="D6" s="310"/>
      <c r="E6" s="310"/>
      <c r="G6" s="320"/>
      <c r="L6" s="314"/>
      <c r="M6" s="312"/>
      <c r="N6" s="312"/>
      <c r="O6" s="314"/>
      <c r="P6" s="314"/>
    </row>
    <row r="7" spans="1:16" s="311" customFormat="1" ht="36" customHeight="1" x14ac:dyDescent="0.2">
      <c r="B7" s="319" t="str" cm="1">
        <f t="array" ref="B7">IFERROR(INDEX('List of barriers'!$A$2:$A$87,SMALL(IF('List of barriers'!$F$2:$F$87="NoN",ROW('List of barriers'!$A$2:$A$87)-ROW('List of barriers'!$A$2)+1),ROWS('List of barriers'!$A$2:$A5))),"")</f>
        <v/>
      </c>
      <c r="C7" s="319" t="str" cm="1">
        <f t="array" ref="C7">IFERROR(INDEX('List of barriers'!$G$2:$G$87,SMALL(IF('List of barriers'!$F$2:$F$87="NoN",ROW('List of barriers'!$G$2:$G$87)-ROW('List of barriers'!$G$2)+1),ROWS('List of barriers'!$G$2:$G5))),"")</f>
        <v/>
      </c>
      <c r="D7" s="310"/>
      <c r="E7" s="310"/>
      <c r="G7" s="320"/>
      <c r="L7" s="314"/>
      <c r="M7" s="312"/>
      <c r="N7" s="312"/>
      <c r="O7" s="314"/>
      <c r="P7" s="314"/>
    </row>
    <row r="8" spans="1:16" s="311" customFormat="1" ht="36" customHeight="1" x14ac:dyDescent="0.2">
      <c r="B8" s="319" t="str" cm="1">
        <f t="array" ref="B8">IFERROR(INDEX('List of barriers'!$A$2:$A$87,SMALL(IF('List of barriers'!$F$2:$F$87="NoN",ROW('List of barriers'!$A$2:$A$87)-ROW('List of barriers'!$A$2)+1),ROWS('List of barriers'!$A$2:$A6))),"")</f>
        <v/>
      </c>
      <c r="C8" s="319" t="str" cm="1">
        <f t="array" ref="C8">IFERROR(INDEX('List of barriers'!$G$2:$G$87,SMALL(IF('List of barriers'!$F$2:$F$87="NoN",ROW('List of barriers'!$G$2:$G$87)-ROW('List of barriers'!$G$2)+1),ROWS('List of barriers'!$G$2:$G6))),"")</f>
        <v/>
      </c>
      <c r="D8" s="310"/>
      <c r="E8" s="310"/>
      <c r="G8" s="320"/>
      <c r="L8" s="314"/>
      <c r="M8" s="314"/>
      <c r="N8" s="314"/>
      <c r="O8" s="314"/>
      <c r="P8" s="314"/>
    </row>
    <row r="9" spans="1:16" s="311" customFormat="1" ht="36" customHeight="1" x14ac:dyDescent="0.2">
      <c r="B9" s="319" t="str" cm="1">
        <f t="array" ref="B9">IFERROR(INDEX('List of barriers'!$A$2:$A$87,SMALL(IF('List of barriers'!$F$2:$F$87="NoN",ROW('List of barriers'!$A$2:$A$87)-ROW('List of barriers'!$A$2)+1),ROWS('List of barriers'!$A$2:$A7))),"")</f>
        <v/>
      </c>
      <c r="C9" s="319" t="str" cm="1">
        <f t="array" ref="C9">IFERROR(INDEX('List of barriers'!$G$2:$G$87,SMALL(IF('List of barriers'!$F$2:$F$87="NoN",ROW('List of barriers'!$G$2:$G$87)-ROW('List of barriers'!$G$2)+1),ROWS('List of barriers'!$G$2:$G7))),"")</f>
        <v/>
      </c>
      <c r="D9" s="310"/>
      <c r="E9" s="310"/>
      <c r="G9" s="320"/>
      <c r="L9" s="314"/>
      <c r="M9" s="314"/>
      <c r="N9" s="314"/>
      <c r="O9" s="314"/>
      <c r="P9" s="314"/>
    </row>
    <row r="10" spans="1:16" s="311" customFormat="1" ht="36" customHeight="1" x14ac:dyDescent="0.2">
      <c r="B10" s="319" t="str" cm="1">
        <f t="array" ref="B10">IFERROR(INDEX('List of barriers'!$A$2:$A$87,SMALL(IF('List of barriers'!$F$2:$F$87="NoN",ROW('List of barriers'!$A$2:$A$87)-ROW('List of barriers'!$A$2)+1),ROWS('List of barriers'!$A$2:$A8))),"")</f>
        <v/>
      </c>
      <c r="C10" s="319" t="str" cm="1">
        <f t="array" ref="C10">IFERROR(INDEX('List of barriers'!$G$2:$G$87,SMALL(IF('List of barriers'!$F$2:$F$87="NoN",ROW('List of barriers'!$G$2:$G$87)-ROW('List of barriers'!$G$2)+1),ROWS('List of barriers'!$G$2:$G8))),"")</f>
        <v/>
      </c>
      <c r="D10" s="310"/>
      <c r="E10" s="310"/>
      <c r="G10" s="320"/>
      <c r="L10" s="314"/>
      <c r="M10" s="314"/>
      <c r="N10" s="314"/>
      <c r="O10" s="314"/>
      <c r="P10" s="314"/>
    </row>
    <row r="11" spans="1:16" s="311" customFormat="1" ht="36" customHeight="1" x14ac:dyDescent="0.2">
      <c r="B11" s="319" t="str" cm="1">
        <f t="array" ref="B11">IFERROR(INDEX('List of barriers'!$A$2:$A$87,SMALL(IF('List of barriers'!$F$2:$F$87="NoN",ROW('List of barriers'!$A$2:$A$87)-ROW('List of barriers'!$A$2)+1),ROWS('List of barriers'!$A$2:$A9))),"")</f>
        <v/>
      </c>
      <c r="C11" s="319" t="str" cm="1">
        <f t="array" ref="C11">IFERROR(INDEX('List of barriers'!$G$2:$G$87,SMALL(IF('List of barriers'!$F$2:$F$87="NoN",ROW('List of barriers'!$G$2:$G$87)-ROW('List of barriers'!$G$2)+1),ROWS('List of barriers'!$G$2:$G9))),"")</f>
        <v/>
      </c>
      <c r="D11" s="310"/>
      <c r="E11" s="310"/>
      <c r="G11" s="320"/>
      <c r="L11" s="314"/>
      <c r="M11" s="314"/>
      <c r="N11" s="314"/>
      <c r="O11" s="314"/>
      <c r="P11" s="314"/>
    </row>
    <row r="12" spans="1:16" s="311" customFormat="1" ht="36" customHeight="1" x14ac:dyDescent="0.2">
      <c r="B12" s="319" t="str" cm="1">
        <f t="array" ref="B12">IFERROR(INDEX('List of barriers'!$A$2:$A$87,SMALL(IF('List of barriers'!$F$2:$F$87="NoN",ROW('List of barriers'!$A$2:$A$87)-ROW('List of barriers'!$A$2)+1),ROWS('List of barriers'!$A$2:$A10))),"")</f>
        <v/>
      </c>
      <c r="C12" s="319" t="str" cm="1">
        <f t="array" ref="C12">IFERROR(INDEX('List of barriers'!$G$2:$G$87,SMALL(IF('List of barriers'!$F$2:$F$87="NoN",ROW('List of barriers'!$G$2:$G$87)-ROW('List of barriers'!$G$2)+1),ROWS('List of barriers'!$G$2:$G10))),"")</f>
        <v/>
      </c>
      <c r="D12" s="310"/>
      <c r="E12" s="310"/>
      <c r="G12" s="320"/>
      <c r="L12" s="314"/>
      <c r="M12" s="314"/>
      <c r="N12" s="314"/>
      <c r="O12" s="314"/>
      <c r="P12" s="314"/>
    </row>
    <row r="13" spans="1:16" ht="36" customHeight="1" x14ac:dyDescent="0.2">
      <c r="B13" s="319" t="str" cm="1">
        <f t="array" ref="B13">IFERROR(INDEX('List of barriers'!$A$2:$A$87,SMALL(IF('List of barriers'!$F$2:$F$87="NoN",ROW('List of barriers'!$A$2:$A$87)-ROW('List of barriers'!$A$2)+1),ROWS('List of barriers'!$A$2:$A11))),"")</f>
        <v/>
      </c>
      <c r="C13" s="319" t="str" cm="1">
        <f t="array" ref="C13">IFERROR(INDEX('List of barriers'!$G$2:$G$87,SMALL(IF('List of barriers'!$F$2:$F$87="NoN",ROW('List of barriers'!$G$2:$G$87)-ROW('List of barriers'!$G$2)+1),ROWS('List of barriers'!$G$2:$G11))),"")</f>
        <v/>
      </c>
      <c r="D13" s="310"/>
      <c r="E13" s="310"/>
      <c r="G13" s="320"/>
      <c r="L13" s="312"/>
      <c r="M13" s="312"/>
      <c r="N13" s="312"/>
      <c r="O13" s="312"/>
      <c r="P13" s="312"/>
    </row>
    <row r="14" spans="1:16" ht="36" customHeight="1" x14ac:dyDescent="0.2">
      <c r="B14" s="319" t="str" cm="1">
        <f t="array" ref="B14">IFERROR(INDEX('List of barriers'!$A$2:$A$87,SMALL(IF('List of barriers'!$F$2:$F$87="NoN",ROW('List of barriers'!$A$2:$A$87)-ROW('List of barriers'!$A$2)+1),ROWS('List of barriers'!$A$2:$A12))),"")</f>
        <v/>
      </c>
      <c r="C14" s="319" t="str" cm="1">
        <f t="array" ref="C14">IFERROR(INDEX('List of barriers'!$G$2:$G$87,SMALL(IF('List of barriers'!$F$2:$F$87="NoN",ROW('List of barriers'!$G$2:$G$87)-ROW('List of barriers'!$G$2)+1),ROWS('List of barriers'!$G$2:$G12))),"")</f>
        <v/>
      </c>
      <c r="D14" s="310"/>
      <c r="E14" s="310"/>
      <c r="G14" s="320"/>
      <c r="L14" s="312"/>
      <c r="M14" s="312"/>
      <c r="N14" s="312"/>
      <c r="O14" s="312"/>
      <c r="P14" s="312"/>
    </row>
    <row r="15" spans="1:16" ht="36" customHeight="1" x14ac:dyDescent="0.2">
      <c r="B15" s="319" t="str" cm="1">
        <f t="array" ref="B15">IFERROR(INDEX('List of barriers'!$A$2:$A$87,SMALL(IF('List of barriers'!$F$2:$F$87="NoN",ROW('List of barriers'!$A$2:$A$87)-ROW('List of barriers'!$A$2)+1),ROWS('List of barriers'!$A$2:$A13))),"")</f>
        <v/>
      </c>
      <c r="C15" s="319" t="str" cm="1">
        <f t="array" ref="C15">IFERROR(INDEX('List of barriers'!$G$2:$G$87,SMALL(IF('List of barriers'!$F$2:$F$87="NoN",ROW('List of barriers'!$G$2:$G$87)-ROW('List of barriers'!$G$2)+1),ROWS('List of barriers'!$G$2:$G13))),"")</f>
        <v/>
      </c>
      <c r="D15" s="310"/>
      <c r="E15" s="310"/>
      <c r="G15" s="320"/>
      <c r="L15" s="312"/>
      <c r="M15" s="312"/>
      <c r="N15" s="312"/>
      <c r="O15" s="312"/>
      <c r="P15" s="312"/>
    </row>
    <row r="16" spans="1:16" ht="36" customHeight="1" x14ac:dyDescent="0.2">
      <c r="B16" s="319" t="str" cm="1">
        <f t="array" ref="B16">IFERROR(INDEX('List of barriers'!$A$2:$A$87,SMALL(IF('List of barriers'!$F$2:$F$87="NoN",ROW('List of barriers'!$A$2:$A$87)-ROW('List of barriers'!$A$2)+1),ROWS('List of barriers'!$A$2:$A14))),"")</f>
        <v/>
      </c>
      <c r="C16" s="319" t="str" cm="1">
        <f t="array" ref="C16">IFERROR(INDEX('List of barriers'!$G$2:$G$87,SMALL(IF('List of barriers'!$F$2:$F$87="NoN",ROW('List of barriers'!$G$2:$G$87)-ROW('List of barriers'!$G$2)+1),ROWS('List of barriers'!$G$2:$G14))),"")</f>
        <v/>
      </c>
      <c r="D16" s="310"/>
      <c r="E16" s="310"/>
      <c r="G16" s="320"/>
      <c r="L16" s="312"/>
      <c r="M16" s="312"/>
      <c r="N16" s="312"/>
      <c r="O16" s="312"/>
      <c r="P16" s="312"/>
    </row>
    <row r="17" spans="2:16" ht="36" customHeight="1" x14ac:dyDescent="0.2">
      <c r="B17" s="319" t="str" cm="1">
        <f t="array" ref="B17">IFERROR(INDEX('List of barriers'!$A$2:$A$87,SMALL(IF('List of barriers'!$F$2:$F$87="NoN",ROW('List of barriers'!$A$2:$A$87)-ROW('List of barriers'!$A$2)+1),ROWS('List of barriers'!$A$2:$A15))),"")</f>
        <v/>
      </c>
      <c r="C17" s="319" t="str" cm="1">
        <f t="array" ref="C17">IFERROR(INDEX('List of barriers'!$G$2:$G$87,SMALL(IF('List of barriers'!$F$2:$F$87="NoN",ROW('List of barriers'!$G$2:$G$87)-ROW('List of barriers'!$G$2)+1),ROWS('List of barriers'!$G$2:$G15))),"")</f>
        <v/>
      </c>
      <c r="D17" s="310"/>
      <c r="E17" s="310"/>
      <c r="G17" s="320"/>
      <c r="L17" s="312"/>
      <c r="M17" s="312"/>
      <c r="N17" s="312"/>
      <c r="O17" s="312"/>
      <c r="P17" s="312"/>
    </row>
    <row r="18" spans="2:16" ht="36" customHeight="1" x14ac:dyDescent="0.2">
      <c r="B18" s="319" t="str" cm="1">
        <f t="array" ref="B18">IFERROR(INDEX('List of barriers'!$A$2:$A$87,SMALL(IF('List of barriers'!$F$2:$F$87="NoN",ROW('List of barriers'!$A$2:$A$87)-ROW('List of barriers'!$A$2)+1),ROWS('List of barriers'!$A$2:$A16))),"")</f>
        <v/>
      </c>
      <c r="C18" s="319" t="str" cm="1">
        <f t="array" ref="C18">IFERROR(INDEX('List of barriers'!$G$2:$G$87,SMALL(IF('List of barriers'!$F$2:$F$87="NoN",ROW('List of barriers'!$G$2:$G$87)-ROW('List of barriers'!$G$2)+1),ROWS('List of barriers'!$G$2:$G16))),"")</f>
        <v/>
      </c>
      <c r="D18" s="310"/>
      <c r="E18" s="310"/>
      <c r="G18" s="320"/>
      <c r="L18" s="312"/>
      <c r="M18" s="312"/>
      <c r="N18" s="312"/>
      <c r="O18" s="312"/>
      <c r="P18" s="312"/>
    </row>
    <row r="19" spans="2:16" ht="36" customHeight="1" x14ac:dyDescent="0.2">
      <c r="B19" s="319" t="str" cm="1">
        <f t="array" ref="B19">IFERROR(INDEX('List of barriers'!$A$2:$A$87,SMALL(IF('List of barriers'!$F$2:$F$87="NoN",ROW('List of barriers'!$A$2:$A$87)-ROW('List of barriers'!$A$2)+1),ROWS('List of barriers'!$A$2:$A17))),"")</f>
        <v/>
      </c>
      <c r="C19" s="319" t="str" cm="1">
        <f t="array" ref="C19">IFERROR(INDEX('List of barriers'!$G$2:$G$87,SMALL(IF('List of barriers'!$F$2:$F$87="NoN",ROW('List of barriers'!$G$2:$G$87)-ROW('List of barriers'!$G$2)+1),ROWS('List of barriers'!$G$2:$G17))),"")</f>
        <v/>
      </c>
      <c r="D19" s="310"/>
      <c r="E19" s="310"/>
      <c r="G19" s="320"/>
      <c r="L19" s="312"/>
      <c r="M19" s="312"/>
      <c r="N19" s="312"/>
      <c r="O19" s="312"/>
      <c r="P19" s="312"/>
    </row>
    <row r="20" spans="2:16" ht="36" customHeight="1" x14ac:dyDescent="0.2">
      <c r="B20" s="319" t="str" cm="1">
        <f t="array" ref="B20">IFERROR(INDEX('List of barriers'!$A$2:$A$87,SMALL(IF('List of barriers'!$F$2:$F$87="NoN",ROW('List of barriers'!$A$2:$A$87)-ROW('List of barriers'!$A$2)+1),ROWS('List of barriers'!$A$2:$A18))),"")</f>
        <v/>
      </c>
      <c r="C20" s="319" t="str" cm="1">
        <f t="array" ref="C20">IFERROR(INDEX('List of barriers'!$G$2:$G$87,SMALL(IF('List of barriers'!$F$2:$F$87="NoN",ROW('List of barriers'!$G$2:$G$87)-ROW('List of barriers'!$G$2)+1),ROWS('List of barriers'!$G$2:$G18))),"")</f>
        <v/>
      </c>
      <c r="D20" s="310"/>
      <c r="E20" s="310"/>
      <c r="G20" s="320"/>
      <c r="L20" s="312"/>
      <c r="M20" s="312"/>
      <c r="N20" s="312"/>
      <c r="O20" s="312"/>
      <c r="P20" s="312"/>
    </row>
    <row r="21" spans="2:16" ht="36" customHeight="1" x14ac:dyDescent="0.2">
      <c r="B21" s="319" t="str" cm="1">
        <f t="array" ref="B21">IFERROR(INDEX('List of barriers'!$A$2:$A$87,SMALL(IF('List of barriers'!$F$2:$F$87="NoN",ROW('List of barriers'!$A$2:$A$87)-ROW('List of barriers'!$A$2)+1),ROWS('List of barriers'!$A$2:$A19))),"")</f>
        <v/>
      </c>
      <c r="C21" s="319" t="str" cm="1">
        <f t="array" ref="C21">IFERROR(INDEX('List of barriers'!$G$2:$G$87,SMALL(IF('List of barriers'!$F$2:$F$87="NoN",ROW('List of barriers'!$G$2:$G$87)-ROW('List of barriers'!$G$2)+1),ROWS('List of barriers'!$G$2:$G19))),"")</f>
        <v/>
      </c>
      <c r="D21" s="310"/>
      <c r="E21" s="310"/>
      <c r="G21" s="320"/>
      <c r="L21" s="312"/>
      <c r="M21" s="312"/>
      <c r="N21" s="312"/>
      <c r="O21" s="312"/>
      <c r="P21" s="312"/>
    </row>
    <row r="22" spans="2:16" ht="36" customHeight="1" x14ac:dyDescent="0.2">
      <c r="B22" s="319" t="str" cm="1">
        <f t="array" ref="B22">IFERROR(INDEX('List of barriers'!$A$2:$A$87,SMALL(IF('List of barriers'!$F$2:$F$87="NoN",ROW('List of barriers'!$A$2:$A$87)-ROW('List of barriers'!$A$2)+1),ROWS('List of barriers'!$A$2:$A20))),"")</f>
        <v/>
      </c>
      <c r="C22" s="319" t="str" cm="1">
        <f t="array" ref="C22">IFERROR(INDEX('List of barriers'!$G$2:$G$87,SMALL(IF('List of barriers'!$F$2:$F$87="NoN",ROW('List of barriers'!$G$2:$G$87)-ROW('List of barriers'!$G$2)+1),ROWS('List of barriers'!$G$2:$G20))),"")</f>
        <v/>
      </c>
      <c r="D22" s="310"/>
      <c r="E22" s="310"/>
      <c r="G22" s="320"/>
      <c r="L22" s="312"/>
      <c r="M22" s="312"/>
      <c r="N22" s="312"/>
      <c r="O22" s="312"/>
      <c r="P22" s="312"/>
    </row>
    <row r="23" spans="2:16" ht="36" customHeight="1" x14ac:dyDescent="0.2">
      <c r="B23" s="319" t="str" cm="1">
        <f t="array" ref="B23">IFERROR(INDEX('List of barriers'!$A$2:$A$87,SMALL(IF('List of barriers'!$F$2:$F$87="NoN",ROW('List of barriers'!$A$2:$A$87)-ROW('List of barriers'!$A$2)+1),ROWS('List of barriers'!$A$2:$A21))),"")</f>
        <v/>
      </c>
      <c r="C23" s="319" t="str" cm="1">
        <f t="array" ref="C23">IFERROR(INDEX('List of barriers'!$G$2:$G$87,SMALL(IF('List of barriers'!$F$2:$F$87="NoN",ROW('List of barriers'!$G$2:$G$87)-ROW('List of barriers'!$G$2)+1),ROWS('List of barriers'!$G$2:$G21))),"")</f>
        <v/>
      </c>
      <c r="D23" s="310"/>
      <c r="E23" s="310"/>
      <c r="G23" s="320"/>
      <c r="L23" s="312"/>
      <c r="M23" s="312"/>
      <c r="N23" s="312"/>
      <c r="O23" s="312"/>
      <c r="P23" s="312"/>
    </row>
    <row r="24" spans="2:16" ht="36" customHeight="1" x14ac:dyDescent="0.2">
      <c r="B24" s="319" t="str" cm="1">
        <f t="array" ref="B24">IFERROR(INDEX('List of barriers'!$A$2:$A$87,SMALL(IF('List of barriers'!$F$2:$F$87="NoN",ROW('List of barriers'!$A$2:$A$87)-ROW('List of barriers'!$A$2)+1),ROWS('List of barriers'!$A$2:$A22))),"")</f>
        <v/>
      </c>
      <c r="C24" s="319" t="str" cm="1">
        <f t="array" ref="C24">IFERROR(INDEX('List of barriers'!$G$2:$G$87,SMALL(IF('List of barriers'!$F$2:$F$87="NoN",ROW('List of barriers'!$G$2:$G$87)-ROW('List of barriers'!$G$2)+1),ROWS('List of barriers'!$G$2:$G22))),"")</f>
        <v/>
      </c>
      <c r="D24" s="310"/>
      <c r="E24" s="310"/>
      <c r="G24" s="320"/>
      <c r="L24" s="312"/>
      <c r="M24" s="312"/>
      <c r="N24" s="312"/>
      <c r="O24" s="312"/>
      <c r="P24" s="312"/>
    </row>
    <row r="25" spans="2:16" ht="36" customHeight="1" x14ac:dyDescent="0.2">
      <c r="B25" s="319" t="str" cm="1">
        <f t="array" ref="B25">IFERROR(INDEX('List of barriers'!$A$2:$A$87,SMALL(IF('List of barriers'!$F$2:$F$87="NoN",ROW('List of barriers'!$A$2:$A$87)-ROW('List of barriers'!$A$2)+1),ROWS('List of barriers'!$A$2:$A23))),"")</f>
        <v/>
      </c>
      <c r="C25" s="319" t="str" cm="1">
        <f t="array" ref="C25">IFERROR(INDEX('List of barriers'!$G$2:$G$87,SMALL(IF('List of barriers'!$F$2:$F$87="NoN",ROW('List of barriers'!$G$2:$G$87)-ROW('List of barriers'!$G$2)+1),ROWS('List of barriers'!$G$2:$G23))),"")</f>
        <v/>
      </c>
      <c r="D25" s="310"/>
      <c r="E25" s="310"/>
      <c r="G25" s="320"/>
      <c r="L25" s="312"/>
      <c r="M25" s="312"/>
      <c r="N25" s="312"/>
      <c r="O25" s="312"/>
      <c r="P25" s="312"/>
    </row>
    <row r="26" spans="2:16" ht="36" customHeight="1" x14ac:dyDescent="0.2">
      <c r="B26" s="319" t="str" cm="1">
        <f t="array" ref="B26">IFERROR(INDEX('List of barriers'!$A$2:$A$87,SMALL(IF('List of barriers'!$F$2:$F$87="NoN",ROW('List of barriers'!$A$2:$A$87)-ROW('List of barriers'!$A$2)+1),ROWS('List of barriers'!$A$2:$A24))),"")</f>
        <v/>
      </c>
      <c r="C26" s="319" t="str" cm="1">
        <f t="array" ref="C26">IFERROR(INDEX('List of barriers'!$G$2:$G$87,SMALL(IF('List of barriers'!$F$2:$F$87="NoN",ROW('List of barriers'!$G$2:$G$87)-ROW('List of barriers'!$G$2)+1),ROWS('List of barriers'!$G$2:$G24))),"")</f>
        <v/>
      </c>
      <c r="D26" s="310"/>
      <c r="E26" s="310"/>
      <c r="G26" s="320"/>
      <c r="L26" s="312"/>
      <c r="M26" s="312"/>
      <c r="N26" s="312"/>
      <c r="O26" s="312"/>
      <c r="P26" s="312"/>
    </row>
    <row r="27" spans="2:16" ht="36" customHeight="1" x14ac:dyDescent="0.2">
      <c r="B27" s="319" t="str" cm="1">
        <f t="array" ref="B27">IFERROR(INDEX('List of barriers'!$A$2:$A$87,SMALL(IF('List of barriers'!$F$2:$F$87="NoN",ROW('List of barriers'!$A$2:$A$87)-ROW('List of barriers'!$A$2)+1),ROWS('List of barriers'!$A$2:$A25))),"")</f>
        <v/>
      </c>
      <c r="C27" s="319" t="str" cm="1">
        <f t="array" ref="C27">IFERROR(INDEX('List of barriers'!$G$2:$G$87,SMALL(IF('List of barriers'!$F$2:$F$87="NoN",ROW('List of barriers'!$G$2:$G$87)-ROW('List of barriers'!$G$2)+1),ROWS('List of barriers'!$G$2:$G25))),"")</f>
        <v/>
      </c>
      <c r="D27" s="310"/>
      <c r="E27" s="310"/>
      <c r="G27" s="320"/>
      <c r="L27" s="312"/>
      <c r="M27" s="312"/>
      <c r="N27" s="312"/>
      <c r="O27" s="312"/>
      <c r="P27" s="312"/>
    </row>
    <row r="28" spans="2:16" ht="36" customHeight="1" x14ac:dyDescent="0.2">
      <c r="B28" s="319" t="str" cm="1">
        <f t="array" ref="B28">IFERROR(INDEX('List of barriers'!$A$2:$A$87,SMALL(IF('List of barriers'!$F$2:$F$87="NoN",ROW('List of barriers'!$A$2:$A$87)-ROW('List of barriers'!$A$2)+1),ROWS('List of barriers'!$A$2:$A26))),"")</f>
        <v/>
      </c>
      <c r="C28" s="319" t="str" cm="1">
        <f t="array" ref="C28">IFERROR(INDEX('List of barriers'!$G$2:$G$87,SMALL(IF('List of barriers'!$F$2:$F$87="NoN",ROW('List of barriers'!$G$2:$G$87)-ROW('List of barriers'!$G$2)+1),ROWS('List of barriers'!$G$2:$G26))),"")</f>
        <v/>
      </c>
      <c r="D28" s="310"/>
      <c r="E28" s="310"/>
      <c r="G28" s="320"/>
      <c r="L28" s="312"/>
      <c r="M28" s="312"/>
      <c r="N28" s="312"/>
      <c r="O28" s="312"/>
      <c r="P28" s="312"/>
    </row>
    <row r="29" spans="2:16" ht="36" customHeight="1" x14ac:dyDescent="0.2">
      <c r="B29" s="319" t="str" cm="1">
        <f t="array" ref="B29">IFERROR(INDEX('List of barriers'!$A$2:$A$87,SMALL(IF('List of barriers'!$F$2:$F$87="NoN",ROW('List of barriers'!$A$2:$A$87)-ROW('List of barriers'!$A$2)+1),ROWS('List of barriers'!$A$2:$A27))),"")</f>
        <v/>
      </c>
      <c r="C29" s="319" t="str" cm="1">
        <f t="array" ref="C29">IFERROR(INDEX('List of barriers'!$G$2:$G$87,SMALL(IF('List of barriers'!$F$2:$F$87="NoN",ROW('List of barriers'!$G$2:$G$87)-ROW('List of barriers'!$G$2)+1),ROWS('List of barriers'!$G$2:$G27))),"")</f>
        <v/>
      </c>
      <c r="D29" s="310"/>
      <c r="E29" s="310"/>
      <c r="G29" s="320"/>
    </row>
    <row r="30" spans="2:16" ht="36" customHeight="1" x14ac:dyDescent="0.2">
      <c r="B30" s="319" t="str" cm="1">
        <f t="array" ref="B30">IFERROR(INDEX('List of barriers'!$A$2:$A$87,SMALL(IF('List of barriers'!$F$2:$F$87="NoN",ROW('List of barriers'!$A$2:$A$87)-ROW('List of barriers'!$A$2)+1),ROWS('List of barriers'!$A$2:$A28))),"")</f>
        <v/>
      </c>
      <c r="C30" s="319" t="str" cm="1">
        <f t="array" ref="C30">IFERROR(INDEX('List of barriers'!$G$2:$G$87,SMALL(IF('List of barriers'!$F$2:$F$87="NoN",ROW('List of barriers'!$G$2:$G$87)-ROW('List of barriers'!$G$2)+1),ROWS('List of barriers'!$G$2:$G28))),"")</f>
        <v/>
      </c>
      <c r="D30" s="310"/>
      <c r="E30" s="310"/>
      <c r="G30" s="320"/>
    </row>
    <row r="31" spans="2:16" ht="36" customHeight="1" x14ac:dyDescent="0.2">
      <c r="B31" s="319" t="str" cm="1">
        <f t="array" ref="B31">IFERROR(INDEX('List of barriers'!$A$2:$A$87,SMALL(IF('List of barriers'!$F$2:$F$87="NoN",ROW('List of barriers'!$A$2:$A$87)-ROW('List of barriers'!$A$2)+1),ROWS('List of barriers'!$A$2:$A29))),"")</f>
        <v/>
      </c>
      <c r="C31" s="319" t="str" cm="1">
        <f t="array" ref="C31">IFERROR(INDEX('List of barriers'!$G$2:$G$87,SMALL(IF('List of barriers'!$F$2:$F$87="NoN",ROW('List of barriers'!$G$2:$G$87)-ROW('List of barriers'!$G$2)+1),ROWS('List of barriers'!$G$2:$G29))),"")</f>
        <v/>
      </c>
      <c r="D31" s="310"/>
      <c r="E31" s="310"/>
      <c r="G31" s="320"/>
    </row>
    <row r="32" spans="2:16" ht="36" customHeight="1" x14ac:dyDescent="0.2">
      <c r="B32" s="319" t="str" cm="1">
        <f t="array" ref="B32">IFERROR(INDEX('List of barriers'!$A$2:$A$87,SMALL(IF('List of barriers'!$F$2:$F$87="NoN",ROW('List of barriers'!$A$2:$A$87)-ROW('List of barriers'!$A$2)+1),ROWS('List of barriers'!$A$2:$A30))),"")</f>
        <v/>
      </c>
      <c r="C32" s="319" t="str" cm="1">
        <f t="array" ref="C32">IFERROR(INDEX('List of barriers'!$G$2:$G$87,SMALL(IF('List of barriers'!$F$2:$F$87="NoN",ROW('List of barriers'!$G$2:$G$87)-ROW('List of barriers'!$G$2)+1),ROWS('List of barriers'!$G$2:$G30))),"")</f>
        <v/>
      </c>
      <c r="D32" s="310"/>
      <c r="E32" s="310"/>
      <c r="G32" s="320"/>
    </row>
    <row r="33" spans="2:7" ht="36" customHeight="1" x14ac:dyDescent="0.2">
      <c r="B33" s="319" t="str" cm="1">
        <f t="array" ref="B33">IFERROR(INDEX('List of barriers'!$A$2:$A$87,SMALL(IF('List of barriers'!$F$2:$F$87="NoN",ROW('List of barriers'!$A$2:$A$87)-ROW('List of barriers'!$A$2)+1),ROWS('List of barriers'!$A$2:$A31))),"")</f>
        <v/>
      </c>
      <c r="C33" s="319" t="str" cm="1">
        <f t="array" ref="C33">IFERROR(INDEX('List of barriers'!$G$2:$G$87,SMALL(IF('List of barriers'!$F$2:$F$87="NoN",ROW('List of barriers'!$G$2:$G$87)-ROW('List of barriers'!$G$2)+1),ROWS('List of barriers'!$G$2:$G31))),"")</f>
        <v/>
      </c>
      <c r="D33" s="310"/>
      <c r="E33" s="310"/>
      <c r="G33" s="320"/>
    </row>
    <row r="34" spans="2:7" ht="36" customHeight="1" x14ac:dyDescent="0.2">
      <c r="B34" s="319" t="str" cm="1">
        <f t="array" ref="B34">IFERROR(INDEX('List of barriers'!$A$2:$A$87,SMALL(IF('List of barriers'!$F$2:$F$87="NoN",ROW('List of barriers'!$A$2:$A$87)-ROW('List of barriers'!$A$2)+1),ROWS('List of barriers'!$A$2:$A32))),"")</f>
        <v/>
      </c>
      <c r="C34" s="319" t="str" cm="1">
        <f t="array" ref="C34">IFERROR(INDEX('List of barriers'!$G$2:$G$87,SMALL(IF('List of barriers'!$F$2:$F$87="NoN",ROW('List of barriers'!$G$2:$G$87)-ROW('List of barriers'!$G$2)+1),ROWS('List of barriers'!$G$2:$G32))),"")</f>
        <v/>
      </c>
      <c r="D34" s="310"/>
      <c r="E34" s="310"/>
      <c r="G34" s="320"/>
    </row>
    <row r="35" spans="2:7" ht="36" customHeight="1" x14ac:dyDescent="0.2">
      <c r="B35" s="319" t="str" cm="1">
        <f t="array" ref="B35">IFERROR(INDEX('List of barriers'!$A$2:$A$87,SMALL(IF('List of barriers'!$F$2:$F$87="NoN",ROW('List of barriers'!$A$2:$A$87)-ROW('List of barriers'!$A$2)+1),ROWS('List of barriers'!$A$2:$A33))),"")</f>
        <v/>
      </c>
      <c r="C35" s="319" t="str" cm="1">
        <f t="array" ref="C35">IFERROR(INDEX('List of barriers'!$G$2:$G$87,SMALL(IF('List of barriers'!$F$2:$F$87="NoN",ROW('List of barriers'!$G$2:$G$87)-ROW('List of barriers'!$G$2)+1),ROWS('List of barriers'!$G$2:$G33))),"")</f>
        <v/>
      </c>
      <c r="D35" s="310"/>
      <c r="E35" s="310"/>
      <c r="G35" s="320"/>
    </row>
    <row r="36" spans="2:7" ht="36" customHeight="1" x14ac:dyDescent="0.2">
      <c r="B36" s="319" t="str" cm="1">
        <f t="array" ref="B36">IFERROR(INDEX('List of barriers'!$A$2:$A$87,SMALL(IF('List of barriers'!$F$2:$F$87="NoN",ROW('List of barriers'!$A$2:$A$87)-ROW('List of barriers'!$A$2)+1),ROWS('List of barriers'!$A$2:$A34))),"")</f>
        <v/>
      </c>
      <c r="C36" s="319" t="str" cm="1">
        <f t="array" ref="C36">IFERROR(INDEX('List of barriers'!$G$2:$G$87,SMALL(IF('List of barriers'!$F$2:$F$87="NoN",ROW('List of barriers'!$G$2:$G$87)-ROW('List of barriers'!$G$2)+1),ROWS('List of barriers'!$G$2:$G34))),"")</f>
        <v/>
      </c>
      <c r="D36" s="310"/>
      <c r="E36" s="310"/>
      <c r="G36" s="320"/>
    </row>
    <row r="37" spans="2:7" ht="36" customHeight="1" x14ac:dyDescent="0.2">
      <c r="B37" s="319" t="str" cm="1">
        <f t="array" ref="B37">IFERROR(INDEX('List of barriers'!$A$2:$A$87,SMALL(IF('List of barriers'!$F$2:$F$87="NoN",ROW('List of barriers'!$A$2:$A$87)-ROW('List of barriers'!$A$2)+1),ROWS('List of barriers'!$A$2:$A35))),"")</f>
        <v/>
      </c>
      <c r="C37" s="319" t="str" cm="1">
        <f t="array" ref="C37">IFERROR(INDEX('List of barriers'!$G$2:$G$87,SMALL(IF('List of barriers'!$F$2:$F$87="NoN",ROW('List of barriers'!$G$2:$G$87)-ROW('List of barriers'!$G$2)+1),ROWS('List of barriers'!$G$2:$G35))),"")</f>
        <v/>
      </c>
      <c r="D37" s="310"/>
      <c r="E37" s="310"/>
      <c r="G37" s="320"/>
    </row>
    <row r="38" spans="2:7" ht="36" customHeight="1" x14ac:dyDescent="0.2">
      <c r="B38" s="319" t="str" cm="1">
        <f t="array" ref="B38">IFERROR(INDEX('List of barriers'!$A$2:$A$87,SMALL(IF('List of barriers'!$F$2:$F$87="NoN",ROW('List of barriers'!$A$2:$A$87)-ROW('List of barriers'!$A$2)+1),ROWS('List of barriers'!$A$2:$A36))),"")</f>
        <v/>
      </c>
      <c r="C38" s="319" t="str" cm="1">
        <f t="array" ref="C38">IFERROR(INDEX('List of barriers'!$G$2:$G$87,SMALL(IF('List of barriers'!$F$2:$F$87="NoN",ROW('List of barriers'!$G$2:$G$87)-ROW('List of barriers'!$G$2)+1),ROWS('List of barriers'!$G$2:$G36))),"")</f>
        <v/>
      </c>
      <c r="D38" s="310"/>
      <c r="E38" s="310"/>
      <c r="G38" s="320"/>
    </row>
    <row r="39" spans="2:7" ht="36" customHeight="1" x14ac:dyDescent="0.2">
      <c r="B39" s="319" t="str" cm="1">
        <f t="array" ref="B39">IFERROR(INDEX('List of barriers'!$A$2:$A$87,SMALL(IF('List of barriers'!$F$2:$F$87="NoN",ROW('List of barriers'!$A$2:$A$87)-ROW('List of barriers'!$A$2)+1),ROWS('List of barriers'!$A$2:$A37))),"")</f>
        <v/>
      </c>
      <c r="C39" s="319" t="str" cm="1">
        <f t="array" ref="C39">IFERROR(INDEX('List of barriers'!$G$2:$G$87,SMALL(IF('List of barriers'!$F$2:$F$87="NoN",ROW('List of barriers'!$G$2:$G$87)-ROW('List of barriers'!$G$2)+1),ROWS('List of barriers'!$G$2:$G37))),"")</f>
        <v/>
      </c>
      <c r="D39" s="310"/>
      <c r="E39" s="310"/>
      <c r="G39" s="320"/>
    </row>
    <row r="40" spans="2:7" ht="36" customHeight="1" x14ac:dyDescent="0.2">
      <c r="B40" s="319" t="str" cm="1">
        <f t="array" ref="B40">IFERROR(INDEX('List of barriers'!$A$2:$A$87,SMALL(IF('List of barriers'!$F$2:$F$87="NoN",ROW('List of barriers'!$A$2:$A$87)-ROW('List of barriers'!$A$2)+1),ROWS('List of barriers'!$A$2:$A38))),"")</f>
        <v/>
      </c>
      <c r="C40" s="319" t="str" cm="1">
        <f t="array" ref="C40">IFERROR(INDEX('List of barriers'!$G$2:$G$87,SMALL(IF('List of barriers'!$F$2:$F$87="NoN",ROW('List of barriers'!$G$2:$G$87)-ROW('List of barriers'!$G$2)+1),ROWS('List of barriers'!$G$2:$G38))),"")</f>
        <v/>
      </c>
      <c r="D40" s="310"/>
      <c r="E40" s="310"/>
      <c r="G40" s="320"/>
    </row>
    <row r="41" spans="2:7" ht="36" customHeight="1" x14ac:dyDescent="0.2">
      <c r="B41" s="319" t="str" cm="1">
        <f t="array" ref="B41">IFERROR(INDEX('List of barriers'!$A$2:$A$87,SMALL(IF('List of barriers'!$F$2:$F$87="NoN",ROW('List of barriers'!$A$2:$A$87)-ROW('List of barriers'!$A$2)+1),ROWS('List of barriers'!$A$2:$A39))),"")</f>
        <v/>
      </c>
      <c r="C41" s="319" t="str" cm="1">
        <f t="array" ref="C41">IFERROR(INDEX('List of barriers'!$G$2:$G$87,SMALL(IF('List of barriers'!$F$2:$F$87="NoN",ROW('List of barriers'!$G$2:$G$87)-ROW('List of barriers'!$G$2)+1),ROWS('List of barriers'!$G$2:$G39))),"")</f>
        <v/>
      </c>
      <c r="D41" s="310"/>
      <c r="E41" s="310"/>
      <c r="G41" s="320"/>
    </row>
    <row r="42" spans="2:7" ht="36" customHeight="1" x14ac:dyDescent="0.2">
      <c r="B42" s="319" t="str" cm="1">
        <f t="array" ref="B42">IFERROR(INDEX('List of barriers'!$A$2:$A$87,SMALL(IF('List of barriers'!$F$2:$F$87="NoN",ROW('List of barriers'!$A$2:$A$87)-ROW('List of barriers'!$A$2)+1),ROWS('List of barriers'!$A$2:$A40))),"")</f>
        <v/>
      </c>
      <c r="C42" s="319" t="str" cm="1">
        <f t="array" ref="C42">IFERROR(INDEX('List of barriers'!$G$2:$G$87,SMALL(IF('List of barriers'!$F$2:$F$87="NoN",ROW('List of barriers'!$G$2:$G$87)-ROW('List of barriers'!$G$2)+1),ROWS('List of barriers'!$G$2:$G40))),"")</f>
        <v/>
      </c>
      <c r="D42" s="310"/>
      <c r="E42" s="310"/>
      <c r="G42" s="320"/>
    </row>
    <row r="43" spans="2:7" ht="36" customHeight="1" x14ac:dyDescent="0.2">
      <c r="B43" s="319" t="str" cm="1">
        <f t="array" ref="B43">IFERROR(INDEX('List of barriers'!$A$2:$A$87,SMALL(IF('List of barriers'!$F$2:$F$87="NoN",ROW('List of barriers'!$A$2:$A$87)-ROW('List of barriers'!$A$2)+1),ROWS('List of barriers'!$A$2:$A41))),"")</f>
        <v/>
      </c>
      <c r="C43" s="319" t="str" cm="1">
        <f t="array" ref="C43">IFERROR(INDEX('List of barriers'!$G$2:$G$87,SMALL(IF('List of barriers'!$F$2:$F$87="NoN",ROW('List of barriers'!$G$2:$G$87)-ROW('List of barriers'!$G$2)+1),ROWS('List of barriers'!$G$2:$G41))),"")</f>
        <v/>
      </c>
      <c r="D43" s="310"/>
      <c r="E43" s="310"/>
      <c r="G43" s="320"/>
    </row>
    <row r="44" spans="2:7" ht="36" customHeight="1" x14ac:dyDescent="0.2">
      <c r="B44" s="319" t="str" cm="1">
        <f t="array" ref="B44">IFERROR(INDEX('List of barriers'!$A$2:$A$87,SMALL(IF('List of barriers'!$F$2:$F$87="NoN",ROW('List of barriers'!$A$2:$A$87)-ROW('List of barriers'!$A$2)+1),ROWS('List of barriers'!$A$2:$A42))),"")</f>
        <v/>
      </c>
      <c r="C44" s="319" t="str" cm="1">
        <f t="array" ref="C44">IFERROR(INDEX('List of barriers'!$G$2:$G$87,SMALL(IF('List of barriers'!$F$2:$F$87="NoN",ROW('List of barriers'!$G$2:$G$87)-ROW('List of barriers'!$G$2)+1),ROWS('List of barriers'!$G$2:$G42))),"")</f>
        <v/>
      </c>
      <c r="D44" s="310"/>
      <c r="E44" s="310"/>
      <c r="G44" s="320"/>
    </row>
    <row r="45" spans="2:7" ht="36" customHeight="1" x14ac:dyDescent="0.2">
      <c r="B45" s="319" t="str" cm="1">
        <f t="array" ref="B45">IFERROR(INDEX('List of barriers'!$A$2:$A$87,SMALL(IF('List of barriers'!$F$2:$F$87="NoN",ROW('List of barriers'!$A$2:$A$87)-ROW('List of barriers'!$A$2)+1),ROWS('List of barriers'!$A$2:$A43))),"")</f>
        <v/>
      </c>
      <c r="C45" s="319" t="str" cm="1">
        <f t="array" ref="C45">IFERROR(INDEX('List of barriers'!$G$2:$G$87,SMALL(IF('List of barriers'!$F$2:$F$87="NoN",ROW('List of barriers'!$G$2:$G$87)-ROW('List of barriers'!$G$2)+1),ROWS('List of barriers'!$G$2:$G43))),"")</f>
        <v/>
      </c>
      <c r="D45" s="310"/>
      <c r="E45" s="310"/>
      <c r="G45" s="320"/>
    </row>
    <row r="46" spans="2:7" ht="36" customHeight="1" x14ac:dyDescent="0.2">
      <c r="B46" s="319" t="str" cm="1">
        <f t="array" ref="B46">IFERROR(INDEX('List of barriers'!$A$2:$A$87,SMALL(IF('List of barriers'!$F$2:$F$87="NoN",ROW('List of barriers'!$A$2:$A$87)-ROW('List of barriers'!$A$2)+1),ROWS('List of barriers'!$A$2:$A44))),"")</f>
        <v/>
      </c>
      <c r="C46" s="319" t="str" cm="1">
        <f t="array" ref="C46">IFERROR(INDEX('List of barriers'!$G$2:$G$87,SMALL(IF('List of barriers'!$F$2:$F$87="NoN",ROW('List of barriers'!$G$2:$G$87)-ROW('List of barriers'!$G$2)+1),ROWS('List of barriers'!$G$2:$G44))),"")</f>
        <v/>
      </c>
      <c r="D46" s="310"/>
      <c r="E46" s="310"/>
      <c r="G46" s="320"/>
    </row>
    <row r="47" spans="2:7" ht="36" customHeight="1" x14ac:dyDescent="0.2">
      <c r="B47" s="319" t="str" cm="1">
        <f t="array" ref="B47">IFERROR(INDEX('List of barriers'!$A$2:$A$87,SMALL(IF('List of barriers'!$F$2:$F$87="NoN",ROW('List of barriers'!$A$2:$A$87)-ROW('List of barriers'!$A$2)+1),ROWS('List of barriers'!$A$2:$A45))),"")</f>
        <v/>
      </c>
      <c r="C47" s="319" t="str" cm="1">
        <f t="array" ref="C47">IFERROR(INDEX('List of barriers'!$G$2:$G$87,SMALL(IF('List of barriers'!$F$2:$F$87="NoN",ROW('List of barriers'!$G$2:$G$87)-ROW('List of barriers'!$G$2)+1),ROWS('List of barriers'!$G$2:$G45))),"")</f>
        <v/>
      </c>
      <c r="D47" s="310"/>
      <c r="E47" s="310"/>
      <c r="G47" s="320"/>
    </row>
    <row r="48" spans="2:7" ht="36" customHeight="1" x14ac:dyDescent="0.2">
      <c r="B48" s="319" t="str" cm="1">
        <f t="array" ref="B48">IFERROR(INDEX('List of barriers'!$A$2:$A$87,SMALL(IF('List of barriers'!$F$2:$F$87="NoN",ROW('List of barriers'!$A$2:$A$87)-ROW('List of barriers'!$A$2)+1),ROWS('List of barriers'!$A$2:$A46))),"")</f>
        <v/>
      </c>
      <c r="C48" s="319" t="str" cm="1">
        <f t="array" ref="C48">IFERROR(INDEX('List of barriers'!$G$2:$G$87,SMALL(IF('List of barriers'!$F$2:$F$87="NoN",ROW('List of barriers'!$G$2:$G$87)-ROW('List of barriers'!$G$2)+1),ROWS('List of barriers'!$G$2:$G46))),"")</f>
        <v/>
      </c>
      <c r="D48" s="310"/>
      <c r="E48" s="310"/>
      <c r="G48" s="320"/>
    </row>
    <row r="49" spans="2:7" ht="36" customHeight="1" x14ac:dyDescent="0.2">
      <c r="B49" s="319" t="str" cm="1">
        <f t="array" ref="B49">IFERROR(INDEX('List of barriers'!$A$2:$A$87,SMALL(IF('List of barriers'!$F$2:$F$87="NoN",ROW('List of barriers'!$A$2:$A$87)-ROW('List of barriers'!$A$2)+1),ROWS('List of barriers'!$A$2:$A47))),"")</f>
        <v/>
      </c>
      <c r="C49" s="319" t="str" cm="1">
        <f t="array" ref="C49">IFERROR(INDEX('List of barriers'!$G$2:$G$87,SMALL(IF('List of barriers'!$F$2:$F$87="NoN",ROW('List of barriers'!$G$2:$G$87)-ROW('List of barriers'!$G$2)+1),ROWS('List of barriers'!$G$2:$G47))),"")</f>
        <v/>
      </c>
      <c r="D49" s="310"/>
      <c r="E49" s="310"/>
      <c r="G49" s="320"/>
    </row>
    <row r="50" spans="2:7" ht="36" customHeight="1" x14ac:dyDescent="0.2">
      <c r="B50" s="319" t="str" cm="1">
        <f t="array" ref="B50">IFERROR(INDEX('List of barriers'!$A$2:$A$87,SMALL(IF('List of barriers'!$F$2:$F$87="NoN",ROW('List of barriers'!$A$2:$A$87)-ROW('List of barriers'!$A$2)+1),ROWS('List of barriers'!$A$2:$A48))),"")</f>
        <v/>
      </c>
      <c r="C50" s="319" t="str" cm="1">
        <f t="array" ref="C50">IFERROR(INDEX('List of barriers'!$G$2:$G$87,SMALL(IF('List of barriers'!$F$2:$F$87="NoN",ROW('List of barriers'!$G$2:$G$87)-ROW('List of barriers'!$G$2)+1),ROWS('List of barriers'!$G$2:$G48))),"")</f>
        <v/>
      </c>
      <c r="D50" s="310"/>
      <c r="E50" s="310"/>
      <c r="G50" s="320"/>
    </row>
    <row r="51" spans="2:7" ht="36" customHeight="1" x14ac:dyDescent="0.2">
      <c r="B51" s="319" t="str" cm="1">
        <f t="array" ref="B51">IFERROR(INDEX('List of barriers'!$A$2:$A$87,SMALL(IF('List of barriers'!$F$2:$F$87="NoN",ROW('List of barriers'!$A$2:$A$87)-ROW('List of barriers'!$A$2)+1),ROWS('List of barriers'!$A$2:$A49))),"")</f>
        <v/>
      </c>
      <c r="C51" s="319" t="str" cm="1">
        <f t="array" ref="C51">IFERROR(INDEX('List of barriers'!$G$2:$G$87,SMALL(IF('List of barriers'!$F$2:$F$87="NoN",ROW('List of barriers'!$G$2:$G$87)-ROW('List of barriers'!$G$2)+1),ROWS('List of barriers'!$G$2:$G49))),"")</f>
        <v/>
      </c>
      <c r="D51" s="310"/>
      <c r="E51" s="310"/>
      <c r="G51" s="320"/>
    </row>
    <row r="52" spans="2:7" ht="36" customHeight="1" x14ac:dyDescent="0.2">
      <c r="B52" s="319" t="str" cm="1">
        <f t="array" ref="B52">IFERROR(INDEX('List of barriers'!$A$2:$A$87,SMALL(IF('List of barriers'!$F$2:$F$87="NoN",ROW('List of barriers'!$A$2:$A$87)-ROW('List of barriers'!$A$2)+1),ROWS('List of barriers'!$A$2:$A50))),"")</f>
        <v/>
      </c>
      <c r="C52" s="319" t="str" cm="1">
        <f t="array" ref="C52">IFERROR(INDEX('List of barriers'!$G$2:$G$87,SMALL(IF('List of barriers'!$F$2:$F$87="NoN",ROW('List of barriers'!$G$2:$G$87)-ROW('List of barriers'!$G$2)+1),ROWS('List of barriers'!$G$2:$G50))),"")</f>
        <v/>
      </c>
      <c r="D52" s="310"/>
      <c r="E52" s="310"/>
      <c r="G52" s="320"/>
    </row>
    <row r="53" spans="2:7" ht="36" customHeight="1" x14ac:dyDescent="0.2">
      <c r="B53" s="319" t="str" cm="1">
        <f t="array" ref="B53">IFERROR(INDEX('List of barriers'!$A$2:$A$87,SMALL(IF('List of barriers'!$F$2:$F$87="NoN",ROW('List of barriers'!$A$2:$A$87)-ROW('List of barriers'!$A$2)+1),ROWS('List of barriers'!$A$2:$A51))),"")</f>
        <v/>
      </c>
      <c r="C53" s="319" t="str" cm="1">
        <f t="array" ref="C53">IFERROR(INDEX('List of barriers'!$G$2:$G$87,SMALL(IF('List of barriers'!$F$2:$F$87="NoN",ROW('List of barriers'!$G$2:$G$87)-ROW('List of barriers'!$G$2)+1),ROWS('List of barriers'!$G$2:$G51))),"")</f>
        <v/>
      </c>
      <c r="D53" s="310"/>
      <c r="E53" s="310"/>
      <c r="G53" s="320"/>
    </row>
    <row r="54" spans="2:7" ht="36" customHeight="1" x14ac:dyDescent="0.2">
      <c r="B54" s="319" t="str" cm="1">
        <f t="array" ref="B54">IFERROR(INDEX('List of barriers'!$A$2:$A$87,SMALL(IF('List of barriers'!$F$2:$F$87="NoN",ROW('List of barriers'!$A$2:$A$87)-ROW('List of barriers'!$A$2)+1),ROWS('List of barriers'!$A$2:$A52))),"")</f>
        <v/>
      </c>
      <c r="C54" s="319" t="str" cm="1">
        <f t="array" ref="C54">IFERROR(INDEX('List of barriers'!$G$2:$G$87,SMALL(IF('List of barriers'!$F$2:$F$87="NoN",ROW('List of barriers'!$G$2:$G$87)-ROW('List of barriers'!$G$2)+1),ROWS('List of barriers'!$G$2:$G52))),"")</f>
        <v/>
      </c>
      <c r="D54" s="310"/>
      <c r="E54" s="310"/>
      <c r="G54" s="320"/>
    </row>
    <row r="55" spans="2:7" ht="36" customHeight="1" x14ac:dyDescent="0.2">
      <c r="B55" s="319" t="str" cm="1">
        <f t="array" ref="B55">IFERROR(INDEX('List of barriers'!$A$2:$A$87,SMALL(IF('List of barriers'!$F$2:$F$87="NoN",ROW('List of barriers'!$A$2:$A$87)-ROW('List of barriers'!$A$2)+1),ROWS('List of barriers'!$A$2:$A53))),"")</f>
        <v/>
      </c>
      <c r="C55" s="319" t="str" cm="1">
        <f t="array" ref="C55">IFERROR(INDEX('List of barriers'!$G$2:$G$87,SMALL(IF('List of barriers'!$F$2:$F$87="NoN",ROW('List of barriers'!$G$2:$G$87)-ROW('List of barriers'!$G$2)+1),ROWS('List of barriers'!$G$2:$G53))),"")</f>
        <v/>
      </c>
      <c r="D55" s="310"/>
      <c r="E55" s="310"/>
      <c r="G55" s="320"/>
    </row>
    <row r="56" spans="2:7" ht="36" customHeight="1" x14ac:dyDescent="0.2">
      <c r="B56" s="319" t="str" cm="1">
        <f t="array" ref="B56">IFERROR(INDEX('List of barriers'!$A$2:$A$87,SMALL(IF('List of barriers'!$F$2:$F$87="NoN",ROW('List of barriers'!$A$2:$A$87)-ROW('List of barriers'!$A$2)+1),ROWS('List of barriers'!$A$2:$A54))),"")</f>
        <v/>
      </c>
      <c r="C56" s="319" t="str" cm="1">
        <f t="array" ref="C56">IFERROR(INDEX('List of barriers'!$G$2:$G$87,SMALL(IF('List of barriers'!$F$2:$F$87="NoN",ROW('List of barriers'!$G$2:$G$87)-ROW('List of barriers'!$G$2)+1),ROWS('List of barriers'!$G$2:$G54))),"")</f>
        <v/>
      </c>
      <c r="D56" s="310"/>
      <c r="E56" s="310"/>
      <c r="G56" s="320"/>
    </row>
    <row r="57" spans="2:7" ht="36" customHeight="1" x14ac:dyDescent="0.2">
      <c r="B57" s="319" t="str" cm="1">
        <f t="array" ref="B57">IFERROR(INDEX('List of barriers'!$A$2:$A$87,SMALL(IF('List of barriers'!$F$2:$F$87="NoN",ROW('List of barriers'!$A$2:$A$87)-ROW('List of barriers'!$A$2)+1),ROWS('List of barriers'!$A$2:$A55))),"")</f>
        <v/>
      </c>
      <c r="C57" s="319" t="str" cm="1">
        <f t="array" ref="C57">IFERROR(INDEX('List of barriers'!$G$2:$G$87,SMALL(IF('List of barriers'!$F$2:$F$87="NoN",ROW('List of barriers'!$G$2:$G$87)-ROW('List of barriers'!$G$2)+1),ROWS('List of barriers'!$G$2:$G55))),"")</f>
        <v/>
      </c>
      <c r="D57" s="310"/>
      <c r="E57" s="310"/>
      <c r="G57" s="320"/>
    </row>
    <row r="58" spans="2:7" ht="36" customHeight="1" x14ac:dyDescent="0.2">
      <c r="B58" s="319" t="str" cm="1">
        <f t="array" ref="B58">IFERROR(INDEX('List of barriers'!$A$2:$A$87,SMALL(IF('List of barriers'!$F$2:$F$87="NoN",ROW('List of barriers'!$A$2:$A$87)-ROW('List of barriers'!$A$2)+1),ROWS('List of barriers'!$A$2:$A56))),"")</f>
        <v/>
      </c>
      <c r="C58" s="319" t="str" cm="1">
        <f t="array" ref="C58">IFERROR(INDEX('List of barriers'!$G$2:$G$87,SMALL(IF('List of barriers'!$F$2:$F$87="NoN",ROW('List of barriers'!$G$2:$G$87)-ROW('List of barriers'!$G$2)+1),ROWS('List of barriers'!$G$2:$G56))),"")</f>
        <v/>
      </c>
      <c r="D58" s="310"/>
      <c r="E58" s="310"/>
      <c r="G58" s="320"/>
    </row>
    <row r="59" spans="2:7" ht="36" customHeight="1" x14ac:dyDescent="0.2">
      <c r="B59" s="319" t="str" cm="1">
        <f t="array" ref="B59">IFERROR(INDEX('List of barriers'!$A$2:$A$87,SMALL(IF('List of barriers'!$F$2:$F$87="NoN",ROW('List of barriers'!$A$2:$A$87)-ROW('List of barriers'!$A$2)+1),ROWS('List of barriers'!$A$2:$A57))),"")</f>
        <v/>
      </c>
      <c r="C59" s="319" t="str" cm="1">
        <f t="array" ref="C59">IFERROR(INDEX('List of barriers'!$G$2:$G$87,SMALL(IF('List of barriers'!$F$2:$F$87="NoN",ROW('List of barriers'!$G$2:$G$87)-ROW('List of barriers'!$G$2)+1),ROWS('List of barriers'!$G$2:$G57))),"")</f>
        <v/>
      </c>
      <c r="D59" s="310"/>
      <c r="E59" s="310"/>
      <c r="G59" s="320"/>
    </row>
    <row r="60" spans="2:7" ht="36" customHeight="1" x14ac:dyDescent="0.2">
      <c r="B60" s="319" t="str" cm="1">
        <f t="array" ref="B60">IFERROR(INDEX('List of barriers'!$A$2:$A$87,SMALL(IF('List of barriers'!$F$2:$F$87="NoN",ROW('List of barriers'!$A$2:$A$87)-ROW('List of barriers'!$A$2)+1),ROWS('List of barriers'!$A$2:$A58))),"")</f>
        <v/>
      </c>
      <c r="C60" s="319" t="str" cm="1">
        <f t="array" ref="C60">IFERROR(INDEX('List of barriers'!$G$2:$G$87,SMALL(IF('List of barriers'!$F$2:$F$87="NoN",ROW('List of barriers'!$G$2:$G$87)-ROW('List of barriers'!$G$2)+1),ROWS('List of barriers'!$G$2:$G58))),"")</f>
        <v/>
      </c>
      <c r="D60" s="310"/>
      <c r="E60" s="310"/>
      <c r="G60" s="320"/>
    </row>
    <row r="61" spans="2:7" ht="36" customHeight="1" x14ac:dyDescent="0.2">
      <c r="B61" s="319" t="str" cm="1">
        <f t="array" ref="B61">IFERROR(INDEX('List of barriers'!$A$2:$A$87,SMALL(IF('List of barriers'!$F$2:$F$87="NoN",ROW('List of barriers'!$A$2:$A$87)-ROW('List of barriers'!$A$2)+1),ROWS('List of barriers'!$A$2:$A59))),"")</f>
        <v/>
      </c>
      <c r="C61" s="319" t="str" cm="1">
        <f t="array" ref="C61">IFERROR(INDEX('List of barriers'!$G$2:$G$87,SMALL(IF('List of barriers'!$F$2:$F$87="NoN",ROW('List of barriers'!$G$2:$G$87)-ROW('List of barriers'!$G$2)+1),ROWS('List of barriers'!$G$2:$G59))),"")</f>
        <v/>
      </c>
      <c r="D61" s="310"/>
      <c r="E61" s="310"/>
      <c r="G61" s="320"/>
    </row>
    <row r="62" spans="2:7" ht="36" customHeight="1" x14ac:dyDescent="0.2">
      <c r="B62" s="319" t="str" cm="1">
        <f t="array" ref="B62">IFERROR(INDEX('List of barriers'!$A$2:$A$87,SMALL(IF('List of barriers'!$F$2:$F$87="NoN",ROW('List of barriers'!$A$2:$A$87)-ROW('List of barriers'!$A$2)+1),ROWS('List of barriers'!$A$2:$A60))),"")</f>
        <v/>
      </c>
      <c r="C62" s="319" t="str" cm="1">
        <f t="array" ref="C62">IFERROR(INDEX('List of barriers'!$G$2:$G$87,SMALL(IF('List of barriers'!$F$2:$F$87="NoN",ROW('List of barriers'!$G$2:$G$87)-ROW('List of barriers'!$G$2)+1),ROWS('List of barriers'!$G$2:$G60))),"")</f>
        <v/>
      </c>
      <c r="D62" s="310"/>
      <c r="E62" s="310"/>
      <c r="G62" s="320"/>
    </row>
    <row r="63" spans="2:7" ht="36" customHeight="1" x14ac:dyDescent="0.2">
      <c r="B63" s="319" t="str" cm="1">
        <f t="array" ref="B63">IFERROR(INDEX('List of barriers'!$A$2:$A$87,SMALL(IF('List of barriers'!$F$2:$F$87="NoN",ROW('List of barriers'!$A$2:$A$87)-ROW('List of barriers'!$A$2)+1),ROWS('List of barriers'!$A$2:$A61))),"")</f>
        <v/>
      </c>
      <c r="C63" s="319" t="str" cm="1">
        <f t="array" ref="C63">IFERROR(INDEX('List of barriers'!$G$2:$G$87,SMALL(IF('List of barriers'!$F$2:$F$87="NoN",ROW('List of barriers'!$G$2:$G$87)-ROW('List of barriers'!$G$2)+1),ROWS('List of barriers'!$G$2:$G61))),"")</f>
        <v/>
      </c>
      <c r="D63" s="310"/>
      <c r="E63" s="310"/>
      <c r="G63" s="320"/>
    </row>
    <row r="64" spans="2:7" ht="36" customHeight="1" x14ac:dyDescent="0.2">
      <c r="B64" s="319" t="str" cm="1">
        <f t="array" ref="B64">IFERROR(INDEX('List of barriers'!$A$2:$A$87,SMALL(IF('List of barriers'!$F$2:$F$87="NoN",ROW('List of barriers'!$A$2:$A$87)-ROW('List of barriers'!$A$2)+1),ROWS('List of barriers'!$A$2:$A62))),"")</f>
        <v/>
      </c>
      <c r="C64" s="319" t="str" cm="1">
        <f t="array" ref="C64">IFERROR(INDEX('List of barriers'!$G$2:$G$87,SMALL(IF('List of barriers'!$F$2:$F$87="NoN",ROW('List of barriers'!$G$2:$G$87)-ROW('List of barriers'!$G$2)+1),ROWS('List of barriers'!$G$2:$G62))),"")</f>
        <v/>
      </c>
      <c r="D64" s="310"/>
      <c r="E64" s="310"/>
      <c r="G64" s="320"/>
    </row>
    <row r="65" spans="2:7" ht="36" customHeight="1" x14ac:dyDescent="0.2">
      <c r="B65" s="319" t="str" cm="1">
        <f t="array" ref="B65">IFERROR(INDEX('List of barriers'!$A$2:$A$87,SMALL(IF('List of barriers'!$F$2:$F$87="NoN",ROW('List of barriers'!$A$2:$A$87)-ROW('List of barriers'!$A$2)+1),ROWS('List of barriers'!$A$2:$A63))),"")</f>
        <v/>
      </c>
      <c r="C65" s="319" t="str" cm="1">
        <f t="array" ref="C65">IFERROR(INDEX('List of barriers'!$G$2:$G$87,SMALL(IF('List of barriers'!$F$2:$F$87="NoN",ROW('List of barriers'!$G$2:$G$87)-ROW('List of barriers'!$G$2)+1),ROWS('List of barriers'!$G$2:$G63))),"")</f>
        <v/>
      </c>
      <c r="D65" s="310"/>
      <c r="E65" s="310"/>
      <c r="G65" s="320"/>
    </row>
    <row r="66" spans="2:7" ht="36" customHeight="1" x14ac:dyDescent="0.2">
      <c r="B66" s="319" t="str" cm="1">
        <f t="array" ref="B66">IFERROR(INDEX('List of barriers'!$A$2:$A$87,SMALL(IF('List of barriers'!$F$2:$F$87="NoN",ROW('List of barriers'!$A$2:$A$87)-ROW('List of barriers'!$A$2)+1),ROWS('List of barriers'!$A$2:$A64))),"")</f>
        <v/>
      </c>
      <c r="C66" s="319" t="str" cm="1">
        <f t="array" ref="C66">IFERROR(INDEX('List of barriers'!$G$2:$G$87,SMALL(IF('List of barriers'!$F$2:$F$87="NoN",ROW('List of barriers'!$G$2:$G$87)-ROW('List of barriers'!$G$2)+1),ROWS('List of barriers'!$G$2:$G64))),"")</f>
        <v/>
      </c>
      <c r="D66" s="310"/>
      <c r="E66" s="310"/>
      <c r="G66" s="320"/>
    </row>
    <row r="67" spans="2:7" ht="36" customHeight="1" x14ac:dyDescent="0.2">
      <c r="B67" s="319" t="str" cm="1">
        <f t="array" ref="B67">IFERROR(INDEX('List of barriers'!$A$2:$A$87,SMALL(IF('List of barriers'!$F$2:$F$87="NoN",ROW('List of barriers'!$A$2:$A$87)-ROW('List of barriers'!$A$2)+1),ROWS('List of barriers'!$A$2:$A65))),"")</f>
        <v/>
      </c>
      <c r="C67" s="319" t="str" cm="1">
        <f t="array" ref="C67">IFERROR(INDEX('List of barriers'!$G$2:$G$87,SMALL(IF('List of barriers'!$F$2:$F$87="NoN",ROW('List of barriers'!$G$2:$G$87)-ROW('List of barriers'!$G$2)+1),ROWS('List of barriers'!$G$2:$G65))),"")</f>
        <v/>
      </c>
      <c r="D67" s="310"/>
      <c r="E67" s="310"/>
      <c r="G67" s="320"/>
    </row>
    <row r="68" spans="2:7" ht="36" customHeight="1" x14ac:dyDescent="0.2">
      <c r="B68" s="319" t="str" cm="1">
        <f t="array" ref="B68">IFERROR(INDEX('List of barriers'!$A$2:$A$87,SMALL(IF('List of barriers'!$F$2:$F$87="NoN",ROW('List of barriers'!$A$2:$A$87)-ROW('List of barriers'!$A$2)+1),ROWS('List of barriers'!$A$2:$A66))),"")</f>
        <v/>
      </c>
      <c r="C68" s="319" t="str" cm="1">
        <f t="array" ref="C68">IFERROR(INDEX('List of barriers'!$G$2:$G$87,SMALL(IF('List of barriers'!$F$2:$F$87="NoN",ROW('List of barriers'!$G$2:$G$87)-ROW('List of barriers'!$G$2)+1),ROWS('List of barriers'!$G$2:$G66))),"")</f>
        <v/>
      </c>
      <c r="D68" s="310"/>
      <c r="E68" s="310"/>
      <c r="G68" s="320"/>
    </row>
    <row r="69" spans="2:7" ht="36" customHeight="1" x14ac:dyDescent="0.2">
      <c r="B69" s="319" t="str" cm="1">
        <f t="array" ref="B69">IFERROR(INDEX('List of barriers'!$A$2:$A$87,SMALL(IF('List of barriers'!$F$2:$F$87="NoN",ROW('List of barriers'!$A$2:$A$87)-ROW('List of barriers'!$A$2)+1),ROWS('List of barriers'!$A$2:$A67))),"")</f>
        <v/>
      </c>
      <c r="C69" s="319" t="str" cm="1">
        <f t="array" ref="C69">IFERROR(INDEX('List of barriers'!$G$2:$G$87,SMALL(IF('List of barriers'!$F$2:$F$87="NoN",ROW('List of barriers'!$G$2:$G$87)-ROW('List of barriers'!$G$2)+1),ROWS('List of barriers'!$G$2:$G67))),"")</f>
        <v/>
      </c>
      <c r="D69" s="310"/>
      <c r="E69" s="310"/>
      <c r="G69" s="320"/>
    </row>
    <row r="70" spans="2:7" ht="36" customHeight="1" x14ac:dyDescent="0.2">
      <c r="B70" s="319" t="str" cm="1">
        <f t="array" ref="B70">IFERROR(INDEX('List of barriers'!$A$2:$A$87,SMALL(IF('List of barriers'!$F$2:$F$87="NoN",ROW('List of barriers'!$A$2:$A$87)-ROW('List of barriers'!$A$2)+1),ROWS('List of barriers'!$A$2:$A68))),"")</f>
        <v/>
      </c>
      <c r="C70" s="319" t="str" cm="1">
        <f t="array" ref="C70">IFERROR(INDEX('List of barriers'!$G$2:$G$87,SMALL(IF('List of barriers'!$F$2:$F$87="NoN",ROW('List of barriers'!$G$2:$G$87)-ROW('List of barriers'!$G$2)+1),ROWS('List of barriers'!$G$2:$G68))),"")</f>
        <v/>
      </c>
      <c r="D70" s="310"/>
      <c r="E70" s="310"/>
      <c r="G70" s="320"/>
    </row>
    <row r="71" spans="2:7" ht="36" customHeight="1" x14ac:dyDescent="0.2">
      <c r="B71" s="319" t="str" cm="1">
        <f t="array" ref="B71">IFERROR(INDEX('List of barriers'!$A$2:$A$87,SMALL(IF('List of barriers'!$F$2:$F$87="NoN",ROW('List of barriers'!$A$2:$A$87)-ROW('List of barriers'!$A$2)+1),ROWS('List of barriers'!$A$2:$A69))),"")</f>
        <v/>
      </c>
      <c r="C71" s="319" t="str" cm="1">
        <f t="array" ref="C71">IFERROR(INDEX('List of barriers'!$G$2:$G$87,SMALL(IF('List of barriers'!$F$2:$F$87="NoN",ROW('List of barriers'!$G$2:$G$87)-ROW('List of barriers'!$G$2)+1),ROWS('List of barriers'!$G$2:$G69))),"")</f>
        <v/>
      </c>
      <c r="D71" s="310"/>
      <c r="E71" s="310"/>
      <c r="G71" s="320"/>
    </row>
    <row r="72" spans="2:7" ht="36" customHeight="1" x14ac:dyDescent="0.2">
      <c r="B72" s="319" t="str" cm="1">
        <f t="array" ref="B72">IFERROR(INDEX('List of barriers'!$A$2:$A$87,SMALL(IF('List of barriers'!$F$2:$F$87="NoN",ROW('List of barriers'!$A$2:$A$87)-ROW('List of barriers'!$A$2)+1),ROWS('List of barriers'!$A$2:$A70))),"")</f>
        <v/>
      </c>
      <c r="C72" s="319" t="str" cm="1">
        <f t="array" ref="C72">IFERROR(INDEX('List of barriers'!$G$2:$G$87,SMALL(IF('List of barriers'!$F$2:$F$87="NoN",ROW('List of barriers'!$G$2:$G$87)-ROW('List of barriers'!$G$2)+1),ROWS('List of barriers'!$G$2:$G70))),"")</f>
        <v/>
      </c>
      <c r="D72" s="310"/>
      <c r="E72" s="310"/>
      <c r="G72" s="320"/>
    </row>
    <row r="73" spans="2:7" ht="36" customHeight="1" x14ac:dyDescent="0.2">
      <c r="B73" s="319" t="str" cm="1">
        <f t="array" ref="B73">IFERROR(INDEX('List of barriers'!$A$2:$A$87,SMALL(IF('List of barriers'!$F$2:$F$87="NoN",ROW('List of barriers'!$A$2:$A$87)-ROW('List of barriers'!$A$2)+1),ROWS('List of barriers'!$A$2:$A71))),"")</f>
        <v/>
      </c>
      <c r="C73" s="319" t="str" cm="1">
        <f t="array" ref="C73">IFERROR(INDEX('List of barriers'!$G$2:$G$87,SMALL(IF('List of barriers'!$F$2:$F$87="NoN",ROW('List of barriers'!$G$2:$G$87)-ROW('List of barriers'!$G$2)+1),ROWS('List of barriers'!$G$2:$G71))),"")</f>
        <v/>
      </c>
      <c r="D73" s="310"/>
      <c r="E73" s="310"/>
      <c r="G73" s="320"/>
    </row>
    <row r="74" spans="2:7" ht="36" customHeight="1" x14ac:dyDescent="0.2">
      <c r="B74" s="319" t="str" cm="1">
        <f t="array" ref="B74">IFERROR(INDEX('List of barriers'!$A$2:$A$87,SMALL(IF('List of barriers'!$F$2:$F$87="NoN",ROW('List of barriers'!$A$2:$A$87)-ROW('List of barriers'!$A$2)+1),ROWS('List of barriers'!$A$2:$A72))),"")</f>
        <v/>
      </c>
      <c r="C74" s="319" t="str" cm="1">
        <f t="array" ref="C74">IFERROR(INDEX('List of barriers'!$G$2:$G$87,SMALL(IF('List of barriers'!$F$2:$F$87="NoN",ROW('List of barriers'!$G$2:$G$87)-ROW('List of barriers'!$G$2)+1),ROWS('List of barriers'!$G$2:$G72))),"")</f>
        <v/>
      </c>
      <c r="D74" s="310"/>
      <c r="E74" s="310"/>
      <c r="G74" s="320"/>
    </row>
    <row r="75" spans="2:7" ht="36" customHeight="1" x14ac:dyDescent="0.2">
      <c r="B75" s="319" t="str" cm="1">
        <f t="array" ref="B75">IFERROR(INDEX('List of barriers'!$A$2:$A$87,SMALL(IF('List of barriers'!$F$2:$F$87="NoN",ROW('List of barriers'!$A$2:$A$87)-ROW('List of barriers'!$A$2)+1),ROWS('List of barriers'!$A$2:$A73))),"")</f>
        <v/>
      </c>
      <c r="C75" s="319" t="str" cm="1">
        <f t="array" ref="C75">IFERROR(INDEX('List of barriers'!$G$2:$G$87,SMALL(IF('List of barriers'!$F$2:$F$87="NoN",ROW('List of barriers'!$G$2:$G$87)-ROW('List of barriers'!$G$2)+1),ROWS('List of barriers'!$G$2:$G73))),"")</f>
        <v/>
      </c>
      <c r="D75" s="310"/>
      <c r="E75" s="310"/>
      <c r="G75" s="320"/>
    </row>
    <row r="76" spans="2:7" ht="36" customHeight="1" x14ac:dyDescent="0.2">
      <c r="B76" s="319" t="str" cm="1">
        <f t="array" ref="B76">IFERROR(INDEX('List of barriers'!$A$2:$A$87,SMALL(IF('List of barriers'!$F$2:$F$87="NoN",ROW('List of barriers'!$A$2:$A$87)-ROW('List of barriers'!$A$2)+1),ROWS('List of barriers'!$A$2:$A74))),"")</f>
        <v/>
      </c>
      <c r="C76" s="319" t="str" cm="1">
        <f t="array" ref="C76">IFERROR(INDEX('List of barriers'!$G$2:$G$87,SMALL(IF('List of barriers'!$F$2:$F$87="NoN",ROW('List of barriers'!$G$2:$G$87)-ROW('List of barriers'!$G$2)+1),ROWS('List of barriers'!$G$2:$G74))),"")</f>
        <v/>
      </c>
      <c r="D76" s="310"/>
      <c r="E76" s="310"/>
      <c r="G76" s="320"/>
    </row>
    <row r="77" spans="2:7" ht="36" customHeight="1" x14ac:dyDescent="0.2">
      <c r="B77" s="319" t="str" cm="1">
        <f t="array" ref="B77">IFERROR(INDEX('List of barriers'!$A$2:$A$87,SMALL(IF('List of barriers'!$F$2:$F$87="NoN",ROW('List of barriers'!$A$2:$A$87)-ROW('List of barriers'!$A$2)+1),ROWS('List of barriers'!$A$2:$A75))),"")</f>
        <v/>
      </c>
      <c r="C77" s="319" t="str" cm="1">
        <f t="array" ref="C77">IFERROR(INDEX('List of barriers'!$G$2:$G$87,SMALL(IF('List of barriers'!$F$2:$F$87="NoN",ROW('List of barriers'!$G$2:$G$87)-ROW('List of barriers'!$G$2)+1),ROWS('List of barriers'!$G$2:$G75))),"")</f>
        <v/>
      </c>
      <c r="D77" s="310"/>
      <c r="E77" s="310"/>
      <c r="G77" s="320"/>
    </row>
    <row r="78" spans="2:7" ht="36" customHeight="1" x14ac:dyDescent="0.2">
      <c r="B78" s="319" t="str" cm="1">
        <f t="array" ref="B78">IFERROR(INDEX('List of barriers'!$A$2:$A$87,SMALL(IF('List of barriers'!$F$2:$F$87="NoN",ROW('List of barriers'!$A$2:$A$87)-ROW('List of barriers'!$A$2)+1),ROWS('List of barriers'!$A$2:$A76))),"")</f>
        <v/>
      </c>
      <c r="C78" s="319" t="str" cm="1">
        <f t="array" ref="C78">IFERROR(INDEX('List of barriers'!$G$2:$G$87,SMALL(IF('List of barriers'!$F$2:$F$87="NoN",ROW('List of barriers'!$G$2:$G$87)-ROW('List of barriers'!$G$2)+1),ROWS('List of barriers'!$G$2:$G76))),"")</f>
        <v/>
      </c>
      <c r="D78" s="310"/>
      <c r="E78" s="310"/>
      <c r="G78" s="320"/>
    </row>
    <row r="79" spans="2:7" ht="36" customHeight="1" x14ac:dyDescent="0.2">
      <c r="B79" s="319" t="str" cm="1">
        <f t="array" ref="B79">IFERROR(INDEX('List of barriers'!$A$2:$A$87,SMALL(IF('List of barriers'!$F$2:$F$87="NoN",ROW('List of barriers'!$A$2:$A$87)-ROW('List of barriers'!$A$2)+1),ROWS('List of barriers'!$A$2:$A77))),"")</f>
        <v/>
      </c>
      <c r="C79" s="319" t="str" cm="1">
        <f t="array" ref="C79">IFERROR(INDEX('List of barriers'!$G$2:$G$87,SMALL(IF('List of barriers'!$F$2:$F$87="NoN",ROW('List of barriers'!$G$2:$G$87)-ROW('List of barriers'!$G$2)+1),ROWS('List of barriers'!$G$2:$G77))),"")</f>
        <v/>
      </c>
      <c r="D79" s="315"/>
      <c r="E79" s="310"/>
      <c r="G79" s="320"/>
    </row>
    <row r="80" spans="2:7" ht="36" customHeight="1" x14ac:dyDescent="0.2">
      <c r="B80" s="319" t="str" cm="1">
        <f t="array" ref="B80">IFERROR(INDEX('List of barriers'!$A$2:$A$87,SMALL(IF('List of barriers'!$F$2:$F$87="NoN",ROW('List of barriers'!$A$2:$A$87)-ROW('List of barriers'!$A$2)+1),ROWS('List of barriers'!$A$2:$A78))),"")</f>
        <v/>
      </c>
      <c r="C80" s="319" t="str" cm="1">
        <f t="array" ref="C80">IFERROR(INDEX('List of barriers'!$G$2:$G$87,SMALL(IF('List of barriers'!$F$2:$F$87="NoN",ROW('List of barriers'!$G$2:$G$87)-ROW('List of barriers'!$G$2)+1),ROWS('List of barriers'!$G$2:$G78))),"")</f>
        <v/>
      </c>
      <c r="D80" s="315"/>
      <c r="E80" s="310"/>
      <c r="G80" s="320"/>
    </row>
    <row r="81" spans="1:7" ht="36" customHeight="1" x14ac:dyDescent="0.2">
      <c r="B81" s="319" t="str" cm="1">
        <f t="array" ref="B81">IFERROR(INDEX('List of barriers'!$A$2:$A$87,SMALL(IF('List of barriers'!$F$2:$F$87="NoN",ROW('List of barriers'!$A$2:$A$87)-ROW('List of barriers'!$A$2)+1),ROWS('List of barriers'!$A$2:$A79))),"")</f>
        <v/>
      </c>
      <c r="C81" s="319" t="str" cm="1">
        <f t="array" ref="C81">IFERROR(INDEX('List of barriers'!$G$2:$G$87,SMALL(IF('List of barriers'!$F$2:$F$87="NoN",ROW('List of barriers'!$G$2:$G$87)-ROW('List of barriers'!$G$2)+1),ROWS('List of barriers'!$G$2:$G79))),"")</f>
        <v/>
      </c>
      <c r="D81" s="315"/>
      <c r="E81" s="310"/>
      <c r="G81" s="320"/>
    </row>
    <row r="82" spans="1:7" ht="36" customHeight="1" x14ac:dyDescent="0.2">
      <c r="B82" s="319" t="str" cm="1">
        <f t="array" ref="B82">IFERROR(INDEX('List of barriers'!$A$2:$A$87,SMALL(IF('List of barriers'!$F$2:$F$87="NoN",ROW('List of barriers'!$A$2:$A$87)-ROW('List of barriers'!$A$2)+1),ROWS('List of barriers'!$A$2:$A80))),"")</f>
        <v/>
      </c>
      <c r="C82" s="319" t="str" cm="1">
        <f t="array" ref="C82">IFERROR(INDEX('List of barriers'!$G$2:$G$87,SMALL(IF('List of barriers'!$F$2:$F$87="NoN",ROW('List of barriers'!$G$2:$G$87)-ROW('List of barriers'!$G$2)+1),ROWS('List of barriers'!$G$2:$G80))),"")</f>
        <v/>
      </c>
      <c r="D82" s="315"/>
      <c r="E82" s="310"/>
      <c r="G82" s="320"/>
    </row>
    <row r="83" spans="1:7" ht="36" customHeight="1" x14ac:dyDescent="0.2">
      <c r="B83" s="319" t="str" cm="1">
        <f t="array" ref="B83">IFERROR(INDEX('List of barriers'!$A$2:$A$87,SMALL(IF('List of barriers'!$F$2:$F$87="NoN",ROW('List of barriers'!$A$2:$A$87)-ROW('List of barriers'!$A$2)+1),ROWS('List of barriers'!$A$2:$A81))),"")</f>
        <v/>
      </c>
      <c r="C83" s="319" t="str" cm="1">
        <f t="array" ref="C83">IFERROR(INDEX('List of barriers'!$G$2:$G$87,SMALL(IF('List of barriers'!$F$2:$F$87="NoN",ROW('List of barriers'!$G$2:$G$87)-ROW('List of barriers'!$G$2)+1),ROWS('List of barriers'!$G$2:$G81))),"")</f>
        <v/>
      </c>
      <c r="D83" s="315"/>
      <c r="E83" s="310"/>
      <c r="G83" s="320"/>
    </row>
    <row r="84" spans="1:7" ht="36" customHeight="1" x14ac:dyDescent="0.2">
      <c r="B84" s="319" t="str" cm="1">
        <f t="array" ref="B84">IFERROR(INDEX('List of barriers'!$A$2:$A$87,SMALL(IF('List of barriers'!$F$2:$F$87="NoN",ROW('List of barriers'!$A$2:$A$87)-ROW('List of barriers'!$A$2)+1),ROWS('List of barriers'!$A$2:$A82))),"")</f>
        <v/>
      </c>
      <c r="C84" s="319" t="str" cm="1">
        <f t="array" ref="C84">IFERROR(INDEX('List of barriers'!$G$2:$G$87,SMALL(IF('List of barriers'!$F$2:$F$87="NoN",ROW('List of barriers'!$G$2:$G$87)-ROW('List of barriers'!$G$2)+1),ROWS('List of barriers'!$G$2:$G82))),"")</f>
        <v/>
      </c>
      <c r="D84" s="315"/>
      <c r="E84" s="310"/>
      <c r="G84" s="320"/>
    </row>
    <row r="85" spans="1:7" ht="36" customHeight="1" x14ac:dyDescent="0.2">
      <c r="B85" s="319" t="str" cm="1">
        <f t="array" ref="B85">IFERROR(INDEX('List of barriers'!$A$2:$A$87,SMALL(IF('List of barriers'!$F$2:$F$87="NoN",ROW('List of barriers'!$A$2:$A$87)-ROW('List of barriers'!$A$2)+1),ROWS('List of barriers'!$A$2:$A83))),"")</f>
        <v/>
      </c>
      <c r="C85" s="319" t="str" cm="1">
        <f t="array" ref="C85">IFERROR(INDEX('List of barriers'!$G$2:$G$87,SMALL(IF('List of barriers'!$F$2:$F$87="NoN",ROW('List of barriers'!$G$2:$G$87)-ROW('List of barriers'!$G$2)+1),ROWS('List of barriers'!$G$2:$G83))),"")</f>
        <v/>
      </c>
      <c r="D85" s="315"/>
      <c r="E85" s="310"/>
      <c r="G85" s="320"/>
    </row>
    <row r="86" spans="1:7" ht="36" customHeight="1" x14ac:dyDescent="0.2">
      <c r="B86" s="319" t="str" cm="1">
        <f t="array" ref="B86">IFERROR(INDEX('List of barriers'!$A$2:$A$87,SMALL(IF('List of barriers'!$F$2:$F$87="NoN",ROW('List of barriers'!$A$2:$A$87)-ROW('List of barriers'!$A$2)+1),ROWS('List of barriers'!$A$2:$A84))),"")</f>
        <v/>
      </c>
      <c r="C86" s="319" t="str" cm="1">
        <f t="array" ref="C86">IFERROR(INDEX('List of barriers'!$G$2:$G$87,SMALL(IF('List of barriers'!$F$2:$F$87="NoN",ROW('List of barriers'!$G$2:$G$87)-ROW('List of barriers'!$G$2)+1),ROWS('List of barriers'!$G$2:$G84))),"")</f>
        <v/>
      </c>
      <c r="D86" s="315"/>
      <c r="E86" s="310"/>
      <c r="G86" s="320"/>
    </row>
    <row r="87" spans="1:7" ht="36" customHeight="1" x14ac:dyDescent="0.2">
      <c r="B87" s="319" t="str" cm="1">
        <f t="array" ref="B87">IFERROR(INDEX('List of barriers'!$A$2:$A$87,SMALL(IF('List of barriers'!$F$2:$F$87="NoN",ROW('List of barriers'!$A$2:$A$87)-ROW('List of barriers'!$A$2)+1),ROWS('List of barriers'!$A$2:$A85))),"")</f>
        <v/>
      </c>
      <c r="C87" s="319" t="str" cm="1">
        <f t="array" ref="C87">IFERROR(INDEX('List of barriers'!$G$2:$G$87,SMALL(IF('List of barriers'!$F$2:$F$87="NoN",ROW('List of barriers'!$G$2:$G$87)-ROW('List of barriers'!$G$2)+1),ROWS('List of barriers'!$G$2:$G85))),"")</f>
        <v/>
      </c>
      <c r="D87" s="315"/>
      <c r="E87" s="310"/>
      <c r="G87" s="320"/>
    </row>
    <row r="88" spans="1:7" ht="36" customHeight="1" x14ac:dyDescent="0.2">
      <c r="B88" s="319" t="str" cm="1">
        <f t="array" ref="B88">IFERROR(INDEX('List of barriers'!$A$2:$A$87,SMALL(IF('List of barriers'!$F$2:$F$87="NoN",ROW('List of barriers'!$A$2:$A$87)-ROW('List of barriers'!$A$2)+1),ROWS('List of barriers'!$A$2:$A86))),"")</f>
        <v/>
      </c>
      <c r="C88" s="319" t="str" cm="1">
        <f t="array" ref="C88">IFERROR(INDEX('List of barriers'!$G$2:$G$87,SMALL(IF('List of barriers'!$F$2:$F$87="NoN",ROW('List of barriers'!$G$2:$G$87)-ROW('List of barriers'!$G$2)+1),ROWS('List of barriers'!$G$2:$G86))),"")</f>
        <v/>
      </c>
      <c r="D88" s="315"/>
      <c r="E88" s="310"/>
      <c r="G88" s="320"/>
    </row>
    <row r="89" spans="1:7" ht="36" customHeight="1" x14ac:dyDescent="0.2">
      <c r="B89" s="319" t="str" cm="1">
        <f t="array" ref="B89">IFERROR(INDEX('List of barriers'!$A$2:$A$87,SMALL(IF('List of barriers'!$F$2:$F$87="NoN",ROW('List of barriers'!$A$2:$A$87)-ROW('List of barriers'!$A$2)+1),ROWS('List of barriers'!$A$2:$A87))),"")</f>
        <v/>
      </c>
      <c r="C89" s="319" t="str" cm="1">
        <f t="array" ref="C89">IFERROR(INDEX('List of barriers'!$G$2:$G$87,SMALL(IF('List of barriers'!$F$2:$F$87="NoN",ROW('List of barriers'!$G$2:$G$87)-ROW('List of barriers'!$G$2)+1),ROWS('List of barriers'!$G$2:$G87))),"")</f>
        <v/>
      </c>
      <c r="D89" s="315"/>
      <c r="E89" s="310"/>
      <c r="G89" s="320"/>
    </row>
    <row r="90" spans="1:7" x14ac:dyDescent="0.2">
      <c r="B90" s="316"/>
      <c r="G90" s="320"/>
    </row>
    <row r="91" spans="1:7" x14ac:dyDescent="0.2">
      <c r="B91" s="316"/>
      <c r="G91" s="320"/>
    </row>
    <row r="92" spans="1:7" x14ac:dyDescent="0.2">
      <c r="B92" s="317"/>
      <c r="G92" s="320"/>
    </row>
    <row r="93" spans="1:7" ht="21" x14ac:dyDescent="0.25">
      <c r="A93" s="722" t="s">
        <v>26</v>
      </c>
      <c r="B93" s="722"/>
      <c r="C93" s="722"/>
      <c r="D93" s="722"/>
      <c r="E93" s="722"/>
      <c r="F93" s="324"/>
      <c r="G93" s="320"/>
    </row>
  </sheetData>
  <sheetProtection sheet="1"/>
  <mergeCells count="3">
    <mergeCell ref="B1:E1"/>
    <mergeCell ref="B2:D2"/>
    <mergeCell ref="A93:E93"/>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tint="-0.499984740745262"/>
  </sheetPr>
  <dimension ref="A1:L69"/>
  <sheetViews>
    <sheetView zoomScale="93" zoomScaleNormal="120" workbookViewId="0">
      <selection activeCell="H6" sqref="H6"/>
    </sheetView>
  </sheetViews>
  <sheetFormatPr baseColWidth="10" defaultColWidth="0" defaultRowHeight="15" zeroHeight="1" x14ac:dyDescent="0.2"/>
  <cols>
    <col min="1" max="1" width="11" style="95" customWidth="1"/>
    <col min="2" max="2" width="51.5" style="95" customWidth="1"/>
    <col min="3" max="3" width="21.33203125" style="95" customWidth="1"/>
    <col min="4" max="4" width="24.6640625" style="227" customWidth="1"/>
    <col min="5" max="5" width="23" style="95" customWidth="1"/>
    <col min="6" max="6" width="20.5" style="95" customWidth="1"/>
    <col min="7" max="7" width="16" style="95" customWidth="1"/>
    <col min="8" max="8" width="15" style="95" customWidth="1"/>
    <col min="9" max="9" width="9.33203125" style="95" customWidth="1"/>
    <col min="10" max="10" width="3.5" style="95" customWidth="1"/>
    <col min="11" max="11" width="9.33203125" style="95" customWidth="1"/>
    <col min="12" max="12" width="3.5" style="95" customWidth="1"/>
    <col min="13" max="16384" width="9.33203125" style="95" hidden="1"/>
  </cols>
  <sheetData>
    <row r="1" spans="1:12" ht="58.5" customHeight="1" x14ac:dyDescent="0.2">
      <c r="A1" s="596" t="s">
        <v>27</v>
      </c>
      <c r="B1" s="596"/>
      <c r="C1" s="596"/>
      <c r="D1" s="596"/>
      <c r="E1" s="596"/>
      <c r="F1" s="596"/>
      <c r="G1" s="596"/>
      <c r="H1" s="384"/>
      <c r="I1" s="384"/>
      <c r="J1" s="384"/>
      <c r="K1" s="384"/>
      <c r="L1" s="597"/>
    </row>
    <row r="2" spans="1:12" ht="15" customHeight="1" x14ac:dyDescent="0.2">
      <c r="B2" s="385"/>
      <c r="C2" s="386"/>
      <c r="D2" s="386"/>
      <c r="E2" s="386"/>
      <c r="G2" s="386"/>
      <c r="H2" s="386"/>
      <c r="L2" s="598"/>
    </row>
    <row r="3" spans="1:12" ht="11" customHeight="1" x14ac:dyDescent="0.2">
      <c r="B3" s="385"/>
      <c r="C3" s="386"/>
      <c r="D3" s="386"/>
      <c r="E3" s="386"/>
      <c r="F3" s="386"/>
      <c r="G3" s="386"/>
      <c r="H3" s="386"/>
      <c r="L3" s="598"/>
    </row>
    <row r="4" spans="1:12" ht="15" customHeight="1" x14ac:dyDescent="0.2">
      <c r="B4" s="607" t="s">
        <v>458</v>
      </c>
      <c r="C4" s="607"/>
      <c r="D4" s="607"/>
      <c r="E4" s="607"/>
      <c r="F4" s="607"/>
      <c r="G4" s="387"/>
      <c r="H4" s="386"/>
      <c r="L4" s="598"/>
    </row>
    <row r="5" spans="1:12" ht="15" customHeight="1" x14ac:dyDescent="0.2">
      <c r="B5" s="607"/>
      <c r="C5" s="607"/>
      <c r="D5" s="607"/>
      <c r="E5" s="607"/>
      <c r="F5" s="607"/>
      <c r="G5" s="387"/>
      <c r="H5" s="386"/>
      <c r="L5" s="598"/>
    </row>
    <row r="6" spans="1:12" ht="148.25" customHeight="1" x14ac:dyDescent="0.2">
      <c r="B6" s="607"/>
      <c r="C6" s="607"/>
      <c r="D6" s="607"/>
      <c r="E6" s="607"/>
      <c r="F6" s="607"/>
      <c r="G6" s="387"/>
      <c r="L6" s="598"/>
    </row>
    <row r="7" spans="1:12" ht="25.25" customHeight="1" x14ac:dyDescent="0.2">
      <c r="B7" s="569" t="s">
        <v>28</v>
      </c>
      <c r="L7" s="598"/>
    </row>
    <row r="8" spans="1:12" ht="17" x14ac:dyDescent="0.2">
      <c r="B8" s="388" t="s">
        <v>29</v>
      </c>
      <c r="L8" s="598"/>
    </row>
    <row r="9" spans="1:12" s="224" customFormat="1" ht="88.25" customHeight="1" x14ac:dyDescent="0.2">
      <c r="B9" s="389" t="s">
        <v>30</v>
      </c>
      <c r="C9" s="389" t="s">
        <v>31</v>
      </c>
      <c r="D9" s="389" t="s">
        <v>32</v>
      </c>
      <c r="E9" s="390" t="s">
        <v>33</v>
      </c>
      <c r="F9" s="390" t="s">
        <v>21</v>
      </c>
      <c r="L9" s="598"/>
    </row>
    <row r="10" spans="1:12" ht="21" customHeight="1" x14ac:dyDescent="0.2">
      <c r="A10" s="246"/>
      <c r="B10" s="595" t="s">
        <v>34</v>
      </c>
      <c r="C10" s="595"/>
      <c r="D10" s="595"/>
      <c r="E10" s="595"/>
      <c r="F10" s="391"/>
      <c r="L10" s="598"/>
    </row>
    <row r="11" spans="1:12" s="246" customFormat="1" ht="35" customHeight="1" x14ac:dyDescent="0.2">
      <c r="B11" s="16" t="s">
        <v>35</v>
      </c>
      <c r="C11" s="378"/>
      <c r="D11" s="222"/>
      <c r="E11" s="393"/>
      <c r="F11" s="394"/>
      <c r="L11" s="598"/>
    </row>
    <row r="12" spans="1:12" s="246" customFormat="1" ht="35" customHeight="1" x14ac:dyDescent="0.2">
      <c r="B12" s="16" t="s">
        <v>36</v>
      </c>
      <c r="C12" s="378"/>
      <c r="D12" s="222"/>
      <c r="E12" s="393"/>
      <c r="F12" s="394"/>
      <c r="L12" s="598"/>
    </row>
    <row r="13" spans="1:12" s="246" customFormat="1" ht="35" customHeight="1" x14ac:dyDescent="0.2">
      <c r="B13" s="16" t="s">
        <v>37</v>
      </c>
      <c r="C13" s="378"/>
      <c r="D13" s="222"/>
      <c r="E13" s="393"/>
      <c r="F13" s="394"/>
      <c r="H13" s="226"/>
      <c r="L13" s="598"/>
    </row>
    <row r="14" spans="1:12" s="246" customFormat="1" ht="35" customHeight="1" x14ac:dyDescent="0.2">
      <c r="B14" s="16" t="s">
        <v>38</v>
      </c>
      <c r="C14" s="378"/>
      <c r="D14" s="222"/>
      <c r="E14" s="393"/>
      <c r="F14" s="394"/>
      <c r="H14" s="395"/>
      <c r="L14" s="598"/>
    </row>
    <row r="15" spans="1:12" s="246" customFormat="1" ht="35" customHeight="1" x14ac:dyDescent="0.2">
      <c r="B15" s="16" t="s">
        <v>39</v>
      </c>
      <c r="C15" s="378"/>
      <c r="D15" s="222"/>
      <c r="E15" s="393"/>
      <c r="F15" s="394"/>
      <c r="H15" s="226"/>
      <c r="L15" s="598"/>
    </row>
    <row r="16" spans="1:12" s="246" customFormat="1" ht="35" customHeight="1" x14ac:dyDescent="0.2">
      <c r="B16" s="424" t="s">
        <v>40</v>
      </c>
      <c r="C16" s="396"/>
      <c r="D16" s="397"/>
      <c r="E16" s="398"/>
      <c r="F16" s="394"/>
      <c r="L16" s="598"/>
    </row>
    <row r="17" spans="1:12" s="246" customFormat="1" ht="35" customHeight="1" x14ac:dyDescent="0.2">
      <c r="B17" s="16" t="s">
        <v>41</v>
      </c>
      <c r="C17" s="378"/>
      <c r="D17" s="222"/>
      <c r="E17" s="393"/>
      <c r="F17" s="394"/>
      <c r="L17" s="598"/>
    </row>
    <row r="18" spans="1:12" s="246" customFormat="1" ht="35" customHeight="1" x14ac:dyDescent="0.2">
      <c r="B18" s="424" t="s">
        <v>42</v>
      </c>
      <c r="C18" s="396"/>
      <c r="D18" s="397"/>
      <c r="E18" s="398"/>
      <c r="F18" s="394"/>
      <c r="H18" s="399"/>
      <c r="L18" s="598"/>
    </row>
    <row r="19" spans="1:12" s="246" customFormat="1" ht="35" customHeight="1" x14ac:dyDescent="0.2">
      <c r="B19" s="16" t="s">
        <v>43</v>
      </c>
      <c r="C19" s="378"/>
      <c r="D19" s="222"/>
      <c r="E19" s="393"/>
      <c r="F19" s="394"/>
      <c r="H19" s="226"/>
      <c r="L19" s="598"/>
    </row>
    <row r="20" spans="1:12" s="246" customFormat="1" ht="35" customHeight="1" x14ac:dyDescent="0.2">
      <c r="B20" s="424" t="s">
        <v>44</v>
      </c>
      <c r="C20" s="396"/>
      <c r="D20" s="397"/>
      <c r="E20" s="398"/>
      <c r="F20" s="394"/>
      <c r="H20" s="226"/>
      <c r="L20" s="598"/>
    </row>
    <row r="21" spans="1:12" s="246" customFormat="1" ht="35" customHeight="1" x14ac:dyDescent="0.2">
      <c r="B21" s="16" t="s">
        <v>45</v>
      </c>
      <c r="C21" s="378"/>
      <c r="D21" s="222"/>
      <c r="E21" s="393"/>
      <c r="F21" s="394"/>
      <c r="H21" s="226"/>
      <c r="L21" s="598"/>
    </row>
    <row r="22" spans="1:12" ht="24" customHeight="1" x14ac:dyDescent="0.2">
      <c r="A22" s="246"/>
      <c r="B22" s="16" t="s">
        <v>46</v>
      </c>
      <c r="C22" s="378"/>
      <c r="D22" s="222"/>
      <c r="E22" s="393"/>
      <c r="F22" s="400"/>
      <c r="L22" s="598"/>
    </row>
    <row r="23" spans="1:12" ht="29" customHeight="1" x14ac:dyDescent="0.2">
      <c r="A23" s="246"/>
      <c r="B23" s="16" t="s">
        <v>47</v>
      </c>
      <c r="C23" s="378"/>
      <c r="D23" s="222"/>
      <c r="E23" s="392"/>
      <c r="F23" s="400"/>
      <c r="L23" s="598"/>
    </row>
    <row r="24" spans="1:12" s="246" customFormat="1" ht="35" customHeight="1" x14ac:dyDescent="0.2">
      <c r="A24" s="95"/>
      <c r="B24" s="595" t="s">
        <v>48</v>
      </c>
      <c r="C24" s="595"/>
      <c r="D24" s="595"/>
      <c r="E24" s="595"/>
      <c r="F24" s="391"/>
      <c r="L24" s="598"/>
    </row>
    <row r="25" spans="1:12" s="246" customFormat="1" ht="35" customHeight="1" x14ac:dyDescent="0.2">
      <c r="B25" s="16" t="s">
        <v>49</v>
      </c>
      <c r="C25" s="378"/>
      <c r="D25" s="222"/>
      <c r="E25" s="393"/>
      <c r="F25" s="394"/>
      <c r="H25" s="226"/>
      <c r="L25" s="598"/>
    </row>
    <row r="26" spans="1:12" s="246" customFormat="1" ht="35" customHeight="1" x14ac:dyDescent="0.2">
      <c r="B26" s="424" t="s">
        <v>50</v>
      </c>
      <c r="C26" s="401"/>
      <c r="D26" s="402"/>
      <c r="E26" s="403"/>
      <c r="F26" s="394"/>
      <c r="H26" s="226"/>
      <c r="L26" s="598"/>
    </row>
    <row r="27" spans="1:12" s="246" customFormat="1" ht="35" customHeight="1" x14ac:dyDescent="0.2">
      <c r="B27" s="18" t="s">
        <v>51</v>
      </c>
      <c r="C27" s="404"/>
      <c r="D27" s="405"/>
      <c r="E27" s="406"/>
      <c r="F27" s="394"/>
      <c r="H27" s="226"/>
      <c r="L27" s="598"/>
    </row>
    <row r="28" spans="1:12" s="246" customFormat="1" ht="35" customHeight="1" x14ac:dyDescent="0.2">
      <c r="B28" s="425" t="s">
        <v>52</v>
      </c>
      <c r="C28" s="407"/>
      <c r="D28" s="408"/>
      <c r="E28" s="409"/>
      <c r="F28" s="394"/>
      <c r="H28" s="226"/>
      <c r="L28" s="598"/>
    </row>
    <row r="29" spans="1:12" s="246" customFormat="1" ht="35" customHeight="1" x14ac:dyDescent="0.2">
      <c r="B29" s="426" t="s">
        <v>53</v>
      </c>
      <c r="C29" s="407"/>
      <c r="D29" s="408"/>
      <c r="E29" s="409"/>
      <c r="F29" s="394"/>
      <c r="H29" s="226"/>
      <c r="L29" s="598"/>
    </row>
    <row r="30" spans="1:12" s="246" customFormat="1" ht="35" customHeight="1" x14ac:dyDescent="0.2">
      <c r="B30" s="177" t="s">
        <v>54</v>
      </c>
      <c r="C30" s="410"/>
      <c r="D30" s="411"/>
      <c r="E30" s="412"/>
      <c r="F30" s="413"/>
      <c r="H30" s="226"/>
      <c r="L30" s="598"/>
    </row>
    <row r="31" spans="1:12" s="246" customFormat="1" ht="35" customHeight="1" x14ac:dyDescent="0.2">
      <c r="B31" s="177" t="s">
        <v>55</v>
      </c>
      <c r="C31" s="410"/>
      <c r="D31" s="411"/>
      <c r="E31" s="412"/>
      <c r="F31" s="413"/>
      <c r="H31" s="226"/>
      <c r="L31" s="598"/>
    </row>
    <row r="32" spans="1:12" s="246" customFormat="1" ht="35" customHeight="1" x14ac:dyDescent="0.2">
      <c r="B32" s="177" t="s">
        <v>56</v>
      </c>
      <c r="C32" s="410"/>
      <c r="D32" s="411"/>
      <c r="E32" s="412"/>
      <c r="F32" s="413"/>
      <c r="H32" s="226"/>
      <c r="L32" s="598"/>
    </row>
    <row r="33" spans="2:12" s="246" customFormat="1" ht="35" customHeight="1" x14ac:dyDescent="0.2">
      <c r="B33" s="427" t="s">
        <v>57</v>
      </c>
      <c r="C33" s="414"/>
      <c r="D33" s="397"/>
      <c r="E33" s="398"/>
      <c r="F33" s="394"/>
      <c r="H33" s="226"/>
      <c r="L33" s="598"/>
    </row>
    <row r="34" spans="2:12" s="246" customFormat="1" ht="35" customHeight="1" x14ac:dyDescent="0.2">
      <c r="B34" s="428" t="s">
        <v>58</v>
      </c>
      <c r="C34" s="415"/>
      <c r="D34" s="222"/>
      <c r="E34" s="393"/>
      <c r="F34" s="394"/>
      <c r="L34" s="598"/>
    </row>
    <row r="35" spans="2:12" s="246" customFormat="1" ht="35" customHeight="1" x14ac:dyDescent="0.2">
      <c r="B35" s="428" t="s">
        <v>59</v>
      </c>
      <c r="C35" s="414"/>
      <c r="D35" s="397"/>
      <c r="E35" s="398"/>
      <c r="F35" s="394"/>
      <c r="L35" s="598"/>
    </row>
    <row r="36" spans="2:12" s="246" customFormat="1" ht="35" customHeight="1" x14ac:dyDescent="0.2">
      <c r="B36" s="429" t="s">
        <v>60</v>
      </c>
      <c r="C36" s="415"/>
      <c r="D36" s="222"/>
      <c r="E36" s="393"/>
      <c r="F36" s="394"/>
      <c r="L36" s="598"/>
    </row>
    <row r="37" spans="2:12" s="246" customFormat="1" ht="35" customHeight="1" x14ac:dyDescent="0.2">
      <c r="B37" s="177" t="s">
        <v>61</v>
      </c>
      <c r="C37" s="410"/>
      <c r="D37" s="411"/>
      <c r="E37" s="412"/>
      <c r="F37" s="413"/>
      <c r="L37" s="598"/>
    </row>
    <row r="38" spans="2:12" s="246" customFormat="1" ht="35" customHeight="1" x14ac:dyDescent="0.2">
      <c r="B38" s="430" t="s">
        <v>62</v>
      </c>
      <c r="C38" s="410"/>
      <c r="D38" s="411"/>
      <c r="E38" s="412"/>
      <c r="F38" s="413"/>
      <c r="L38" s="598"/>
    </row>
    <row r="39" spans="2:12" s="246" customFormat="1" ht="35" customHeight="1" x14ac:dyDescent="0.2">
      <c r="B39" s="431" t="s">
        <v>63</v>
      </c>
      <c r="C39" s="416"/>
      <c r="D39" s="411"/>
      <c r="E39" s="412"/>
      <c r="F39" s="413"/>
      <c r="L39" s="598"/>
    </row>
    <row r="40" spans="2:12" s="246" customFormat="1" ht="35" customHeight="1" x14ac:dyDescent="0.2">
      <c r="B40" s="431" t="s">
        <v>64</v>
      </c>
      <c r="C40" s="416"/>
      <c r="D40" s="411"/>
      <c r="E40" s="412"/>
      <c r="F40" s="413"/>
      <c r="L40" s="598"/>
    </row>
    <row r="41" spans="2:12" s="246" customFormat="1" ht="35" customHeight="1" x14ac:dyDescent="0.2">
      <c r="B41" s="431" t="s">
        <v>65</v>
      </c>
      <c r="C41" s="417"/>
      <c r="D41" s="417"/>
      <c r="E41" s="417"/>
      <c r="F41" s="417"/>
      <c r="L41" s="598"/>
    </row>
    <row r="42" spans="2:12" s="246" customFormat="1" ht="35" customHeight="1" x14ac:dyDescent="0.2">
      <c r="B42" s="432" t="s">
        <v>66</v>
      </c>
      <c r="C42" s="410"/>
      <c r="D42" s="411"/>
      <c r="E42" s="412"/>
      <c r="F42" s="413"/>
      <c r="L42" s="598"/>
    </row>
    <row r="43" spans="2:12" s="246" customFormat="1" ht="35" customHeight="1" x14ac:dyDescent="0.2">
      <c r="B43" s="424" t="s">
        <v>67</v>
      </c>
      <c r="C43" s="410"/>
      <c r="D43" s="411"/>
      <c r="E43" s="418"/>
      <c r="F43" s="394"/>
      <c r="L43" s="598"/>
    </row>
    <row r="44" spans="2:12" s="246" customFormat="1" ht="35" customHeight="1" x14ac:dyDescent="0.2">
      <c r="B44" s="16" t="s">
        <v>68</v>
      </c>
      <c r="C44" s="396"/>
      <c r="D44" s="397"/>
      <c r="E44" s="398"/>
      <c r="F44" s="394"/>
      <c r="L44" s="598"/>
    </row>
    <row r="45" spans="2:12" s="246" customFormat="1" ht="35" customHeight="1" x14ac:dyDescent="0.2">
      <c r="B45" s="16" t="s">
        <v>69</v>
      </c>
      <c r="C45" s="378"/>
      <c r="D45" s="222"/>
      <c r="E45" s="393"/>
      <c r="F45" s="394"/>
      <c r="L45" s="598"/>
    </row>
    <row r="46" spans="2:12" s="246" customFormat="1" ht="35" customHeight="1" x14ac:dyDescent="0.2">
      <c r="B46" s="424" t="s">
        <v>70</v>
      </c>
      <c r="C46" s="396"/>
      <c r="D46" s="397"/>
      <c r="E46" s="398"/>
      <c r="F46" s="419"/>
      <c r="L46" s="598"/>
    </row>
    <row r="47" spans="2:12" s="246" customFormat="1" ht="35" customHeight="1" x14ac:dyDescent="0.2">
      <c r="B47" s="431" t="s">
        <v>71</v>
      </c>
      <c r="C47" s="416"/>
      <c r="D47" s="411"/>
      <c r="E47" s="412"/>
      <c r="F47" s="413"/>
      <c r="L47" s="598"/>
    </row>
    <row r="48" spans="2:12" s="246" customFormat="1" ht="35" customHeight="1" x14ac:dyDescent="0.2">
      <c r="B48" s="432" t="s">
        <v>72</v>
      </c>
      <c r="C48" s="410"/>
      <c r="D48" s="411"/>
      <c r="E48" s="412"/>
      <c r="F48" s="413"/>
      <c r="L48" s="598"/>
    </row>
    <row r="49" spans="1:12" s="246" customFormat="1" ht="35" customHeight="1" x14ac:dyDescent="0.2">
      <c r="B49" s="432" t="s">
        <v>73</v>
      </c>
      <c r="C49" s="396"/>
      <c r="D49" s="397"/>
      <c r="E49" s="420"/>
      <c r="F49" s="421"/>
      <c r="L49" s="598"/>
    </row>
    <row r="50" spans="1:12" s="246" customFormat="1" ht="35" customHeight="1" x14ac:dyDescent="0.2">
      <c r="B50" s="392" t="s">
        <v>74</v>
      </c>
      <c r="C50" s="599"/>
      <c r="D50" s="601"/>
      <c r="E50" s="603"/>
      <c r="F50" s="605"/>
      <c r="L50" s="598"/>
    </row>
    <row r="51" spans="1:12" s="246" customFormat="1" ht="35" customHeight="1" x14ac:dyDescent="0.2">
      <c r="B51" s="570" t="s">
        <v>75</v>
      </c>
      <c r="C51" s="600"/>
      <c r="D51" s="602"/>
      <c r="E51" s="604"/>
      <c r="F51" s="606"/>
      <c r="L51" s="598"/>
    </row>
    <row r="52" spans="1:12" s="246" customFormat="1" ht="35" customHeight="1" x14ac:dyDescent="0.2">
      <c r="B52" s="392" t="s">
        <v>76</v>
      </c>
      <c r="C52" s="410"/>
      <c r="D52" s="411"/>
      <c r="E52" s="412"/>
      <c r="F52" s="413"/>
      <c r="L52" s="598"/>
    </row>
    <row r="53" spans="1:12" s="246" customFormat="1" ht="35" customHeight="1" x14ac:dyDescent="0.2">
      <c r="B53" s="392" t="s">
        <v>76</v>
      </c>
      <c r="C53" s="410"/>
      <c r="D53" s="411"/>
      <c r="E53" s="412"/>
      <c r="F53" s="413"/>
      <c r="L53" s="598"/>
    </row>
    <row r="54" spans="1:12" s="246" customFormat="1" ht="35" customHeight="1" x14ac:dyDescent="0.2">
      <c r="B54" s="392" t="s">
        <v>76</v>
      </c>
      <c r="C54" s="410"/>
      <c r="D54" s="411"/>
      <c r="E54" s="412"/>
      <c r="F54" s="413"/>
      <c r="L54" s="598"/>
    </row>
    <row r="55" spans="1:12" s="246" customFormat="1" ht="35" customHeight="1" x14ac:dyDescent="0.2">
      <c r="B55" s="392" t="s">
        <v>76</v>
      </c>
      <c r="C55" s="378"/>
      <c r="D55" s="222"/>
      <c r="E55" s="393"/>
      <c r="F55" s="394"/>
      <c r="L55" s="598"/>
    </row>
    <row r="56" spans="1:12" x14ac:dyDescent="0.2">
      <c r="L56" s="598"/>
    </row>
    <row r="57" spans="1:12" x14ac:dyDescent="0.2">
      <c r="L57" s="598"/>
    </row>
    <row r="58" spans="1:12" ht="22.5" customHeight="1" x14ac:dyDescent="0.25">
      <c r="A58" s="571" t="s">
        <v>26</v>
      </c>
      <c r="B58" s="422"/>
      <c r="C58" s="422"/>
      <c r="D58" s="422"/>
      <c r="E58" s="422"/>
      <c r="F58" s="422"/>
      <c r="G58" s="422"/>
      <c r="H58" s="422"/>
      <c r="I58" s="422"/>
      <c r="J58" s="423"/>
      <c r="K58" s="423"/>
      <c r="L58" s="598"/>
    </row>
    <row r="59" spans="1:12" x14ac:dyDescent="0.2"/>
    <row r="60" spans="1:12" x14ac:dyDescent="0.2"/>
    <row r="61" spans="1:12" x14ac:dyDescent="0.2"/>
    <row r="62" spans="1:12" x14ac:dyDescent="0.2"/>
    <row r="63" spans="1:12" x14ac:dyDescent="0.2"/>
    <row r="64" spans="1:12" x14ac:dyDescent="0.2"/>
    <row r="65" x14ac:dyDescent="0.2"/>
    <row r="66" x14ac:dyDescent="0.2"/>
    <row r="67" x14ac:dyDescent="0.2"/>
    <row r="68" x14ac:dyDescent="0.2"/>
    <row r="69" x14ac:dyDescent="0.2"/>
  </sheetData>
  <sheetProtection sheet="1"/>
  <mergeCells count="9">
    <mergeCell ref="B10:E10"/>
    <mergeCell ref="A1:G1"/>
    <mergeCell ref="B24:E24"/>
    <mergeCell ref="L1:L58"/>
    <mergeCell ref="C50:C51"/>
    <mergeCell ref="D50:D51"/>
    <mergeCell ref="E50:E51"/>
    <mergeCell ref="F50:F51"/>
    <mergeCell ref="B4:F6"/>
  </mergeCells>
  <pageMargins left="0.7" right="0.7" top="0.75" bottom="0.75" header="0.3" footer="0.3"/>
  <pageSetup orientation="portrait" horizontalDpi="90" verticalDpi="9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8635A30-CB4F-1F49-B6E5-DBDF0199593B}">
          <x14:formula1>
            <xm:f>'List of barriers'!$I$2:$I$4</xm:f>
          </x14:formula1>
          <xm:sqref>C11:C23 C25:C47 C48:C55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35B10-1C38-FA4D-B812-671CAEA27E3F}">
  <sheetPr codeName="Sheet25">
    <tabColor rgb="FF95C6D9"/>
  </sheetPr>
  <dimension ref="A1:W96"/>
  <sheetViews>
    <sheetView zoomScale="70" zoomScaleNormal="70" workbookViewId="0">
      <selection activeCell="F3" sqref="F3"/>
    </sheetView>
  </sheetViews>
  <sheetFormatPr baseColWidth="10" defaultColWidth="0" defaultRowHeight="15" zeroHeight="1" x14ac:dyDescent="0.2"/>
  <cols>
    <col min="1" max="1" width="3.6640625" style="306" customWidth="1"/>
    <col min="2" max="2" width="58.6640625" style="306" customWidth="1"/>
    <col min="3" max="3" width="37.5" style="306" customWidth="1"/>
    <col min="4" max="4" width="27.6640625" style="306" customWidth="1"/>
    <col min="5" max="5" width="3.6640625" style="306" customWidth="1"/>
    <col min="6" max="6" width="58.6640625" style="306" customWidth="1"/>
    <col min="7" max="7" width="37.5" style="306" customWidth="1"/>
    <col min="8" max="8" width="27.6640625" style="306" customWidth="1"/>
    <col min="9" max="9" width="3.6640625" style="306" customWidth="1"/>
    <col min="10" max="10" width="58.6640625" style="306" customWidth="1"/>
    <col min="11" max="11" width="37.5" style="306" customWidth="1"/>
    <col min="12" max="12" width="27.6640625" style="306" customWidth="1"/>
    <col min="13" max="13" width="18" style="306" customWidth="1"/>
    <col min="14" max="14" width="3.5" style="306" customWidth="1"/>
    <col min="15" max="15" width="25.33203125" style="306" hidden="1" customWidth="1"/>
    <col min="16" max="16" width="23.5" style="306" hidden="1" customWidth="1"/>
    <col min="17" max="23" width="0" style="306" hidden="1" customWidth="1"/>
    <col min="24" max="16384" width="9.33203125" style="306" hidden="1"/>
  </cols>
  <sheetData>
    <row r="1" spans="1:23" ht="45" customHeight="1" x14ac:dyDescent="0.2">
      <c r="A1" s="320"/>
      <c r="B1" s="325" t="s">
        <v>341</v>
      </c>
      <c r="C1" s="325"/>
      <c r="D1" s="325"/>
      <c r="E1" s="320"/>
      <c r="F1" s="325"/>
      <c r="G1" s="325"/>
      <c r="H1" s="325"/>
      <c r="I1" s="320"/>
      <c r="J1" s="325"/>
      <c r="K1" s="325"/>
      <c r="L1" s="325"/>
      <c r="M1" s="323"/>
      <c r="N1" s="320"/>
    </row>
    <row r="2" spans="1:23" ht="146" customHeight="1" x14ac:dyDescent="0.2">
      <c r="B2" s="723" t="s">
        <v>578</v>
      </c>
      <c r="C2" s="723"/>
      <c r="D2" s="723"/>
      <c r="E2" s="723"/>
      <c r="F2" s="723"/>
      <c r="G2" s="723"/>
      <c r="H2" s="307"/>
      <c r="J2" s="724"/>
      <c r="K2" s="724"/>
      <c r="L2" s="724"/>
      <c r="N2" s="320"/>
      <c r="S2" s="312"/>
      <c r="T2" s="312"/>
      <c r="U2" s="312"/>
      <c r="V2" s="312"/>
      <c r="W2" s="312"/>
    </row>
    <row r="3" spans="1:23" ht="16.25" customHeight="1" x14ac:dyDescent="0.2">
      <c r="B3" s="326"/>
      <c r="C3" s="326"/>
      <c r="D3" s="326"/>
      <c r="F3" s="326"/>
      <c r="G3" s="326"/>
      <c r="H3" s="326"/>
      <c r="J3" s="326"/>
      <c r="K3" s="326"/>
      <c r="L3" s="326"/>
      <c r="N3" s="320"/>
      <c r="S3" s="312"/>
      <c r="T3" s="312"/>
      <c r="U3" s="312"/>
      <c r="V3" s="312"/>
      <c r="W3" s="312"/>
    </row>
    <row r="4" spans="1:23" ht="27" customHeight="1" x14ac:dyDescent="0.2">
      <c r="B4" s="725" t="s">
        <v>342</v>
      </c>
      <c r="C4" s="726"/>
      <c r="D4" s="727"/>
      <c r="F4" s="728" t="s">
        <v>343</v>
      </c>
      <c r="G4" s="729"/>
      <c r="H4" s="730"/>
      <c r="J4" s="731" t="s">
        <v>344</v>
      </c>
      <c r="K4" s="732"/>
      <c r="L4" s="732"/>
      <c r="N4" s="320"/>
      <c r="S4" s="312"/>
      <c r="T4" s="312"/>
      <c r="U4" s="312"/>
      <c r="V4" s="312"/>
      <c r="W4" s="312"/>
    </row>
    <row r="5" spans="1:23" ht="47" customHeight="1" x14ac:dyDescent="0.2">
      <c r="B5" s="318" t="s">
        <v>345</v>
      </c>
      <c r="C5" s="313" t="s">
        <v>346</v>
      </c>
      <c r="D5" s="313" t="s">
        <v>347</v>
      </c>
      <c r="F5" s="313" t="s">
        <v>345</v>
      </c>
      <c r="G5" s="313" t="s">
        <v>348</v>
      </c>
      <c r="H5" s="313" t="s">
        <v>347</v>
      </c>
      <c r="J5" s="313" t="s">
        <v>345</v>
      </c>
      <c r="K5" s="313" t="s">
        <v>348</v>
      </c>
      <c r="L5" s="313" t="s">
        <v>347</v>
      </c>
      <c r="N5" s="320"/>
      <c r="S5" s="312"/>
      <c r="T5" s="312"/>
      <c r="U5" s="312"/>
      <c r="V5" s="312"/>
      <c r="W5" s="312"/>
    </row>
    <row r="6" spans="1:23" s="311" customFormat="1" ht="67.25" customHeight="1" x14ac:dyDescent="0.2">
      <c r="B6" s="319" t="str">
        <f t="array" ref="B6">IFERROR(INDEX('List of barriers'!$AF$2:$AF$87,SMALL(IF('List of barriers'!$AG$2:$AG$87="ÉLEVÉE",ROW('List of barriers'!$AF$2:$AF$87)-ROW('List of barriers'!$AF$2)+1),ROWS('List of barriers'!$AF$2:$AF2))),"")</f>
        <v/>
      </c>
      <c r="C6" s="310"/>
      <c r="D6" s="310"/>
      <c r="F6" s="319" t="str">
        <f t="array" ref="F6">IFERROR(INDEX('List of barriers'!$AF$2:$AF$87,SMALL(IF('List of barriers'!$AG$2:$AG$87="MOYENNE",ROW('List of barriers'!$AF$2:$AF$87)-ROW('List of barriers'!$AF$2)+1),ROWS('List of barriers'!$AF$2:$AF2))),"")</f>
        <v/>
      </c>
      <c r="G6" s="310"/>
      <c r="H6" s="310"/>
      <c r="J6" s="319" t="str">
        <f t="array" ref="J6">IFERROR(INDEX('List of barriers'!$AF$2:$AF$87,SMALL(IF('List of barriers'!$AG$2:$AG$87="FAIBLE",ROW('List of barriers'!$AF$2:$AF$87)-ROW('List of barriers'!$AF$2)+1),ROWS('List of barriers'!$AF$2:$AF2))),"")</f>
        <v/>
      </c>
      <c r="K6" s="310"/>
      <c r="L6" s="310"/>
      <c r="N6" s="320"/>
      <c r="S6" s="314"/>
      <c r="T6" s="312"/>
      <c r="U6" s="312"/>
      <c r="V6" s="314"/>
      <c r="W6" s="314"/>
    </row>
    <row r="7" spans="1:23" s="311" customFormat="1" ht="55.25" customHeight="1" x14ac:dyDescent="0.2">
      <c r="B7" s="319" t="str">
        <f t="array" ref="B7">IFERROR(INDEX('List of barriers'!$AF$2:$AF$87,SMALL(IF('List of barriers'!$AG$2:$AG$87="ÉLEVÉE",ROW('List of barriers'!$AF$2:$AF$87)-ROW('List of barriers'!$AF$2)+1),ROWS('List of barriers'!$AF$2:$AF3))),"")</f>
        <v/>
      </c>
      <c r="C7" s="310"/>
      <c r="D7" s="310"/>
      <c r="F7" s="319" t="str">
        <f t="array" ref="F7">IFERROR(INDEX('List of barriers'!$AF$2:$AF$87,SMALL(IF('List of barriers'!$AG$2:$AG$87="MOYENNE",ROW('List of barriers'!$AF$2:$AF$87)-ROW('List of barriers'!$AF$2)+1),ROWS('List of barriers'!$AF$2:$AF3))),"")</f>
        <v/>
      </c>
      <c r="G7" s="310"/>
      <c r="H7" s="310"/>
      <c r="J7" s="319" t="str">
        <f t="array" ref="J7">IFERROR(INDEX('List of barriers'!$AF$2:$AF$87,SMALL(IF('List of barriers'!$AG$2:$AG$87="FAIBLE",ROW('List of barriers'!$AF$2:$AF$87)-ROW('List of barriers'!$AF$2)+1),ROWS('List of barriers'!$AF$2:$AF3))),"")</f>
        <v/>
      </c>
      <c r="K7" s="310"/>
      <c r="L7" s="310"/>
      <c r="N7" s="320"/>
      <c r="S7" s="314"/>
      <c r="T7" s="312"/>
      <c r="U7" s="312"/>
      <c r="V7" s="314"/>
      <c r="W7" s="314"/>
    </row>
    <row r="8" spans="1:23" s="311" customFormat="1" ht="55.25" customHeight="1" x14ac:dyDescent="0.2">
      <c r="B8" s="319" t="str">
        <f t="array" ref="B8">IFERROR(INDEX('List of barriers'!$AF$2:$AF$87,SMALL(IF('List of barriers'!$AG$2:$AG$87="ÉLEVÉE",ROW('List of barriers'!$AF$2:$AF$87)-ROW('List of barriers'!$AF$2)+1),ROWS('List of barriers'!$AF$2:$AF4))),"")</f>
        <v/>
      </c>
      <c r="C8" s="310"/>
      <c r="D8" s="310"/>
      <c r="F8" s="319" t="str">
        <f t="array" ref="F8">IFERROR(INDEX('List of barriers'!$AF$2:$AF$87,SMALL(IF('List of barriers'!$AG$2:$AG$87="MOYENNE",ROW('List of barriers'!$AF$2:$AF$87)-ROW('List of barriers'!$AF$2)+1),ROWS('List of barriers'!$AF$2:$AF4))),"")</f>
        <v/>
      </c>
      <c r="G8" s="310"/>
      <c r="H8" s="310"/>
      <c r="J8" s="319" t="str">
        <f t="array" ref="J8">IFERROR(INDEX('List of barriers'!$AF$2:$AF$87,SMALL(IF('List of barriers'!$AG$2:$AG$87="FAIBLE",ROW('List of barriers'!$AF$2:$AF$87)-ROW('List of barriers'!$AF$2)+1),ROWS('List of barriers'!$AF$2:$AF4))),"")</f>
        <v/>
      </c>
      <c r="K8" s="310"/>
      <c r="L8" s="310"/>
      <c r="N8" s="320"/>
      <c r="S8" s="314"/>
      <c r="T8" s="312"/>
      <c r="U8" s="312"/>
      <c r="V8" s="314"/>
      <c r="W8" s="314"/>
    </row>
    <row r="9" spans="1:23" s="311" customFormat="1" ht="52.25" customHeight="1" x14ac:dyDescent="0.2">
      <c r="B9" s="319" t="str">
        <f t="array" ref="B9">IFERROR(INDEX('List of barriers'!$AF$2:$AF$87,SMALL(IF('List of barriers'!$AG$2:$AG$87="ÉLEVÉE",ROW('List of barriers'!$AF$2:$AF$87)-ROW('List of barriers'!$AF$2)+1),ROWS('List of barriers'!$AF$2:$AF5))),"")</f>
        <v/>
      </c>
      <c r="C9" s="310"/>
      <c r="D9" s="310"/>
      <c r="F9" s="319" t="str">
        <f t="array" ref="F9">IFERROR(INDEX('List of barriers'!$AF$2:$AF$87,SMALL(IF('List of barriers'!$AG$2:$AG$87="MOYENNE",ROW('List of barriers'!$AF$2:$AF$87)-ROW('List of barriers'!$AF$2)+1),ROWS('List of barriers'!$AF$2:$AF5))),"")</f>
        <v/>
      </c>
      <c r="G9" s="310"/>
      <c r="H9" s="310"/>
      <c r="J9" s="319" t="str">
        <f t="array" ref="J9">IFERROR(INDEX('List of barriers'!$AF$2:$AF$87,SMALL(IF('List of barriers'!$AG$2:$AG$87="FAIBLE",ROW('List of barriers'!$AF$2:$AF$87)-ROW('List of barriers'!$AF$2)+1),ROWS('List of barriers'!$AF$2:$AF5))),"")</f>
        <v/>
      </c>
      <c r="K9" s="310"/>
      <c r="L9" s="310"/>
      <c r="N9" s="320"/>
      <c r="S9" s="314"/>
      <c r="T9" s="312"/>
      <c r="U9" s="312"/>
      <c r="V9" s="314"/>
      <c r="W9" s="314"/>
    </row>
    <row r="10" spans="1:23" s="311" customFormat="1" ht="36" customHeight="1" x14ac:dyDescent="0.2">
      <c r="B10" s="319" t="str">
        <f t="array" ref="B10">IFERROR(INDEX('List of barriers'!$AF$2:$AF$87,SMALL(IF('List of barriers'!$AG$2:$AG$87="ÉLEVÉE",ROW('List of barriers'!$AF$2:$AF$87)-ROW('List of barriers'!$AF$2)+1),ROWS('List of barriers'!$AF$2:$AF6))),"")</f>
        <v/>
      </c>
      <c r="C10" s="310"/>
      <c r="D10" s="310"/>
      <c r="F10" s="319" t="str">
        <f t="array" ref="F10">IFERROR(INDEX('List of barriers'!$AF$2:$AF$87,SMALL(IF('List of barriers'!$AG$2:$AG$87="MOYENNE",ROW('List of barriers'!$AF$2:$AF$87)-ROW('List of barriers'!$AF$2)+1),ROWS('List of barriers'!$AF$2:$AF6))),"")</f>
        <v/>
      </c>
      <c r="G10" s="310"/>
      <c r="H10" s="310"/>
      <c r="J10" s="319" t="str">
        <f t="array" ref="J10">IFERROR(INDEX('List of barriers'!$AF$2:$AF$87,SMALL(IF('List of barriers'!$AG$2:$AG$87="FAIBLE",ROW('List of barriers'!$AF$2:$AF$87)-ROW('List of barriers'!$AF$2)+1),ROWS('List of barriers'!$AF$2:$AF6))),"")</f>
        <v/>
      </c>
      <c r="K10" s="310"/>
      <c r="L10" s="310"/>
      <c r="N10" s="320"/>
      <c r="S10" s="314"/>
      <c r="T10" s="314"/>
      <c r="U10" s="314"/>
      <c r="V10" s="314"/>
      <c r="W10" s="314"/>
    </row>
    <row r="11" spans="1:23" s="311" customFormat="1" ht="36" customHeight="1" x14ac:dyDescent="0.2">
      <c r="B11" s="319" t="str">
        <f t="array" ref="B11">IFERROR(INDEX('List of barriers'!$AF$2:$AF$87,SMALL(IF('List of barriers'!$AG$2:$AG$87="ÉLEVÉE",ROW('List of barriers'!$AF$2:$AF$87)-ROW('List of barriers'!$AF$2)+1),ROWS('List of barriers'!$AF$2:$AF7))),"")</f>
        <v/>
      </c>
      <c r="C11" s="310"/>
      <c r="D11" s="310"/>
      <c r="F11" s="319" t="str">
        <f t="array" ref="F11">IFERROR(INDEX('List of barriers'!$AF$2:$AF$87,SMALL(IF('List of barriers'!$AG$2:$AG$87="MOYENNE",ROW('List of barriers'!$AF$2:$AF$87)-ROW('List of barriers'!$AF$2)+1),ROWS('List of barriers'!$AF$2:$AF7))),"")</f>
        <v/>
      </c>
      <c r="G11" s="310"/>
      <c r="H11" s="310"/>
      <c r="J11" s="319" t="str">
        <f t="array" ref="J11">IFERROR(INDEX('List of barriers'!$AF$2:$AF$87,SMALL(IF('List of barriers'!$AG$2:$AG$87="FAIBLE",ROW('List of barriers'!$AF$2:$AF$87)-ROW('List of barriers'!$AF$2)+1),ROWS('List of barriers'!$AF$2:$AF7))),"")</f>
        <v/>
      </c>
      <c r="K11" s="310"/>
      <c r="L11" s="310"/>
      <c r="N11" s="320"/>
      <c r="S11" s="314"/>
      <c r="T11" s="314"/>
      <c r="U11" s="314"/>
      <c r="V11" s="314"/>
      <c r="W11" s="314"/>
    </row>
    <row r="12" spans="1:23" s="311" customFormat="1" ht="36" customHeight="1" x14ac:dyDescent="0.2">
      <c r="B12" s="319" t="str">
        <f t="array" ref="B12">IFERROR(INDEX('List of barriers'!$AF$2:$AF$87,SMALL(IF('List of barriers'!$AG$2:$AG$87="ÉLEVÉE",ROW('List of barriers'!$AF$2:$AF$87)-ROW('List of barriers'!$AF$2)+1),ROWS('List of barriers'!$AF$2:$AF8))),"")</f>
        <v/>
      </c>
      <c r="C12" s="310"/>
      <c r="D12" s="310"/>
      <c r="F12" s="319" t="str">
        <f t="array" ref="F12">IFERROR(INDEX('List of barriers'!$AF$2:$AF$87,SMALL(IF('List of barriers'!$AG$2:$AG$87="MOYENNE",ROW('List of barriers'!$AF$2:$AF$87)-ROW('List of barriers'!$AF$2)+1),ROWS('List of barriers'!$AF$2:$AF8))),"")</f>
        <v/>
      </c>
      <c r="G12" s="310"/>
      <c r="H12" s="310"/>
      <c r="J12" s="319" t="str">
        <f t="array" ref="J12">IFERROR(INDEX('List of barriers'!$AF$2:$AF$87,SMALL(IF('List of barriers'!$AG$2:$AG$87="FAIBLE",ROW('List of barriers'!$AF$2:$AF$87)-ROW('List of barriers'!$AF$2)+1),ROWS('List of barriers'!$AF$2:$AF8))),"")</f>
        <v/>
      </c>
      <c r="K12" s="310"/>
      <c r="L12" s="310"/>
      <c r="N12" s="320"/>
      <c r="S12" s="314"/>
      <c r="T12" s="314"/>
      <c r="U12" s="314"/>
      <c r="V12" s="314"/>
      <c r="W12" s="314"/>
    </row>
    <row r="13" spans="1:23" s="311" customFormat="1" ht="36" customHeight="1" x14ac:dyDescent="0.2">
      <c r="B13" s="319" t="str">
        <f t="array" ref="B13">IFERROR(INDEX('List of barriers'!$AF$2:$AF$87,SMALL(IF('List of barriers'!$AG$2:$AG$87="ÉLEVÉE",ROW('List of barriers'!$AF$2:$AF$87)-ROW('List of barriers'!$AF$2)+1),ROWS('List of barriers'!$AF$2:$AF9))),"")</f>
        <v/>
      </c>
      <c r="C13" s="310"/>
      <c r="D13" s="310"/>
      <c r="F13" s="319" t="str">
        <f t="array" ref="F13">IFERROR(INDEX('List of barriers'!$AF$2:$AF$87,SMALL(IF('List of barriers'!$AG$2:$AG$87="MOYENNE",ROW('List of barriers'!$AF$2:$AF$87)-ROW('List of barriers'!$AF$2)+1),ROWS('List of barriers'!$AF$2:$AF9))),"")</f>
        <v/>
      </c>
      <c r="G13" s="310"/>
      <c r="H13" s="310"/>
      <c r="J13" s="319" t="str">
        <f t="array" ref="J13">IFERROR(INDEX('List of barriers'!$AF$2:$AF$87,SMALL(IF('List of barriers'!$AG$2:$AG$87="FAIBLE",ROW('List of barriers'!$AF$2:$AF$87)-ROW('List of barriers'!$AF$2)+1),ROWS('List of barriers'!$AF$2:$AF9))),"")</f>
        <v/>
      </c>
      <c r="K13" s="310"/>
      <c r="L13" s="310"/>
      <c r="N13" s="320"/>
      <c r="S13" s="314"/>
      <c r="T13" s="314"/>
      <c r="U13" s="314"/>
      <c r="V13" s="314"/>
      <c r="W13" s="314"/>
    </row>
    <row r="14" spans="1:23" s="311" customFormat="1" ht="36" customHeight="1" x14ac:dyDescent="0.2">
      <c r="B14" s="319" t="str">
        <f t="array" ref="B14">IFERROR(INDEX('List of barriers'!$AF$2:$AF$87,SMALL(IF('List of barriers'!$AG$2:$AG$87="ÉLEVÉE",ROW('List of barriers'!$AF$2:$AF$87)-ROW('List of barriers'!$AF$2)+1),ROWS('List of barriers'!$AF$2:$AF10))),"")</f>
        <v/>
      </c>
      <c r="C14" s="310"/>
      <c r="D14" s="310"/>
      <c r="F14" s="319" t="str">
        <f t="array" ref="F14">IFERROR(INDEX('List of barriers'!$AF$2:$AF$87,SMALL(IF('List of barriers'!$AG$2:$AG$87="MOYENNE",ROW('List of barriers'!$AF$2:$AF$87)-ROW('List of barriers'!$AF$2)+1),ROWS('List of barriers'!$AF$2:$AF10))),"")</f>
        <v/>
      </c>
      <c r="G14" s="310"/>
      <c r="H14" s="310"/>
      <c r="J14" s="319" t="str">
        <f t="array" ref="J14">IFERROR(INDEX('List of barriers'!$AF$2:$AF$87,SMALL(IF('List of barriers'!$AG$2:$AG$87="FAIBLE",ROW('List of barriers'!$AF$2:$AF$87)-ROW('List of barriers'!$AF$2)+1),ROWS('List of barriers'!$AF$2:$AF10))),"")</f>
        <v/>
      </c>
      <c r="K14" s="310"/>
      <c r="L14" s="310"/>
      <c r="N14" s="320"/>
      <c r="S14" s="314"/>
      <c r="T14" s="314"/>
      <c r="U14" s="314"/>
      <c r="V14" s="314"/>
      <c r="W14" s="314"/>
    </row>
    <row r="15" spans="1:23" ht="36" customHeight="1" x14ac:dyDescent="0.2">
      <c r="B15" s="319" t="str">
        <f t="array" ref="B15">IFERROR(INDEX('List of barriers'!$AF$2:$AF$87,SMALL(IF('List of barriers'!$AG$2:$AG$87="ÉLEVÉE",ROW('List of barriers'!$AF$2:$AF$87)-ROW('List of barriers'!$AF$2)+1),ROWS('List of barriers'!$AF$2:$AF11))),"")</f>
        <v/>
      </c>
      <c r="C15" s="310"/>
      <c r="D15" s="310"/>
      <c r="F15" s="319" t="str">
        <f t="array" ref="F15">IFERROR(INDEX('List of barriers'!$AF$2:$AF$87,SMALL(IF('List of barriers'!$AG$2:$AG$87="MOYENNE",ROW('List of barriers'!$AF$2:$AF$87)-ROW('List of barriers'!$AF$2)+1),ROWS('List of barriers'!$AF$2:$AF11))),"")</f>
        <v/>
      </c>
      <c r="G15" s="310"/>
      <c r="H15" s="310"/>
      <c r="J15" s="319" t="str">
        <f t="array" ref="J15">IFERROR(INDEX('List of barriers'!$AF$2:$AF$87,SMALL(IF('List of barriers'!$AG$2:$AG$87="FAIBLE",ROW('List of barriers'!$AF$2:$AF$87)-ROW('List of barriers'!$AF$2)+1),ROWS('List of barriers'!$AF$2:$AF11))),"")</f>
        <v/>
      </c>
      <c r="K15" s="310"/>
      <c r="L15" s="310"/>
      <c r="N15" s="320"/>
      <c r="S15" s="312"/>
      <c r="T15" s="312"/>
      <c r="U15" s="312"/>
      <c r="V15" s="312"/>
      <c r="W15" s="312"/>
    </row>
    <row r="16" spans="1:23" ht="36" customHeight="1" x14ac:dyDescent="0.2">
      <c r="B16" s="319" t="str">
        <f t="array" ref="B16">IFERROR(INDEX('List of barriers'!$AF$2:$AF$87,SMALL(IF('List of barriers'!$AG$2:$AG$87="ÉLEVÉE",ROW('List of barriers'!$AF$2:$AF$87)-ROW('List of barriers'!$AF$2)+1),ROWS('List of barriers'!$AF$2:$AF12))),"")</f>
        <v/>
      </c>
      <c r="C16" s="310"/>
      <c r="D16" s="310"/>
      <c r="F16" s="319" t="str">
        <f t="array" ref="F16">IFERROR(INDEX('List of barriers'!$AF$2:$AF$87,SMALL(IF('List of barriers'!$AG$2:$AG$87="MOYENNE",ROW('List of barriers'!$AF$2:$AF$87)-ROW('List of barriers'!$AF$2)+1),ROWS('List of barriers'!$AF$2:$AF12))),"")</f>
        <v/>
      </c>
      <c r="G16" s="310"/>
      <c r="H16" s="310"/>
      <c r="J16" s="319" t="str">
        <f t="array" ref="J16">IFERROR(INDEX('List of barriers'!$AF$2:$AF$87,SMALL(IF('List of barriers'!$AG$2:$AG$87="FAIBLE",ROW('List of barriers'!$AF$2:$AF$87)-ROW('List of barriers'!$AF$2)+1),ROWS('List of barriers'!$AF$2:$AF12))),"")</f>
        <v/>
      </c>
      <c r="K16" s="310"/>
      <c r="L16" s="310"/>
      <c r="N16" s="320"/>
      <c r="S16" s="312"/>
      <c r="T16" s="312"/>
      <c r="U16" s="312"/>
      <c r="V16" s="312"/>
      <c r="W16" s="312"/>
    </row>
    <row r="17" spans="2:23" ht="36" customHeight="1" x14ac:dyDescent="0.2">
      <c r="B17" s="319" t="str">
        <f t="array" ref="B17">IFERROR(INDEX('List of barriers'!$AF$2:$AF$87,SMALL(IF('List of barriers'!$AG$2:$AG$87="ÉLEVÉE",ROW('List of barriers'!$AF$2:$AF$87)-ROW('List of barriers'!$AF$2)+1),ROWS('List of barriers'!$AF$2:$AF13))),"")</f>
        <v/>
      </c>
      <c r="C17" s="310"/>
      <c r="D17" s="310"/>
      <c r="F17" s="319" t="str">
        <f t="array" ref="F17">IFERROR(INDEX('List of barriers'!$AF$2:$AF$87,SMALL(IF('List of barriers'!$AG$2:$AG$87="MOYENNE",ROW('List of barriers'!$AF$2:$AF$87)-ROW('List of barriers'!$AF$2)+1),ROWS('List of barriers'!$AF$2:$AF13))),"")</f>
        <v/>
      </c>
      <c r="G17" s="310"/>
      <c r="H17" s="310"/>
      <c r="J17" s="319" t="str">
        <f t="array" ref="J17">IFERROR(INDEX('List of barriers'!$AF$2:$AF$87,SMALL(IF('List of barriers'!$AG$2:$AG$87="FAIBLE",ROW('List of barriers'!$AF$2:$AF$87)-ROW('List of barriers'!$AF$2)+1),ROWS('List of barriers'!$AF$2:$AF13))),"")</f>
        <v/>
      </c>
      <c r="K17" s="310"/>
      <c r="L17" s="310"/>
      <c r="N17" s="320"/>
      <c r="S17" s="312"/>
      <c r="T17" s="312"/>
      <c r="U17" s="312"/>
      <c r="V17" s="312"/>
      <c r="W17" s="312"/>
    </row>
    <row r="18" spans="2:23" ht="36" customHeight="1" x14ac:dyDescent="0.2">
      <c r="B18" s="319" t="str">
        <f t="array" ref="B18">IFERROR(INDEX('List of barriers'!$AF$2:$AF$87,SMALL(IF('List of barriers'!$AG$2:$AG$87="ÉLEVÉE",ROW('List of barriers'!$AF$2:$AF$87)-ROW('List of barriers'!$AF$2)+1),ROWS('List of barriers'!$AF$2:$AF14))),"")</f>
        <v/>
      </c>
      <c r="C18" s="310"/>
      <c r="D18" s="310"/>
      <c r="F18" s="319" t="str">
        <f t="array" ref="F18">IFERROR(INDEX('List of barriers'!$AF$2:$AF$87,SMALL(IF('List of barriers'!$AG$2:$AG$87="MOYENNE",ROW('List of barriers'!$AF$2:$AF$87)-ROW('List of barriers'!$AF$2)+1),ROWS('List of barriers'!$AF$2:$AF14))),"")</f>
        <v/>
      </c>
      <c r="G18" s="310"/>
      <c r="H18" s="310"/>
      <c r="J18" s="319" t="str">
        <f t="array" ref="J18">IFERROR(INDEX('List of barriers'!$AF$2:$AF$87,SMALL(IF('List of barriers'!$AG$2:$AG$87="FAIBLE",ROW('List of barriers'!$AF$2:$AF$87)-ROW('List of barriers'!$AF$2)+1),ROWS('List of barriers'!$AF$2:$AF14))),"")</f>
        <v/>
      </c>
      <c r="K18" s="310"/>
      <c r="L18" s="310"/>
      <c r="N18" s="320"/>
      <c r="S18" s="312"/>
      <c r="T18" s="312"/>
      <c r="U18" s="312"/>
      <c r="V18" s="312"/>
      <c r="W18" s="312"/>
    </row>
    <row r="19" spans="2:23" ht="36" customHeight="1" x14ac:dyDescent="0.2">
      <c r="B19" s="319" t="str">
        <f t="array" ref="B19">IFERROR(INDEX('List of barriers'!$AF$2:$AF$87,SMALL(IF('List of barriers'!$AG$2:$AG$87="ÉLEVÉE",ROW('List of barriers'!$AF$2:$AF$87)-ROW('List of barriers'!$AF$2)+1),ROWS('List of barriers'!$AF$2:$AF15))),"")</f>
        <v/>
      </c>
      <c r="C19" s="310"/>
      <c r="D19" s="310"/>
      <c r="F19" s="319" t="str">
        <f t="array" ref="F19">IFERROR(INDEX('List of barriers'!$AF$2:$AF$87,SMALL(IF('List of barriers'!$AG$2:$AG$87="MOYENNE",ROW('List of barriers'!$AF$2:$AF$87)-ROW('List of barriers'!$AF$2)+1),ROWS('List of barriers'!$AF$2:$AF15))),"")</f>
        <v/>
      </c>
      <c r="G19" s="310"/>
      <c r="H19" s="310"/>
      <c r="J19" s="319" t="str">
        <f t="array" ref="J19">IFERROR(INDEX('List of barriers'!$AF$2:$AF$87,SMALL(IF('List of barriers'!$AG$2:$AG$87="FAIBLE",ROW('List of barriers'!$AF$2:$AF$87)-ROW('List of barriers'!$AF$2)+1),ROWS('List of barriers'!$AF$2:$AF15))),"")</f>
        <v/>
      </c>
      <c r="K19" s="310"/>
      <c r="L19" s="310"/>
      <c r="N19" s="320"/>
      <c r="S19" s="312"/>
      <c r="T19" s="312"/>
      <c r="U19" s="312"/>
      <c r="V19" s="312"/>
      <c r="W19" s="312"/>
    </row>
    <row r="20" spans="2:23" ht="36" customHeight="1" x14ac:dyDescent="0.2">
      <c r="B20" s="319" t="str">
        <f t="array" ref="B20">IFERROR(INDEX('List of barriers'!$AF$2:$AF$87,SMALL(IF('List of barriers'!$AG$2:$AG$87="ÉLEVÉE",ROW('List of barriers'!$AF$2:$AF$87)-ROW('List of barriers'!$AF$2)+1),ROWS('List of barriers'!$AF$2:$AF16))),"")</f>
        <v/>
      </c>
      <c r="C20" s="310"/>
      <c r="D20" s="310"/>
      <c r="F20" s="319" t="str">
        <f t="array" ref="F20">IFERROR(INDEX('List of barriers'!$AF$2:$AF$87,SMALL(IF('List of barriers'!$AG$2:$AG$87="MOYENNE",ROW('List of barriers'!$AF$2:$AF$87)-ROW('List of barriers'!$AF$2)+1),ROWS('List of barriers'!$AF$2:$AF16))),"")</f>
        <v/>
      </c>
      <c r="G20" s="310"/>
      <c r="H20" s="310"/>
      <c r="J20" s="319" t="str">
        <f t="array" ref="J20">IFERROR(INDEX('List of barriers'!$AF$2:$AF$87,SMALL(IF('List of barriers'!$AG$2:$AG$87="FAIBLE",ROW('List of barriers'!$AF$2:$AF$87)-ROW('List of barriers'!$AF$2)+1),ROWS('List of barriers'!$AF$2:$AF16))),"")</f>
        <v/>
      </c>
      <c r="K20" s="310"/>
      <c r="L20" s="310"/>
      <c r="N20" s="320"/>
      <c r="S20" s="312"/>
      <c r="T20" s="312"/>
      <c r="U20" s="312"/>
      <c r="V20" s="312"/>
      <c r="W20" s="312"/>
    </row>
    <row r="21" spans="2:23" ht="36" customHeight="1" x14ac:dyDescent="0.2">
      <c r="B21" s="319" t="str">
        <f t="array" ref="B21">IFERROR(INDEX('List of barriers'!$AF$2:$AF$87,SMALL(IF('List of barriers'!$AG$2:$AG$87="ÉLEVÉE",ROW('List of barriers'!$AF$2:$AF$87)-ROW('List of barriers'!$AF$2)+1),ROWS('List of barriers'!$AF$2:$AF17))),"")</f>
        <v/>
      </c>
      <c r="C21" s="310"/>
      <c r="D21" s="310"/>
      <c r="F21" s="319" t="str">
        <f t="array" ref="F21">IFERROR(INDEX('List of barriers'!$AF$2:$AF$87,SMALL(IF('List of barriers'!$AG$2:$AG$87="MOYENNE",ROW('List of barriers'!$AF$2:$AF$87)-ROW('List of barriers'!$AF$2)+1),ROWS('List of barriers'!$AF$2:$AF17))),"")</f>
        <v/>
      </c>
      <c r="G21" s="310"/>
      <c r="H21" s="310"/>
      <c r="J21" s="319" t="str">
        <f t="array" ref="J21">IFERROR(INDEX('List of barriers'!$AF$2:$AF$87,SMALL(IF('List of barriers'!$AG$2:$AG$87="FAIBLE",ROW('List of barriers'!$AF$2:$AF$87)-ROW('List of barriers'!$AF$2)+1),ROWS('List of barriers'!$AF$2:$AF17))),"")</f>
        <v/>
      </c>
      <c r="K21" s="310"/>
      <c r="L21" s="310"/>
      <c r="N21" s="320"/>
      <c r="S21" s="312"/>
      <c r="T21" s="312"/>
      <c r="U21" s="312"/>
      <c r="V21" s="312"/>
      <c r="W21" s="312"/>
    </row>
    <row r="22" spans="2:23" ht="36" customHeight="1" x14ac:dyDescent="0.2">
      <c r="B22" s="319" t="str">
        <f t="array" ref="B22">IFERROR(INDEX('List of barriers'!$AF$2:$AF$87,SMALL(IF('List of barriers'!$AG$2:$AG$87="ÉLEVÉE",ROW('List of barriers'!$AF$2:$AF$87)-ROW('List of barriers'!$AF$2)+1),ROWS('List of barriers'!$AF$2:$AF18))),"")</f>
        <v/>
      </c>
      <c r="C22" s="310"/>
      <c r="D22" s="310"/>
      <c r="F22" s="319" t="str">
        <f t="array" ref="F22">IFERROR(INDEX('List of barriers'!$AF$2:$AF$87,SMALL(IF('List of barriers'!$AG$2:$AG$87="MOYENNE",ROW('List of barriers'!$AF$2:$AF$87)-ROW('List of barriers'!$AF$2)+1),ROWS('List of barriers'!$AF$2:$AF18))),"")</f>
        <v/>
      </c>
      <c r="G22" s="310"/>
      <c r="H22" s="310"/>
      <c r="J22" s="319" t="str">
        <f t="array" ref="J22">IFERROR(INDEX('List of barriers'!$AF$2:$AF$87,SMALL(IF('List of barriers'!$AG$2:$AG$87="FAIBLE",ROW('List of barriers'!$AF$2:$AF$87)-ROW('List of barriers'!$AF$2)+1),ROWS('List of barriers'!$AF$2:$AF18))),"")</f>
        <v/>
      </c>
      <c r="K22" s="310"/>
      <c r="L22" s="310"/>
      <c r="N22" s="320"/>
      <c r="S22" s="312"/>
      <c r="T22" s="312"/>
      <c r="U22" s="312"/>
      <c r="V22" s="312"/>
      <c r="W22" s="312"/>
    </row>
    <row r="23" spans="2:23" ht="36" customHeight="1" x14ac:dyDescent="0.2">
      <c r="B23" s="319" t="str">
        <f t="array" ref="B23">IFERROR(INDEX('List of barriers'!$AF$2:$AF$87,SMALL(IF('List of barriers'!$AG$2:$AG$87="ÉLEVÉE",ROW('List of barriers'!$AF$2:$AF$87)-ROW('List of barriers'!$AF$2)+1),ROWS('List of barriers'!$AF$2:$AF19))),"")</f>
        <v/>
      </c>
      <c r="C23" s="310"/>
      <c r="D23" s="310"/>
      <c r="F23" s="319" t="str">
        <f t="array" ref="F23">IFERROR(INDEX('List of barriers'!$AF$2:$AF$87,SMALL(IF('List of barriers'!$AG$2:$AG$87="MOYENNE",ROW('List of barriers'!$AF$2:$AF$87)-ROW('List of barriers'!$AF$2)+1),ROWS('List of barriers'!$AF$2:$AF19))),"")</f>
        <v/>
      </c>
      <c r="G23" s="310"/>
      <c r="H23" s="310"/>
      <c r="J23" s="319" t="str">
        <f t="array" ref="J23">IFERROR(INDEX('List of barriers'!$AF$2:$AF$87,SMALL(IF('List of barriers'!$AG$2:$AG$87="FAIBLE",ROW('List of barriers'!$AF$2:$AF$87)-ROW('List of barriers'!$AF$2)+1),ROWS('List of barriers'!$AF$2:$AF19))),"")</f>
        <v/>
      </c>
      <c r="K23" s="310"/>
      <c r="L23" s="310"/>
      <c r="N23" s="320"/>
      <c r="S23" s="312"/>
      <c r="T23" s="312"/>
      <c r="U23" s="312"/>
      <c r="V23" s="312"/>
      <c r="W23" s="312"/>
    </row>
    <row r="24" spans="2:23" ht="36" customHeight="1" x14ac:dyDescent="0.2">
      <c r="B24" s="319" t="str">
        <f t="array" ref="B24">IFERROR(INDEX('List of barriers'!$AF$2:$AF$87,SMALL(IF('List of barriers'!$AG$2:$AG$87="ÉLEVÉE",ROW('List of barriers'!$AF$2:$AF$87)-ROW('List of barriers'!$AF$2)+1),ROWS('List of barriers'!$AF$2:$AF20))),"")</f>
        <v/>
      </c>
      <c r="C24" s="310"/>
      <c r="D24" s="310"/>
      <c r="F24" s="319" t="str">
        <f t="array" ref="F24">IFERROR(INDEX('List of barriers'!$AF$2:$AF$87,SMALL(IF('List of barriers'!$AG$2:$AG$87="MOYENNE",ROW('List of barriers'!$AF$2:$AF$87)-ROW('List of barriers'!$AF$2)+1),ROWS('List of barriers'!$AF$2:$AF20))),"")</f>
        <v/>
      </c>
      <c r="G24" s="310"/>
      <c r="H24" s="310"/>
      <c r="J24" s="319" t="str">
        <f t="array" ref="J24">IFERROR(INDEX('List of barriers'!$AF$2:$AF$87,SMALL(IF('List of barriers'!$AG$2:$AG$87="FAIBLE",ROW('List of barriers'!$AF$2:$AF$87)-ROW('List of barriers'!$AF$2)+1),ROWS('List of barriers'!$AF$2:$AF20))),"")</f>
        <v/>
      </c>
      <c r="K24" s="310"/>
      <c r="L24" s="310"/>
      <c r="N24" s="320"/>
      <c r="S24" s="312"/>
      <c r="T24" s="312"/>
      <c r="U24" s="312"/>
      <c r="V24" s="312"/>
      <c r="W24" s="312"/>
    </row>
    <row r="25" spans="2:23" ht="36" customHeight="1" x14ac:dyDescent="0.2">
      <c r="B25" s="319" t="str">
        <f t="array" ref="B25">IFERROR(INDEX('List of barriers'!$AF$2:$AF$87,SMALL(IF('List of barriers'!$AG$2:$AG$87="ÉLEVÉE",ROW('List of barriers'!$AF$2:$AF$87)-ROW('List of barriers'!$AF$2)+1),ROWS('List of barriers'!$AF$2:$AF21))),"")</f>
        <v/>
      </c>
      <c r="C25" s="310"/>
      <c r="D25" s="310"/>
      <c r="F25" s="319" t="str">
        <f t="array" ref="F25">IFERROR(INDEX('List of barriers'!$AF$2:$AF$87,SMALL(IF('List of barriers'!$AG$2:$AG$87="MOYENNE",ROW('List of barriers'!$AF$2:$AF$87)-ROW('List of barriers'!$AF$2)+1),ROWS('List of barriers'!$AF$2:$AF21))),"")</f>
        <v/>
      </c>
      <c r="G25" s="310"/>
      <c r="H25" s="310"/>
      <c r="J25" s="319" t="str">
        <f t="array" ref="J25">IFERROR(INDEX('List of barriers'!$AF$2:$AF$87,SMALL(IF('List of barriers'!$AG$2:$AG$87="FAIBLE",ROW('List of barriers'!$AF$2:$AF$87)-ROW('List of barriers'!$AF$2)+1),ROWS('List of barriers'!$AF$2:$AF21))),"")</f>
        <v/>
      </c>
      <c r="K25" s="310"/>
      <c r="L25" s="310"/>
      <c r="N25" s="320"/>
      <c r="S25" s="312"/>
      <c r="T25" s="312"/>
      <c r="U25" s="312"/>
      <c r="V25" s="312"/>
      <c r="W25" s="312"/>
    </row>
    <row r="26" spans="2:23" ht="36" customHeight="1" x14ac:dyDescent="0.2">
      <c r="B26" s="319" t="str">
        <f t="array" ref="B26">IFERROR(INDEX('List of barriers'!$AF$2:$AF$87,SMALL(IF('List of barriers'!$AG$2:$AG$87="ÉLEVÉE",ROW('List of barriers'!$AF$2:$AF$87)-ROW('List of barriers'!$AF$2)+1),ROWS('List of barriers'!$AF$2:$AF22))),"")</f>
        <v/>
      </c>
      <c r="C26" s="310"/>
      <c r="D26" s="310"/>
      <c r="F26" s="319" t="str">
        <f t="array" ref="F26">IFERROR(INDEX('List of barriers'!$AF$2:$AF$87,SMALL(IF('List of barriers'!$AG$2:$AG$87="MOYENNE",ROW('List of barriers'!$AF$2:$AF$87)-ROW('List of barriers'!$AF$2)+1),ROWS('List of barriers'!$AF$2:$AF22))),"")</f>
        <v/>
      </c>
      <c r="G26" s="310"/>
      <c r="H26" s="310"/>
      <c r="J26" s="319" t="str">
        <f t="array" ref="J26">IFERROR(INDEX('List of barriers'!$AF$2:$AF$87,SMALL(IF('List of barriers'!$AG$2:$AG$87="FAIBLE",ROW('List of barriers'!$AF$2:$AF$87)-ROW('List of barriers'!$AF$2)+1),ROWS('List of barriers'!$AF$2:$AF22))),"")</f>
        <v/>
      </c>
      <c r="K26" s="310"/>
      <c r="L26" s="310"/>
      <c r="N26" s="320"/>
      <c r="S26" s="312"/>
      <c r="T26" s="312"/>
      <c r="U26" s="312"/>
      <c r="V26" s="312"/>
      <c r="W26" s="312"/>
    </row>
    <row r="27" spans="2:23" ht="36" customHeight="1" x14ac:dyDescent="0.2">
      <c r="B27" s="319" t="str">
        <f t="array" ref="B27">IFERROR(INDEX('List of barriers'!$AF$2:$AF$87,SMALL(IF('List of barriers'!$AG$2:$AG$87="ÉLEVÉE",ROW('List of barriers'!$AF$2:$AF$87)-ROW('List of barriers'!$AF$2)+1),ROWS('List of barriers'!$AF$2:$AF23))),"")</f>
        <v/>
      </c>
      <c r="C27" s="310"/>
      <c r="D27" s="310"/>
      <c r="F27" s="319" t="str">
        <f t="array" ref="F27">IFERROR(INDEX('List of barriers'!$AF$2:$AF$87,SMALL(IF('List of barriers'!$AG$2:$AG$87="MOYENNE",ROW('List of barriers'!$AF$2:$AF$87)-ROW('List of barriers'!$AF$2)+1),ROWS('List of barriers'!$AF$2:$AF23))),"")</f>
        <v/>
      </c>
      <c r="G27" s="310"/>
      <c r="H27" s="310"/>
      <c r="J27" s="319" t="str">
        <f t="array" ref="J27">IFERROR(INDEX('List of barriers'!$AF$2:$AF$87,SMALL(IF('List of barriers'!$AG$2:$AG$87="FAIBLE",ROW('List of barriers'!$AF$2:$AF$87)-ROW('List of barriers'!$AF$2)+1),ROWS('List of barriers'!$AF$2:$AF23))),"")</f>
        <v/>
      </c>
      <c r="K27" s="310"/>
      <c r="L27" s="310"/>
      <c r="N27" s="320"/>
      <c r="S27" s="312"/>
      <c r="T27" s="312"/>
      <c r="U27" s="312"/>
      <c r="V27" s="312"/>
      <c r="W27" s="312"/>
    </row>
    <row r="28" spans="2:23" ht="36" customHeight="1" x14ac:dyDescent="0.2">
      <c r="B28" s="319" t="str">
        <f t="array" ref="B28">IFERROR(INDEX('List of barriers'!$AF$2:$AF$87,SMALL(IF('List of barriers'!$AG$2:$AG$87="ÉLEVÉE",ROW('List of barriers'!$AF$2:$AF$87)-ROW('List of barriers'!$AF$2)+1),ROWS('List of barriers'!$AF$2:$AF24))),"")</f>
        <v/>
      </c>
      <c r="C28" s="310"/>
      <c r="D28" s="310"/>
      <c r="F28" s="319" t="str">
        <f t="array" ref="F28">IFERROR(INDEX('List of barriers'!$AF$2:$AF$87,SMALL(IF('List of barriers'!$AG$2:$AG$87="MOYENNE",ROW('List of barriers'!$AF$2:$AF$87)-ROW('List of barriers'!$AF$2)+1),ROWS('List of barriers'!$AF$2:$AF24))),"")</f>
        <v/>
      </c>
      <c r="G28" s="310"/>
      <c r="H28" s="310"/>
      <c r="J28" s="319" t="str">
        <f t="array" ref="J28">IFERROR(INDEX('List of barriers'!$AF$2:$AF$87,SMALL(IF('List of barriers'!$AG$2:$AG$87="FAIBLE",ROW('List of barriers'!$AF$2:$AF$87)-ROW('List of barriers'!$AF$2)+1),ROWS('List of barriers'!$AF$2:$AF24))),"")</f>
        <v/>
      </c>
      <c r="K28" s="310"/>
      <c r="L28" s="310"/>
      <c r="N28" s="320"/>
      <c r="S28" s="312"/>
      <c r="T28" s="312"/>
      <c r="U28" s="312"/>
      <c r="V28" s="312"/>
      <c r="W28" s="312"/>
    </row>
    <row r="29" spans="2:23" ht="36" customHeight="1" x14ac:dyDescent="0.2">
      <c r="B29" s="319" t="str">
        <f t="array" ref="B29">IFERROR(INDEX('List of barriers'!$AF$2:$AF$87,SMALL(IF('List of barriers'!$AG$2:$AG$87="ÉLEVÉE",ROW('List of barriers'!$AF$2:$AF$87)-ROW('List of barriers'!$AF$2)+1),ROWS('List of barriers'!$AF$2:$AF25))),"")</f>
        <v/>
      </c>
      <c r="C29" s="310"/>
      <c r="D29" s="310"/>
      <c r="F29" s="319" t="str">
        <f t="array" ref="F29">IFERROR(INDEX('List of barriers'!$AF$2:$AF$87,SMALL(IF('List of barriers'!$AG$2:$AG$87="MOYENNE",ROW('List of barriers'!$AF$2:$AF$87)-ROW('List of barriers'!$AF$2)+1),ROWS('List of barriers'!$AF$2:$AF25))),"")</f>
        <v/>
      </c>
      <c r="G29" s="310"/>
      <c r="H29" s="310"/>
      <c r="J29" s="319" t="str">
        <f t="array" ref="J29">IFERROR(INDEX('List of barriers'!$AF$2:$AF$87,SMALL(IF('List of barriers'!$AG$2:$AG$87="FAIBLE",ROW('List of barriers'!$AF$2:$AF$87)-ROW('List of barriers'!$AF$2)+1),ROWS('List of barriers'!$AF$2:$AF25))),"")</f>
        <v/>
      </c>
      <c r="K29" s="310"/>
      <c r="L29" s="310"/>
      <c r="N29" s="320"/>
      <c r="S29" s="312"/>
      <c r="T29" s="312"/>
      <c r="U29" s="312"/>
      <c r="V29" s="312"/>
      <c r="W29" s="312"/>
    </row>
    <row r="30" spans="2:23" ht="36" customHeight="1" x14ac:dyDescent="0.2">
      <c r="B30" s="319" t="str">
        <f t="array" ref="B30">IFERROR(INDEX('List of barriers'!$AF$2:$AF$87,SMALL(IF('List of barriers'!$AG$2:$AG$87="ÉLEVÉE",ROW('List of barriers'!$AF$2:$AF$87)-ROW('List of barriers'!$AF$2)+1),ROWS('List of barriers'!$AF$2:$AF26))),"")</f>
        <v/>
      </c>
      <c r="C30" s="310"/>
      <c r="D30" s="310"/>
      <c r="F30" s="319" t="str">
        <f t="array" ref="F30">IFERROR(INDEX('List of barriers'!$AF$2:$AF$87,SMALL(IF('List of barriers'!$AG$2:$AG$87="MOYENNE",ROW('List of barriers'!$AF$2:$AF$87)-ROW('List of barriers'!$AF$2)+1),ROWS('List of barriers'!$AF$2:$AF26))),"")</f>
        <v/>
      </c>
      <c r="G30" s="310"/>
      <c r="H30" s="310"/>
      <c r="J30" s="319" t="str">
        <f t="array" ref="J30">IFERROR(INDEX('List of barriers'!$AF$2:$AF$87,SMALL(IF('List of barriers'!$AG$2:$AG$87="FAIBLE",ROW('List of barriers'!$AF$2:$AF$87)-ROW('List of barriers'!$AF$2)+1),ROWS('List of barriers'!$AF$2:$AF26))),"")</f>
        <v/>
      </c>
      <c r="K30" s="310"/>
      <c r="L30" s="310"/>
      <c r="N30" s="320"/>
      <c r="S30" s="312"/>
      <c r="T30" s="312"/>
      <c r="U30" s="312"/>
      <c r="V30" s="312"/>
      <c r="W30" s="312"/>
    </row>
    <row r="31" spans="2:23" ht="36" customHeight="1" x14ac:dyDescent="0.2">
      <c r="B31" s="319" t="str">
        <f t="array" ref="B31">IFERROR(INDEX('List of barriers'!$AF$2:$AF$87,SMALL(IF('List of barriers'!$AG$2:$AG$87="ÉLEVÉE",ROW('List of barriers'!$AF$2:$AF$87)-ROW('List of barriers'!$AF$2)+1),ROWS('List of barriers'!$AF$2:$AF27))),"")</f>
        <v/>
      </c>
      <c r="C31" s="310"/>
      <c r="D31" s="310"/>
      <c r="F31" s="319" t="str">
        <f t="array" ref="F31">IFERROR(INDEX('List of barriers'!$AF$2:$AF$87,SMALL(IF('List of barriers'!$AG$2:$AG$87="MOYENNE",ROW('List of barriers'!$AF$2:$AF$87)-ROW('List of barriers'!$AF$2)+1),ROWS('List of barriers'!$AF$2:$AF27))),"")</f>
        <v/>
      </c>
      <c r="G31" s="310"/>
      <c r="H31" s="310"/>
      <c r="J31" s="319" t="str">
        <f t="array" ref="J31">IFERROR(INDEX('List of barriers'!$AF$2:$AF$87,SMALL(IF('List of barriers'!$AG$2:$AG$87="FAIBLE",ROW('List of barriers'!$AF$2:$AF$87)-ROW('List of barriers'!$AF$2)+1),ROWS('List of barriers'!$AF$2:$AF27))),"")</f>
        <v/>
      </c>
      <c r="K31" s="310"/>
      <c r="L31" s="310"/>
      <c r="N31" s="320"/>
    </row>
    <row r="32" spans="2:23" ht="36" customHeight="1" x14ac:dyDescent="0.2">
      <c r="B32" s="319" t="str">
        <f t="array" ref="B32">IFERROR(INDEX('List of barriers'!$AF$2:$AF$87,SMALL(IF('List of barriers'!$AG$2:$AG$87="ÉLEVÉE",ROW('List of barriers'!$AF$2:$AF$87)-ROW('List of barriers'!$AF$2)+1),ROWS('List of barriers'!$AF$2:$AF28))),"")</f>
        <v/>
      </c>
      <c r="C32" s="310"/>
      <c r="D32" s="310"/>
      <c r="F32" s="319" t="str">
        <f t="array" ref="F32">IFERROR(INDEX('List of barriers'!$AF$2:$AF$87,SMALL(IF('List of barriers'!$AG$2:$AG$87="MOYENNE",ROW('List of barriers'!$AF$2:$AF$87)-ROW('List of barriers'!$AF$2)+1),ROWS('List of barriers'!$AF$2:$AF28))),"")</f>
        <v/>
      </c>
      <c r="G32" s="310"/>
      <c r="H32" s="310"/>
      <c r="J32" s="319" t="str">
        <f t="array" ref="J32">IFERROR(INDEX('List of barriers'!$AF$2:$AF$87,SMALL(IF('List of barriers'!$AG$2:$AG$87="FAIBLE",ROW('List of barriers'!$AF$2:$AF$87)-ROW('List of barriers'!$AF$2)+1),ROWS('List of barriers'!$AF$2:$AF28))),"")</f>
        <v/>
      </c>
      <c r="K32" s="310"/>
      <c r="L32" s="310"/>
      <c r="N32" s="320"/>
    </row>
    <row r="33" spans="2:14" ht="36" customHeight="1" x14ac:dyDescent="0.2">
      <c r="B33" s="319" t="str">
        <f t="array" ref="B33">IFERROR(INDEX('List of barriers'!$AF$2:$AF$87,SMALL(IF('List of barriers'!$AG$2:$AG$87="ÉLEVÉE",ROW('List of barriers'!$AF$2:$AF$87)-ROW('List of barriers'!$AF$2)+1),ROWS('List of barriers'!$AF$2:$AF29))),"")</f>
        <v/>
      </c>
      <c r="C33" s="310"/>
      <c r="D33" s="310"/>
      <c r="F33" s="319" t="str">
        <f t="array" ref="F33">IFERROR(INDEX('List of barriers'!$AF$2:$AF$87,SMALL(IF('List of barriers'!$AG$2:$AG$87="MOYENNE",ROW('List of barriers'!$AF$2:$AF$87)-ROW('List of barriers'!$AF$2)+1),ROWS('List of barriers'!$AF$2:$AF29))),"")</f>
        <v/>
      </c>
      <c r="G33" s="310"/>
      <c r="H33" s="310"/>
      <c r="J33" s="319" t="str">
        <f t="array" ref="J33">IFERROR(INDEX('List of barriers'!$AF$2:$AF$87,SMALL(IF('List of barriers'!$AG$2:$AG$87="FAIBLE",ROW('List of barriers'!$AF$2:$AF$87)-ROW('List of barriers'!$AF$2)+1),ROWS('List of barriers'!$AF$2:$AF29))),"")</f>
        <v/>
      </c>
      <c r="K33" s="310"/>
      <c r="L33" s="310"/>
      <c r="N33" s="320"/>
    </row>
    <row r="34" spans="2:14" ht="36" customHeight="1" x14ac:dyDescent="0.2">
      <c r="B34" s="319" t="str">
        <f t="array" ref="B34">IFERROR(INDEX('List of barriers'!$AF$2:$AF$87,SMALL(IF('List of barriers'!$AG$2:$AG$87="ÉLEVÉE",ROW('List of barriers'!$AF$2:$AF$87)-ROW('List of barriers'!$AF$2)+1),ROWS('List of barriers'!$AF$2:$AF30))),"")</f>
        <v/>
      </c>
      <c r="C34" s="310"/>
      <c r="D34" s="310"/>
      <c r="F34" s="319" t="str">
        <f t="array" ref="F34">IFERROR(INDEX('List of barriers'!$AF$2:$AF$87,SMALL(IF('List of barriers'!$AG$2:$AG$87="MOYENNE",ROW('List of barriers'!$AF$2:$AF$87)-ROW('List of barriers'!$AF$2)+1),ROWS('List of barriers'!$AF$2:$AF30))),"")</f>
        <v/>
      </c>
      <c r="G34" s="310"/>
      <c r="H34" s="310"/>
      <c r="J34" s="319" t="str">
        <f t="array" ref="J34">IFERROR(INDEX('List of barriers'!$AF$2:$AF$87,SMALL(IF('List of barriers'!$AG$2:$AG$87="FAIBLE",ROW('List of barriers'!$AF$2:$AF$87)-ROW('List of barriers'!$AF$2)+1),ROWS('List of barriers'!$AF$2:$AF30))),"")</f>
        <v/>
      </c>
      <c r="K34" s="310"/>
      <c r="L34" s="310"/>
      <c r="N34" s="320"/>
    </row>
    <row r="35" spans="2:14" ht="36" customHeight="1" x14ac:dyDescent="0.2">
      <c r="B35" s="319" t="str">
        <f t="array" ref="B35">IFERROR(INDEX('List of barriers'!$AF$2:$AF$87,SMALL(IF('List of barriers'!$AG$2:$AG$87="ÉLEVÉE",ROW('List of barriers'!$AF$2:$AF$87)-ROW('List of barriers'!$AF$2)+1),ROWS('List of barriers'!$AF$2:$AF31))),"")</f>
        <v/>
      </c>
      <c r="C35" s="310"/>
      <c r="D35" s="310"/>
      <c r="F35" s="319" t="str">
        <f t="array" ref="F35">IFERROR(INDEX('List of barriers'!$AF$2:$AF$87,SMALL(IF('List of barriers'!$AG$2:$AG$87="MOYENNE",ROW('List of barriers'!$AF$2:$AF$87)-ROW('List of barriers'!$AF$2)+1),ROWS('List of barriers'!$AF$2:$AF31))),"")</f>
        <v/>
      </c>
      <c r="G35" s="310"/>
      <c r="H35" s="310"/>
      <c r="J35" s="319" t="str">
        <f t="array" ref="J35">IFERROR(INDEX('List of barriers'!$AF$2:$AF$87,SMALL(IF('List of barriers'!$AG$2:$AG$87="FAIBLE",ROW('List of barriers'!$AF$2:$AF$87)-ROW('List of barriers'!$AF$2)+1),ROWS('List of barriers'!$AF$2:$AF31))),"")</f>
        <v/>
      </c>
      <c r="K35" s="310"/>
      <c r="L35" s="310"/>
      <c r="N35" s="320"/>
    </row>
    <row r="36" spans="2:14" ht="36" customHeight="1" x14ac:dyDescent="0.2">
      <c r="B36" s="319" t="str">
        <f t="array" ref="B36">IFERROR(INDEX('List of barriers'!$AF$2:$AF$87,SMALL(IF('List of barriers'!$AG$2:$AG$87="ÉLEVÉE",ROW('List of barriers'!$AF$2:$AF$87)-ROW('List of barriers'!$AF$2)+1),ROWS('List of barriers'!$AF$2:$AF32))),"")</f>
        <v/>
      </c>
      <c r="C36" s="310"/>
      <c r="D36" s="310"/>
      <c r="F36" s="319" t="str">
        <f t="array" ref="F36">IFERROR(INDEX('List of barriers'!$AF$2:$AF$87,SMALL(IF('List of barriers'!$AG$2:$AG$87="MOYENNE",ROW('List of barriers'!$AF$2:$AF$87)-ROW('List of barriers'!$AF$2)+1),ROWS('List of barriers'!$AF$2:$AF32))),"")</f>
        <v/>
      </c>
      <c r="G36" s="310"/>
      <c r="H36" s="310"/>
      <c r="J36" s="319" t="str">
        <f t="array" ref="J36">IFERROR(INDEX('List of barriers'!$AF$2:$AF$87,SMALL(IF('List of barriers'!$AG$2:$AG$87="FAIBLE",ROW('List of barriers'!$AF$2:$AF$87)-ROW('List of barriers'!$AF$2)+1),ROWS('List of barriers'!$AF$2:$AF32))),"")</f>
        <v/>
      </c>
      <c r="K36" s="310"/>
      <c r="L36" s="310"/>
      <c r="N36" s="320"/>
    </row>
    <row r="37" spans="2:14" ht="36" customHeight="1" x14ac:dyDescent="0.2">
      <c r="B37" s="319" t="str">
        <f t="array" ref="B37">IFERROR(INDEX('List of barriers'!$AF$2:$AF$87,SMALL(IF('List of barriers'!$AG$2:$AG$87="ÉLEVÉE",ROW('List of barriers'!$AF$2:$AF$87)-ROW('List of barriers'!$AF$2)+1),ROWS('List of barriers'!$AF$2:$AF33))),"")</f>
        <v/>
      </c>
      <c r="C37" s="310"/>
      <c r="D37" s="310"/>
      <c r="F37" s="319" t="str">
        <f t="array" ref="F37">IFERROR(INDEX('List of barriers'!$AF$2:$AF$87,SMALL(IF('List of barriers'!$AG$2:$AG$87="MOYENNE",ROW('List of barriers'!$AF$2:$AF$87)-ROW('List of barriers'!$AF$2)+1),ROWS('List of barriers'!$AF$2:$AF33))),"")</f>
        <v/>
      </c>
      <c r="G37" s="310"/>
      <c r="H37" s="310"/>
      <c r="J37" s="319" t="str">
        <f t="array" ref="J37">IFERROR(INDEX('List of barriers'!$AF$2:$AF$87,SMALL(IF('List of barriers'!$AG$2:$AG$87="FAIBLE",ROW('List of barriers'!$AF$2:$AF$87)-ROW('List of barriers'!$AF$2)+1),ROWS('List of barriers'!$AF$2:$AF33))),"")</f>
        <v/>
      </c>
      <c r="K37" s="310"/>
      <c r="L37" s="310"/>
      <c r="N37" s="320"/>
    </row>
    <row r="38" spans="2:14" ht="36" customHeight="1" x14ac:dyDescent="0.2">
      <c r="B38" s="319" t="str">
        <f t="array" ref="B38">IFERROR(INDEX('List of barriers'!$AF$2:$AF$87,SMALL(IF('List of barriers'!$AG$2:$AG$87="ÉLEVÉE",ROW('List of barriers'!$AF$2:$AF$87)-ROW('List of barriers'!$AF$2)+1),ROWS('List of barriers'!$AF$2:$AF34))),"")</f>
        <v/>
      </c>
      <c r="C38" s="310"/>
      <c r="D38" s="310"/>
      <c r="F38" s="319" t="str">
        <f t="array" ref="F38">IFERROR(INDEX('List of barriers'!$AF$2:$AF$87,SMALL(IF('List of barriers'!$AG$2:$AG$87="MOYENNE",ROW('List of barriers'!$AF$2:$AF$87)-ROW('List of barriers'!$AF$2)+1),ROWS('List of barriers'!$AF$2:$AF34))),"")</f>
        <v/>
      </c>
      <c r="G38" s="310"/>
      <c r="H38" s="310"/>
      <c r="J38" s="319" t="str">
        <f t="array" ref="J38">IFERROR(INDEX('List of barriers'!$AF$2:$AF$87,SMALL(IF('List of barriers'!$AG$2:$AG$87="FAIBLE",ROW('List of barriers'!$AF$2:$AF$87)-ROW('List of barriers'!$AF$2)+1),ROWS('List of barriers'!$AF$2:$AF34))),"")</f>
        <v/>
      </c>
      <c r="K38" s="310"/>
      <c r="L38" s="310"/>
      <c r="N38" s="320"/>
    </row>
    <row r="39" spans="2:14" ht="36" customHeight="1" x14ac:dyDescent="0.2">
      <c r="B39" s="319" t="str">
        <f t="array" ref="B39">IFERROR(INDEX('List of barriers'!$AF$2:$AF$87,SMALL(IF('List of barriers'!$AG$2:$AG$87="ÉLEVÉE",ROW('List of barriers'!$AF$2:$AF$87)-ROW('List of barriers'!$AF$2)+1),ROWS('List of barriers'!$AF$2:$AF35))),"")</f>
        <v/>
      </c>
      <c r="C39" s="310"/>
      <c r="D39" s="310"/>
      <c r="F39" s="319" t="str">
        <f t="array" ref="F39">IFERROR(INDEX('List of barriers'!$AF$2:$AF$87,SMALL(IF('List of barriers'!$AG$2:$AG$87="MOYENNE",ROW('List of barriers'!$AF$2:$AF$87)-ROW('List of barriers'!$AF$2)+1),ROWS('List of barriers'!$AF$2:$AF35))),"")</f>
        <v/>
      </c>
      <c r="G39" s="310"/>
      <c r="H39" s="310"/>
      <c r="J39" s="319" t="str">
        <f t="array" ref="J39">IFERROR(INDEX('List of barriers'!$AF$2:$AF$87,SMALL(IF('List of barriers'!$AG$2:$AG$87="FAIBLE",ROW('List of barriers'!$AF$2:$AF$87)-ROW('List of barriers'!$AF$2)+1),ROWS('List of barriers'!$AF$2:$AF35))),"")</f>
        <v/>
      </c>
      <c r="K39" s="310"/>
      <c r="L39" s="310"/>
      <c r="N39" s="320"/>
    </row>
    <row r="40" spans="2:14" ht="36" customHeight="1" x14ac:dyDescent="0.2">
      <c r="B40" s="319" t="str">
        <f t="array" ref="B40">IFERROR(INDEX('List of barriers'!$AF$2:$AF$87,SMALL(IF('List of barriers'!$AG$2:$AG$87="ÉLEVÉE",ROW('List of barriers'!$AF$2:$AF$87)-ROW('List of barriers'!$AF$2)+1),ROWS('List of barriers'!$AF$2:$AF36))),"")</f>
        <v/>
      </c>
      <c r="C40" s="310"/>
      <c r="D40" s="310"/>
      <c r="F40" s="319" t="str">
        <f t="array" ref="F40">IFERROR(INDEX('List of barriers'!$AF$2:$AF$87,SMALL(IF('List of barriers'!$AG$2:$AG$87="MOYENNE",ROW('List of barriers'!$AF$2:$AF$87)-ROW('List of barriers'!$AF$2)+1),ROWS('List of barriers'!$AF$2:$AF36))),"")</f>
        <v/>
      </c>
      <c r="G40" s="310"/>
      <c r="H40" s="310"/>
      <c r="J40" s="319" t="str">
        <f t="array" ref="J40">IFERROR(INDEX('List of barriers'!$AF$2:$AF$87,SMALL(IF('List of barriers'!$AG$2:$AG$87="FAIBLE",ROW('List of barriers'!$AF$2:$AF$87)-ROW('List of barriers'!$AF$2)+1),ROWS('List of barriers'!$AF$2:$AF36))),"")</f>
        <v/>
      </c>
      <c r="K40" s="310"/>
      <c r="L40" s="310"/>
      <c r="N40" s="320"/>
    </row>
    <row r="41" spans="2:14" ht="36" customHeight="1" x14ac:dyDescent="0.2">
      <c r="B41" s="319" t="str">
        <f t="array" ref="B41">IFERROR(INDEX('List of barriers'!$AF$2:$AF$87,SMALL(IF('List of barriers'!$AG$2:$AG$87="ÉLEVÉE",ROW('List of barriers'!$AF$2:$AF$87)-ROW('List of barriers'!$AF$2)+1),ROWS('List of barriers'!$AF$2:$AF37))),"")</f>
        <v/>
      </c>
      <c r="C41" s="310"/>
      <c r="D41" s="310"/>
      <c r="F41" s="319" t="str">
        <f t="array" ref="F41">IFERROR(INDEX('List of barriers'!$AF$2:$AF$87,SMALL(IF('List of barriers'!$AG$2:$AG$87="MOYENNE",ROW('List of barriers'!$AF$2:$AF$87)-ROW('List of barriers'!$AF$2)+1),ROWS('List of barriers'!$AF$2:$AF37))),"")</f>
        <v/>
      </c>
      <c r="G41" s="310"/>
      <c r="H41" s="310"/>
      <c r="J41" s="319" t="str">
        <f t="array" ref="J41">IFERROR(INDEX('List of barriers'!$AF$2:$AF$87,SMALL(IF('List of barriers'!$AG$2:$AG$87="FAIBLE",ROW('List of barriers'!$AF$2:$AF$87)-ROW('List of barriers'!$AF$2)+1),ROWS('List of barriers'!$AF$2:$AF37))),"")</f>
        <v/>
      </c>
      <c r="K41" s="310"/>
      <c r="L41" s="310"/>
      <c r="N41" s="320"/>
    </row>
    <row r="42" spans="2:14" ht="36" customHeight="1" x14ac:dyDescent="0.2">
      <c r="B42" s="319" t="str">
        <f t="array" ref="B42">IFERROR(INDEX('List of barriers'!$AF$2:$AF$87,SMALL(IF('List of barriers'!$AG$2:$AG$87="ÉLEVÉE",ROW('List of barriers'!$AF$2:$AF$87)-ROW('List of barriers'!$AF$2)+1),ROWS('List of barriers'!$AF$2:$AF38))),"")</f>
        <v/>
      </c>
      <c r="C42" s="310"/>
      <c r="D42" s="310"/>
      <c r="F42" s="319" t="str">
        <f t="array" ref="F42">IFERROR(INDEX('List of barriers'!$AF$2:$AF$87,SMALL(IF('List of barriers'!$AG$2:$AG$87="MOYENNE",ROW('List of barriers'!$AF$2:$AF$87)-ROW('List of barriers'!$AF$2)+1),ROWS('List of barriers'!$AF$2:$AF38))),"")</f>
        <v/>
      </c>
      <c r="G42" s="310"/>
      <c r="H42" s="310"/>
      <c r="J42" s="319" t="str">
        <f t="array" ref="J42">IFERROR(INDEX('List of barriers'!$AF$2:$AF$87,SMALL(IF('List of barriers'!$AG$2:$AG$87="FAIBLE",ROW('List of barriers'!$AF$2:$AF$87)-ROW('List of barriers'!$AF$2)+1),ROWS('List of barriers'!$AF$2:$AF38))),"")</f>
        <v/>
      </c>
      <c r="K42" s="310"/>
      <c r="L42" s="310"/>
      <c r="N42" s="320"/>
    </row>
    <row r="43" spans="2:14" ht="36" customHeight="1" x14ac:dyDescent="0.2">
      <c r="B43" s="319" t="str">
        <f t="array" ref="B43">IFERROR(INDEX('List of barriers'!$AF$2:$AF$87,SMALL(IF('List of barriers'!$AG$2:$AG$87="ÉLEVÉE",ROW('List of barriers'!$AF$2:$AF$87)-ROW('List of barriers'!$AF$2)+1),ROWS('List of barriers'!$AF$2:$AF39))),"")</f>
        <v/>
      </c>
      <c r="C43" s="310"/>
      <c r="D43" s="310"/>
      <c r="F43" s="319" t="str">
        <f t="array" ref="F43">IFERROR(INDEX('List of barriers'!$AF$2:$AF$87,SMALL(IF('List of barriers'!$AG$2:$AG$87="MOYENNE",ROW('List of barriers'!$AF$2:$AF$87)-ROW('List of barriers'!$AF$2)+1),ROWS('List of barriers'!$AF$2:$AF39))),"")</f>
        <v/>
      </c>
      <c r="G43" s="310"/>
      <c r="H43" s="310"/>
      <c r="J43" s="319" t="str">
        <f t="array" ref="J43">IFERROR(INDEX('List of barriers'!$AF$2:$AF$87,SMALL(IF('List of barriers'!$AG$2:$AG$87="FAIBLE",ROW('List of barriers'!$AF$2:$AF$87)-ROW('List of barriers'!$AF$2)+1),ROWS('List of barriers'!$AF$2:$AF39))),"")</f>
        <v/>
      </c>
      <c r="K43" s="310"/>
      <c r="L43" s="310"/>
      <c r="N43" s="320"/>
    </row>
    <row r="44" spans="2:14" ht="36" customHeight="1" x14ac:dyDescent="0.2">
      <c r="B44" s="319" t="str">
        <f t="array" ref="B44">IFERROR(INDEX('List of barriers'!$AF$2:$AF$87,SMALL(IF('List of barriers'!$AG$2:$AG$87="ÉLEVÉE",ROW('List of barriers'!$AF$2:$AF$87)-ROW('List of barriers'!$AF$2)+1),ROWS('List of barriers'!$AF$2:$AF40))),"")</f>
        <v/>
      </c>
      <c r="C44" s="310"/>
      <c r="D44" s="310"/>
      <c r="F44" s="319" t="str">
        <f t="array" ref="F44">IFERROR(INDEX('List of barriers'!$AF$2:$AF$87,SMALL(IF('List of barriers'!$AG$2:$AG$87="MOYENNE",ROW('List of barriers'!$AF$2:$AF$87)-ROW('List of barriers'!$AF$2)+1),ROWS('List of barriers'!$AF$2:$AF40))),"")</f>
        <v/>
      </c>
      <c r="G44" s="310"/>
      <c r="H44" s="310"/>
      <c r="J44" s="319" t="str">
        <f t="array" ref="J44">IFERROR(INDEX('List of barriers'!$AF$2:$AF$87,SMALL(IF('List of barriers'!$AG$2:$AG$87="FAIBLE",ROW('List of barriers'!$AF$2:$AF$87)-ROW('List of barriers'!$AF$2)+1),ROWS('List of barriers'!$AF$2:$AF40))),"")</f>
        <v/>
      </c>
      <c r="K44" s="310"/>
      <c r="L44" s="310"/>
      <c r="N44" s="320"/>
    </row>
    <row r="45" spans="2:14" ht="36" customHeight="1" x14ac:dyDescent="0.2">
      <c r="B45" s="319" t="str">
        <f t="array" ref="B45">IFERROR(INDEX('List of barriers'!$AF$2:$AF$87,SMALL(IF('List of barriers'!$AG$2:$AG$87="ÉLEVÉE",ROW('List of barriers'!$AF$2:$AF$87)-ROW('List of barriers'!$AF$2)+1),ROWS('List of barriers'!$AF$2:$AF41))),"")</f>
        <v/>
      </c>
      <c r="C45" s="310"/>
      <c r="D45" s="310"/>
      <c r="F45" s="319" t="str">
        <f t="array" ref="F45">IFERROR(INDEX('List of barriers'!$AF$2:$AF$87,SMALL(IF('List of barriers'!$AG$2:$AG$87="MOYENNE",ROW('List of barriers'!$AF$2:$AF$87)-ROW('List of barriers'!$AF$2)+1),ROWS('List of barriers'!$AF$2:$AF41))),"")</f>
        <v/>
      </c>
      <c r="G45" s="310"/>
      <c r="H45" s="310"/>
      <c r="J45" s="319" t="str">
        <f t="array" ref="J45">IFERROR(INDEX('List of barriers'!$AF$2:$AF$87,SMALL(IF('List of barriers'!$AG$2:$AG$87="FAIBLE",ROW('List of barriers'!$AF$2:$AF$87)-ROW('List of barriers'!$AF$2)+1),ROWS('List of barriers'!$AF$2:$AF41))),"")</f>
        <v/>
      </c>
      <c r="K45" s="310"/>
      <c r="L45" s="310"/>
      <c r="N45" s="320"/>
    </row>
    <row r="46" spans="2:14" ht="36" customHeight="1" x14ac:dyDescent="0.2">
      <c r="B46" s="319" t="str">
        <f t="array" ref="B46">IFERROR(INDEX('List of barriers'!$AF$2:$AF$87,SMALL(IF('List of barriers'!$AG$2:$AG$87="ÉLEVÉE",ROW('List of barriers'!$AF$2:$AF$87)-ROW('List of barriers'!$AF$2)+1),ROWS('List of barriers'!$AF$2:$AF42))),"")</f>
        <v/>
      </c>
      <c r="C46" s="310"/>
      <c r="D46" s="310"/>
      <c r="F46" s="319" t="str">
        <f t="array" ref="F46">IFERROR(INDEX('List of barriers'!$AF$2:$AF$87,SMALL(IF('List of barriers'!$AG$2:$AG$87="MOYENNE",ROW('List of barriers'!$AF$2:$AF$87)-ROW('List of barriers'!$AF$2)+1),ROWS('List of barriers'!$AF$2:$AF42))),"")</f>
        <v/>
      </c>
      <c r="G46" s="310"/>
      <c r="H46" s="310"/>
      <c r="J46" s="319" t="str">
        <f t="array" ref="J46">IFERROR(INDEX('List of barriers'!$AF$2:$AF$87,SMALL(IF('List of barriers'!$AG$2:$AG$87="FAIBLE",ROW('List of barriers'!$AF$2:$AF$87)-ROW('List of barriers'!$AF$2)+1),ROWS('List of barriers'!$AF$2:$AF42))),"")</f>
        <v/>
      </c>
      <c r="K46" s="310"/>
      <c r="L46" s="310"/>
      <c r="N46" s="320"/>
    </row>
    <row r="47" spans="2:14" ht="36" customHeight="1" x14ac:dyDescent="0.2">
      <c r="B47" s="319" t="str">
        <f t="array" ref="B47">IFERROR(INDEX('List of barriers'!$AF$2:$AF$87,SMALL(IF('List of barriers'!$AG$2:$AG$87="ÉLEVÉE",ROW('List of barriers'!$AF$2:$AF$87)-ROW('List of barriers'!$AF$2)+1),ROWS('List of barriers'!$AF$2:$AF43))),"")</f>
        <v/>
      </c>
      <c r="C47" s="310"/>
      <c r="D47" s="310"/>
      <c r="F47" s="319" t="str">
        <f t="array" ref="F47">IFERROR(INDEX('List of barriers'!$AF$2:$AF$87,SMALL(IF('List of barriers'!$AG$2:$AG$87="MOYENNE",ROW('List of barriers'!$AF$2:$AF$87)-ROW('List of barriers'!$AF$2)+1),ROWS('List of barriers'!$AF$2:$AF43))),"")</f>
        <v/>
      </c>
      <c r="G47" s="310"/>
      <c r="H47" s="310"/>
      <c r="J47" s="319" t="str">
        <f t="array" ref="J47">IFERROR(INDEX('List of barriers'!$AF$2:$AF$87,SMALL(IF('List of barriers'!$AG$2:$AG$87="FAIBLE",ROW('List of barriers'!$AF$2:$AF$87)-ROW('List of barriers'!$AF$2)+1),ROWS('List of barriers'!$AF$2:$AF43))),"")</f>
        <v/>
      </c>
      <c r="K47" s="310"/>
      <c r="L47" s="310"/>
      <c r="N47" s="320"/>
    </row>
    <row r="48" spans="2:14" ht="36" customHeight="1" x14ac:dyDescent="0.2">
      <c r="B48" s="319" t="str">
        <f t="array" ref="B48">IFERROR(INDEX('List of barriers'!$AF$2:$AF$87,SMALL(IF('List of barriers'!$AG$2:$AG$87="ÉLEVÉE",ROW('List of barriers'!$AF$2:$AF$87)-ROW('List of barriers'!$AF$2)+1),ROWS('List of barriers'!$AF$2:$AF44))),"")</f>
        <v/>
      </c>
      <c r="C48" s="310"/>
      <c r="D48" s="310"/>
      <c r="F48" s="319" t="str">
        <f t="array" ref="F48">IFERROR(INDEX('List of barriers'!$AF$2:$AF$87,SMALL(IF('List of barriers'!$AG$2:$AG$87="MOYENNE",ROW('List of barriers'!$AF$2:$AF$87)-ROW('List of barriers'!$AF$2)+1),ROWS('List of barriers'!$AF$2:$AF44))),"")</f>
        <v/>
      </c>
      <c r="G48" s="310"/>
      <c r="H48" s="310"/>
      <c r="J48" s="319" t="str">
        <f t="array" ref="J48">IFERROR(INDEX('List of barriers'!$AF$2:$AF$87,SMALL(IF('List of barriers'!$AG$2:$AG$87="FAIBLE",ROW('List of barriers'!$AF$2:$AF$87)-ROW('List of barriers'!$AF$2)+1),ROWS('List of barriers'!$AF$2:$AF44))),"")</f>
        <v/>
      </c>
      <c r="K48" s="310"/>
      <c r="L48" s="310"/>
      <c r="N48" s="320"/>
    </row>
    <row r="49" spans="2:14" ht="36" customHeight="1" x14ac:dyDescent="0.2">
      <c r="B49" s="319" t="str">
        <f t="array" ref="B49">IFERROR(INDEX('List of barriers'!$AF$2:$AF$87,SMALL(IF('List of barriers'!$AG$2:$AG$87="ÉLEVÉE",ROW('List of barriers'!$AF$2:$AF$87)-ROW('List of barriers'!$AF$2)+1),ROWS('List of barriers'!$AF$2:$AF45))),"")</f>
        <v/>
      </c>
      <c r="C49" s="310"/>
      <c r="D49" s="310"/>
      <c r="F49" s="319" t="str">
        <f t="array" ref="F49">IFERROR(INDEX('List of barriers'!$AF$2:$AF$87,SMALL(IF('List of barriers'!$AG$2:$AG$87="MOYENNE",ROW('List of barriers'!$AF$2:$AF$87)-ROW('List of barriers'!$AF$2)+1),ROWS('List of barriers'!$AF$2:$AF45))),"")</f>
        <v/>
      </c>
      <c r="G49" s="310"/>
      <c r="H49" s="310"/>
      <c r="J49" s="319" t="str">
        <f t="array" ref="J49">IFERROR(INDEX('List of barriers'!$AF$2:$AF$87,SMALL(IF('List of barriers'!$AG$2:$AG$87="FAIBLE",ROW('List of barriers'!$AF$2:$AF$87)-ROW('List of barriers'!$AF$2)+1),ROWS('List of barriers'!$AF$2:$AF45))),"")</f>
        <v/>
      </c>
      <c r="K49" s="310"/>
      <c r="L49" s="310"/>
      <c r="N49" s="320"/>
    </row>
    <row r="50" spans="2:14" ht="36" customHeight="1" x14ac:dyDescent="0.2">
      <c r="B50" s="319" t="str">
        <f t="array" ref="B50">IFERROR(INDEX('List of barriers'!$AF$2:$AF$87,SMALL(IF('List of barriers'!$AG$2:$AG$87="ÉLEVÉE",ROW('List of barriers'!$AF$2:$AF$87)-ROW('List of barriers'!$AF$2)+1),ROWS('List of barriers'!$AF$2:$AF46))),"")</f>
        <v/>
      </c>
      <c r="C50" s="310"/>
      <c r="D50" s="310"/>
      <c r="F50" s="319" t="str">
        <f t="array" ref="F50">IFERROR(INDEX('List of barriers'!$AF$2:$AF$87,SMALL(IF('List of barriers'!$AG$2:$AG$87="MOYENNE",ROW('List of barriers'!$AF$2:$AF$87)-ROW('List of barriers'!$AF$2)+1),ROWS('List of barriers'!$AF$2:$AF46))),"")</f>
        <v/>
      </c>
      <c r="G50" s="310"/>
      <c r="H50" s="310"/>
      <c r="J50" s="319" t="str">
        <f t="array" ref="J50">IFERROR(INDEX('List of barriers'!$AF$2:$AF$87,SMALL(IF('List of barriers'!$AG$2:$AG$87="FAIBLE",ROW('List of barriers'!$AF$2:$AF$87)-ROW('List of barriers'!$AF$2)+1),ROWS('List of barriers'!$AF$2:$AF46))),"")</f>
        <v/>
      </c>
      <c r="K50" s="310"/>
      <c r="L50" s="310"/>
      <c r="N50" s="320"/>
    </row>
    <row r="51" spans="2:14" ht="36" customHeight="1" x14ac:dyDescent="0.2">
      <c r="B51" s="319" t="str">
        <f t="array" ref="B51">IFERROR(INDEX('List of barriers'!$AF$2:$AF$87,SMALL(IF('List of barriers'!$AG$2:$AG$87="ÉLEVÉE",ROW('List of barriers'!$AF$2:$AF$87)-ROW('List of barriers'!$AF$2)+1),ROWS('List of barriers'!$AF$2:$AF47))),"")</f>
        <v/>
      </c>
      <c r="C51" s="310"/>
      <c r="D51" s="310"/>
      <c r="F51" s="319" t="str">
        <f t="array" ref="F51">IFERROR(INDEX('List of barriers'!$AF$2:$AF$87,SMALL(IF('List of barriers'!$AG$2:$AG$87="MOYENNE",ROW('List of barriers'!$AF$2:$AF$87)-ROW('List of barriers'!$AF$2)+1),ROWS('List of barriers'!$AF$2:$AF47))),"")</f>
        <v/>
      </c>
      <c r="G51" s="310"/>
      <c r="H51" s="310"/>
      <c r="J51" s="319" t="str">
        <f t="array" ref="J51">IFERROR(INDEX('List of barriers'!$AF$2:$AF$87,SMALL(IF('List of barriers'!$AG$2:$AG$87="FAIBLE",ROW('List of barriers'!$AF$2:$AF$87)-ROW('List of barriers'!$AF$2)+1),ROWS('List of barriers'!$AF$2:$AF47))),"")</f>
        <v/>
      </c>
      <c r="K51" s="310"/>
      <c r="L51" s="310"/>
      <c r="N51" s="320"/>
    </row>
    <row r="52" spans="2:14" ht="36" customHeight="1" x14ac:dyDescent="0.2">
      <c r="B52" s="319" t="str">
        <f t="array" ref="B52">IFERROR(INDEX('List of barriers'!$AF$2:$AF$87,SMALL(IF('List of barriers'!$AG$2:$AG$87="ÉLEVÉE",ROW('List of barriers'!$AF$2:$AF$87)-ROW('List of barriers'!$AF$2)+1),ROWS('List of barriers'!$AF$2:$AF48))),"")</f>
        <v/>
      </c>
      <c r="C52" s="310"/>
      <c r="D52" s="310"/>
      <c r="F52" s="319" t="str">
        <f t="array" ref="F52">IFERROR(INDEX('List of barriers'!$AF$2:$AF$87,SMALL(IF('List of barriers'!$AG$2:$AG$87="MOYENNE",ROW('List of barriers'!$AF$2:$AF$87)-ROW('List of barriers'!$AF$2)+1),ROWS('List of barriers'!$AF$2:$AF48))),"")</f>
        <v/>
      </c>
      <c r="G52" s="310"/>
      <c r="H52" s="310"/>
      <c r="J52" s="319" t="str">
        <f t="array" ref="J52">IFERROR(INDEX('List of barriers'!$AF$2:$AF$87,SMALL(IF('List of barriers'!$AG$2:$AG$87="FAIBLE",ROW('List of barriers'!$AF$2:$AF$87)-ROW('List of barriers'!$AF$2)+1),ROWS('List of barriers'!$AF$2:$AF48))),"")</f>
        <v/>
      </c>
      <c r="K52" s="310"/>
      <c r="L52" s="310"/>
      <c r="N52" s="320"/>
    </row>
    <row r="53" spans="2:14" ht="36" customHeight="1" x14ac:dyDescent="0.2">
      <c r="B53" s="319" t="str">
        <f t="array" ref="B53">IFERROR(INDEX('List of barriers'!$AF$2:$AF$87,SMALL(IF('List of barriers'!$AG$2:$AG$87="ÉLEVÉE",ROW('List of barriers'!$AF$2:$AF$87)-ROW('List of barriers'!$AF$2)+1),ROWS('List of barriers'!$AF$2:$AF49))),"")</f>
        <v/>
      </c>
      <c r="C53" s="310"/>
      <c r="D53" s="310"/>
      <c r="F53" s="319" t="str">
        <f t="array" ref="F53">IFERROR(INDEX('List of barriers'!$AF$2:$AF$87,SMALL(IF('List of barriers'!$AG$2:$AG$87="MOYENNE",ROW('List of barriers'!$AF$2:$AF$87)-ROW('List of barriers'!$AF$2)+1),ROWS('List of barriers'!$AF$2:$AF49))),"")</f>
        <v/>
      </c>
      <c r="G53" s="310"/>
      <c r="H53" s="310"/>
      <c r="J53" s="319" t="str">
        <f t="array" ref="J53">IFERROR(INDEX('List of barriers'!$AF$2:$AF$87,SMALL(IF('List of barriers'!$AG$2:$AG$87="FAIBLE",ROW('List of barriers'!$AF$2:$AF$87)-ROW('List of barriers'!$AF$2)+1),ROWS('List of barriers'!$AF$2:$AF49))),"")</f>
        <v/>
      </c>
      <c r="K53" s="310"/>
      <c r="L53" s="310"/>
      <c r="N53" s="320"/>
    </row>
    <row r="54" spans="2:14" ht="36" customHeight="1" x14ac:dyDescent="0.2">
      <c r="B54" s="319" t="str">
        <f t="array" ref="B54">IFERROR(INDEX('List of barriers'!$AF$2:$AF$87,SMALL(IF('List of barriers'!$AG$2:$AG$87="ÉLEVÉE",ROW('List of barriers'!$AF$2:$AF$87)-ROW('List of barriers'!$AF$2)+1),ROWS('List of barriers'!$AF$2:$AF50))),"")</f>
        <v/>
      </c>
      <c r="C54" s="310"/>
      <c r="D54" s="310"/>
      <c r="F54" s="319" t="str">
        <f t="array" ref="F54">IFERROR(INDEX('List of barriers'!$AF$2:$AF$87,SMALL(IF('List of barriers'!$AG$2:$AG$87="MOYENNE",ROW('List of barriers'!$AF$2:$AF$87)-ROW('List of barriers'!$AF$2)+1),ROWS('List of barriers'!$AF$2:$AF50))),"")</f>
        <v/>
      </c>
      <c r="G54" s="310"/>
      <c r="H54" s="310"/>
      <c r="J54" s="319" t="str">
        <f t="array" ref="J54">IFERROR(INDEX('List of barriers'!$AF$2:$AF$87,SMALL(IF('List of barriers'!$AG$2:$AG$87="FAIBLE",ROW('List of barriers'!$AF$2:$AF$87)-ROW('List of barriers'!$AF$2)+1),ROWS('List of barriers'!$AF$2:$AF50))),"")</f>
        <v/>
      </c>
      <c r="K54" s="310"/>
      <c r="L54" s="310"/>
      <c r="N54" s="320"/>
    </row>
    <row r="55" spans="2:14" ht="36" customHeight="1" x14ac:dyDescent="0.2">
      <c r="B55" s="319" t="str">
        <f t="array" ref="B55">IFERROR(INDEX('List of barriers'!$AF$2:$AF$87,SMALL(IF('List of barriers'!$AG$2:$AG$87="ÉLEVÉE",ROW('List of barriers'!$AF$2:$AF$87)-ROW('List of barriers'!$AF$2)+1),ROWS('List of barriers'!$AF$2:$AF51))),"")</f>
        <v/>
      </c>
      <c r="C55" s="310"/>
      <c r="D55" s="310"/>
      <c r="F55" s="319" t="str">
        <f t="array" ref="F55">IFERROR(INDEX('List of barriers'!$AF$2:$AF$87,SMALL(IF('List of barriers'!$AG$2:$AG$87="MOYENNE",ROW('List of barriers'!$AF$2:$AF$87)-ROW('List of barriers'!$AF$2)+1),ROWS('List of barriers'!$AF$2:$AF51))),"")</f>
        <v/>
      </c>
      <c r="G55" s="310"/>
      <c r="H55" s="310"/>
      <c r="J55" s="319" t="str">
        <f t="array" ref="J55">IFERROR(INDEX('List of barriers'!$AF$2:$AF$87,SMALL(IF('List of barriers'!$AG$2:$AG$87="FAIBLE",ROW('List of barriers'!$AF$2:$AF$87)-ROW('List of barriers'!$AF$2)+1),ROWS('List of barriers'!$AF$2:$AF51))),"")</f>
        <v/>
      </c>
      <c r="K55" s="310"/>
      <c r="L55" s="310"/>
      <c r="N55" s="320"/>
    </row>
    <row r="56" spans="2:14" ht="36" customHeight="1" x14ac:dyDescent="0.2">
      <c r="B56" s="319" t="str">
        <f t="array" ref="B56">IFERROR(INDEX('List of barriers'!$AF$2:$AF$87,SMALL(IF('List of barriers'!$AG$2:$AG$87="ÉLEVÉE",ROW('List of barriers'!$AF$2:$AF$87)-ROW('List of barriers'!$AF$2)+1),ROWS('List of barriers'!$AF$2:$AF52))),"")</f>
        <v/>
      </c>
      <c r="C56" s="310"/>
      <c r="D56" s="310"/>
      <c r="F56" s="319" t="str">
        <f t="array" ref="F56">IFERROR(INDEX('List of barriers'!$AF$2:$AF$87,SMALL(IF('List of barriers'!$AG$2:$AG$87="MOYENNE",ROW('List of barriers'!$AF$2:$AF$87)-ROW('List of barriers'!$AF$2)+1),ROWS('List of barriers'!$AF$2:$AF52))),"")</f>
        <v/>
      </c>
      <c r="G56" s="310"/>
      <c r="H56" s="310"/>
      <c r="J56" s="319" t="str">
        <f t="array" ref="J56">IFERROR(INDEX('List of barriers'!$AF$2:$AF$87,SMALL(IF('List of barriers'!$AG$2:$AG$87="FAIBLE",ROW('List of barriers'!$AF$2:$AF$87)-ROW('List of barriers'!$AF$2)+1),ROWS('List of barriers'!$AF$2:$AF52))),"")</f>
        <v/>
      </c>
      <c r="K56" s="310"/>
      <c r="L56" s="310"/>
      <c r="N56" s="320"/>
    </row>
    <row r="57" spans="2:14" ht="36" customHeight="1" x14ac:dyDescent="0.2">
      <c r="B57" s="319" t="str">
        <f t="array" ref="B57">IFERROR(INDEX('List of barriers'!$AF$2:$AF$87,SMALL(IF('List of barriers'!$AG$2:$AG$87="ÉLEVÉE",ROW('List of barriers'!$AF$2:$AF$87)-ROW('List of barriers'!$AF$2)+1),ROWS('List of barriers'!$AF$2:$AF53))),"")</f>
        <v/>
      </c>
      <c r="C57" s="310"/>
      <c r="D57" s="310"/>
      <c r="F57" s="319" t="str">
        <f t="array" ref="F57">IFERROR(INDEX('List of barriers'!$AF$2:$AF$87,SMALL(IF('List of barriers'!$AG$2:$AG$87="MOYENNE",ROW('List of barriers'!$AF$2:$AF$87)-ROW('List of barriers'!$AF$2)+1),ROWS('List of barriers'!$AF$2:$AF53))),"")</f>
        <v/>
      </c>
      <c r="G57" s="310"/>
      <c r="H57" s="310"/>
      <c r="J57" s="319" t="str">
        <f t="array" ref="J57">IFERROR(INDEX('List of barriers'!$AF$2:$AF$87,SMALL(IF('List of barriers'!$AG$2:$AG$87="FAIBLE",ROW('List of barriers'!$AF$2:$AF$87)-ROW('List of barriers'!$AF$2)+1),ROWS('List of barriers'!$AF$2:$AF53))),"")</f>
        <v/>
      </c>
      <c r="K57" s="310"/>
      <c r="L57" s="310"/>
      <c r="N57" s="320"/>
    </row>
    <row r="58" spans="2:14" ht="36" customHeight="1" x14ac:dyDescent="0.2">
      <c r="B58" s="319" t="str">
        <f t="array" ref="B58">IFERROR(INDEX('List of barriers'!$AF$2:$AF$87,SMALL(IF('List of barriers'!$AG$2:$AG$87="ÉLEVÉE",ROW('List of barriers'!$AF$2:$AF$87)-ROW('List of barriers'!$AF$2)+1),ROWS('List of barriers'!$AF$2:$AF54))),"")</f>
        <v/>
      </c>
      <c r="C58" s="310"/>
      <c r="D58" s="310"/>
      <c r="F58" s="319" t="str">
        <f t="array" ref="F58">IFERROR(INDEX('List of barriers'!$AF$2:$AF$87,SMALL(IF('List of barriers'!$AG$2:$AG$87="MOYENNE",ROW('List of barriers'!$AF$2:$AF$87)-ROW('List of barriers'!$AF$2)+1),ROWS('List of barriers'!$AF$2:$AF54))),"")</f>
        <v/>
      </c>
      <c r="G58" s="310"/>
      <c r="H58" s="310"/>
      <c r="J58" s="319" t="str">
        <f t="array" ref="J58">IFERROR(INDEX('List of barriers'!$AF$2:$AF$87,SMALL(IF('List of barriers'!$AG$2:$AG$87="FAIBLE",ROW('List of barriers'!$AF$2:$AF$87)-ROW('List of barriers'!$AF$2)+1),ROWS('List of barriers'!$AF$2:$AF54))),"")</f>
        <v/>
      </c>
      <c r="K58" s="310"/>
      <c r="L58" s="310"/>
      <c r="N58" s="320"/>
    </row>
    <row r="59" spans="2:14" ht="36" customHeight="1" x14ac:dyDescent="0.2">
      <c r="B59" s="319" t="str">
        <f t="array" ref="B59">IFERROR(INDEX('List of barriers'!$AF$2:$AF$87,SMALL(IF('List of barriers'!$AG$2:$AG$87="ÉLEVÉE",ROW('List of barriers'!$AF$2:$AF$87)-ROW('List of barriers'!$AF$2)+1),ROWS('List of barriers'!$AF$2:$AF55))),"")</f>
        <v/>
      </c>
      <c r="C59" s="310"/>
      <c r="D59" s="310"/>
      <c r="F59" s="319" t="str">
        <f t="array" ref="F59">IFERROR(INDEX('List of barriers'!$AF$2:$AF$87,SMALL(IF('List of barriers'!$AG$2:$AG$87="MOYENNE",ROW('List of barriers'!$AF$2:$AF$87)-ROW('List of barriers'!$AF$2)+1),ROWS('List of barriers'!$AF$2:$AF55))),"")</f>
        <v/>
      </c>
      <c r="G59" s="310"/>
      <c r="H59" s="310"/>
      <c r="J59" s="319" t="str">
        <f t="array" ref="J59">IFERROR(INDEX('List of barriers'!$AF$2:$AF$87,SMALL(IF('List of barriers'!$AG$2:$AG$87="FAIBLE",ROW('List of barriers'!$AF$2:$AF$87)-ROW('List of barriers'!$AF$2)+1),ROWS('List of barriers'!$AF$2:$AF55))),"")</f>
        <v/>
      </c>
      <c r="K59" s="310"/>
      <c r="L59" s="310"/>
      <c r="N59" s="320"/>
    </row>
    <row r="60" spans="2:14" ht="36" customHeight="1" x14ac:dyDescent="0.2">
      <c r="B60" s="319" t="str">
        <f t="array" ref="B60">IFERROR(INDEX('List of barriers'!$AF$2:$AF$87,SMALL(IF('List of barriers'!$AG$2:$AG$87="ÉLEVÉE",ROW('List of barriers'!$AF$2:$AF$87)-ROW('List of barriers'!$AF$2)+1),ROWS('List of barriers'!$AF$2:$AF56))),"")</f>
        <v/>
      </c>
      <c r="C60" s="310"/>
      <c r="D60" s="310"/>
      <c r="F60" s="319" t="str">
        <f t="array" ref="F60">IFERROR(INDEX('List of barriers'!$AF$2:$AF$87,SMALL(IF('List of barriers'!$AG$2:$AG$87="MOYENNE",ROW('List of barriers'!$AF$2:$AF$87)-ROW('List of barriers'!$AF$2)+1),ROWS('List of barriers'!$AF$2:$AF56))),"")</f>
        <v/>
      </c>
      <c r="G60" s="310"/>
      <c r="H60" s="310"/>
      <c r="J60" s="319" t="str">
        <f t="array" ref="J60">IFERROR(INDEX('List of barriers'!$AF$2:$AF$87,SMALL(IF('List of barriers'!$AG$2:$AG$87="FAIBLE",ROW('List of barriers'!$AF$2:$AF$87)-ROW('List of barriers'!$AF$2)+1),ROWS('List of barriers'!$AF$2:$AF56))),"")</f>
        <v/>
      </c>
      <c r="K60" s="310"/>
      <c r="L60" s="310"/>
      <c r="N60" s="320"/>
    </row>
    <row r="61" spans="2:14" ht="36" customHeight="1" x14ac:dyDescent="0.2">
      <c r="B61" s="319" t="str">
        <f t="array" ref="B61">IFERROR(INDEX('List of barriers'!$AF$2:$AF$87,SMALL(IF('List of barriers'!$AG$2:$AG$87="ÉLEVÉE",ROW('List of barriers'!$AF$2:$AF$87)-ROW('List of barriers'!$AF$2)+1),ROWS('List of barriers'!$AF$2:$AF57))),"")</f>
        <v/>
      </c>
      <c r="C61" s="310"/>
      <c r="D61" s="310"/>
      <c r="F61" s="319" t="str">
        <f t="array" ref="F61">IFERROR(INDEX('List of barriers'!$AF$2:$AF$87,SMALL(IF('List of barriers'!$AG$2:$AG$87="MOYENNE",ROW('List of barriers'!$AF$2:$AF$87)-ROW('List of barriers'!$AF$2)+1),ROWS('List of barriers'!$AF$2:$AF57))),"")</f>
        <v/>
      </c>
      <c r="G61" s="310"/>
      <c r="H61" s="310"/>
      <c r="J61" s="319" t="str">
        <f t="array" ref="J61">IFERROR(INDEX('List of barriers'!$AF$2:$AF$87,SMALL(IF('List of barriers'!$AG$2:$AG$87="FAIBLE",ROW('List of barriers'!$AF$2:$AF$87)-ROW('List of barriers'!$AF$2)+1),ROWS('List of barriers'!$AF$2:$AF57))),"")</f>
        <v/>
      </c>
      <c r="K61" s="310"/>
      <c r="L61" s="310"/>
      <c r="N61" s="320"/>
    </row>
    <row r="62" spans="2:14" ht="36" customHeight="1" x14ac:dyDescent="0.2">
      <c r="B62" s="319" t="str">
        <f t="array" ref="B62">IFERROR(INDEX('List of barriers'!$AF$2:$AF$87,SMALL(IF('List of barriers'!$AG$2:$AG$87="ÉLEVÉE",ROW('List of barriers'!$AF$2:$AF$87)-ROW('List of barriers'!$AF$2)+1),ROWS('List of barriers'!$AF$2:$AF58))),"")</f>
        <v/>
      </c>
      <c r="C62" s="310"/>
      <c r="D62" s="310"/>
      <c r="F62" s="319" t="str">
        <f t="array" ref="F62">IFERROR(INDEX('List of barriers'!$AF$2:$AF$87,SMALL(IF('List of barriers'!$AG$2:$AG$87="MOYENNE",ROW('List of barriers'!$AF$2:$AF$87)-ROW('List of barriers'!$AF$2)+1),ROWS('List of barriers'!$AF$2:$AF58))),"")</f>
        <v/>
      </c>
      <c r="G62" s="310"/>
      <c r="H62" s="310"/>
      <c r="J62" s="319" t="str">
        <f t="array" ref="J62">IFERROR(INDEX('List of barriers'!$AF$2:$AF$87,SMALL(IF('List of barriers'!$AG$2:$AG$87="FAIBLE",ROW('List of barriers'!$AF$2:$AF$87)-ROW('List of barriers'!$AF$2)+1),ROWS('List of barriers'!$AF$2:$AF58))),"")</f>
        <v/>
      </c>
      <c r="K62" s="310"/>
      <c r="L62" s="310"/>
      <c r="N62" s="320"/>
    </row>
    <row r="63" spans="2:14" ht="36" customHeight="1" x14ac:dyDescent="0.2">
      <c r="B63" s="319" t="str">
        <f t="array" ref="B63">IFERROR(INDEX('List of barriers'!$AF$2:$AF$87,SMALL(IF('List of barriers'!$AG$2:$AG$87="ÉLEVÉE",ROW('List of barriers'!$AF$2:$AF$87)-ROW('List of barriers'!$AF$2)+1),ROWS('List of barriers'!$AF$2:$AF59))),"")</f>
        <v/>
      </c>
      <c r="C63" s="310"/>
      <c r="D63" s="310"/>
      <c r="F63" s="319" t="str">
        <f t="array" ref="F63">IFERROR(INDEX('List of barriers'!$AF$2:$AF$87,SMALL(IF('List of barriers'!$AG$2:$AG$87="MOYENNE",ROW('List of barriers'!$AF$2:$AF$87)-ROW('List of barriers'!$AF$2)+1),ROWS('List of barriers'!$AF$2:$AF59))),"")</f>
        <v/>
      </c>
      <c r="G63" s="310"/>
      <c r="H63" s="310"/>
      <c r="J63" s="319" t="str">
        <f t="array" ref="J63">IFERROR(INDEX('List of barriers'!$AF$2:$AF$87,SMALL(IF('List of barriers'!$AG$2:$AG$87="FAIBLE",ROW('List of barriers'!$AF$2:$AF$87)-ROW('List of barriers'!$AF$2)+1),ROWS('List of barriers'!$AF$2:$AF59))),"")</f>
        <v/>
      </c>
      <c r="K63" s="310"/>
      <c r="L63" s="310"/>
      <c r="N63" s="320"/>
    </row>
    <row r="64" spans="2:14" ht="36" customHeight="1" x14ac:dyDescent="0.2">
      <c r="B64" s="319" t="str">
        <f t="array" ref="B64">IFERROR(INDEX('List of barriers'!$AF$2:$AF$87,SMALL(IF('List of barriers'!$AG$2:$AG$87="ÉLEVÉE",ROW('List of barriers'!$AF$2:$AF$87)-ROW('List of barriers'!$AF$2)+1),ROWS('List of barriers'!$AF$2:$AF60))),"")</f>
        <v/>
      </c>
      <c r="C64" s="310"/>
      <c r="D64" s="310"/>
      <c r="F64" s="319" t="str">
        <f t="array" ref="F64">IFERROR(INDEX('List of barriers'!$AF$2:$AF$87,SMALL(IF('List of barriers'!$AG$2:$AG$87="MOYENNE",ROW('List of barriers'!$AF$2:$AF$87)-ROW('List of barriers'!$AF$2)+1),ROWS('List of barriers'!$AF$2:$AF60))),"")</f>
        <v/>
      </c>
      <c r="G64" s="310"/>
      <c r="H64" s="310"/>
      <c r="J64" s="319" t="str">
        <f t="array" ref="J64">IFERROR(INDEX('List of barriers'!$AF$2:$AF$87,SMALL(IF('List of barriers'!$AG$2:$AG$87="FAIBLE",ROW('List of barriers'!$AF$2:$AF$87)-ROW('List of barriers'!$AF$2)+1),ROWS('List of barriers'!$AF$2:$AF60))),"")</f>
        <v/>
      </c>
      <c r="K64" s="310"/>
      <c r="L64" s="310"/>
      <c r="N64" s="320"/>
    </row>
    <row r="65" spans="2:14" ht="36" customHeight="1" x14ac:dyDescent="0.2">
      <c r="B65" s="319" t="str">
        <f t="array" ref="B65">IFERROR(INDEX('List of barriers'!$AF$2:$AF$87,SMALL(IF('List of barriers'!$AG$2:$AG$87="ÉLEVÉE",ROW('List of barriers'!$AF$2:$AF$87)-ROW('List of barriers'!$AF$2)+1),ROWS('List of barriers'!$AF$2:$AF61))),"")</f>
        <v/>
      </c>
      <c r="C65" s="310"/>
      <c r="D65" s="310"/>
      <c r="F65" s="319" t="str">
        <f t="array" ref="F65">IFERROR(INDEX('List of barriers'!$AF$2:$AF$87,SMALL(IF('List of barriers'!$AG$2:$AG$87="MOYENNE",ROW('List of barriers'!$AF$2:$AF$87)-ROW('List of barriers'!$AF$2)+1),ROWS('List of barriers'!$AF$2:$AF61))),"")</f>
        <v/>
      </c>
      <c r="G65" s="310"/>
      <c r="H65" s="310"/>
      <c r="J65" s="319" t="str">
        <f t="array" ref="J65">IFERROR(INDEX('List of barriers'!$AF$2:$AF$87,SMALL(IF('List of barriers'!$AG$2:$AG$87="FAIBLE",ROW('List of barriers'!$AF$2:$AF$87)-ROW('List of barriers'!$AF$2)+1),ROWS('List of barriers'!$AF$2:$AF61))),"")</f>
        <v/>
      </c>
      <c r="K65" s="310"/>
      <c r="L65" s="310"/>
      <c r="N65" s="320"/>
    </row>
    <row r="66" spans="2:14" ht="36" customHeight="1" x14ac:dyDescent="0.2">
      <c r="B66" s="319" t="str">
        <f t="array" ref="B66">IFERROR(INDEX('List of barriers'!$AF$2:$AF$87,SMALL(IF('List of barriers'!$AG$2:$AG$87="ÉLEVÉE",ROW('List of barriers'!$AF$2:$AF$87)-ROW('List of barriers'!$AF$2)+1),ROWS('List of barriers'!$AF$2:$AF62))),"")</f>
        <v/>
      </c>
      <c r="C66" s="310"/>
      <c r="D66" s="310"/>
      <c r="F66" s="319" t="str">
        <f t="array" ref="F66">IFERROR(INDEX('List of barriers'!$AF$2:$AF$87,SMALL(IF('List of barriers'!$AG$2:$AG$87="MOYENNE",ROW('List of barriers'!$AF$2:$AF$87)-ROW('List of barriers'!$AF$2)+1),ROWS('List of barriers'!$AF$2:$AF62))),"")</f>
        <v/>
      </c>
      <c r="G66" s="310"/>
      <c r="H66" s="310"/>
      <c r="J66" s="319" t="str">
        <f t="array" ref="J66">IFERROR(INDEX('List of barriers'!$AF$2:$AF$87,SMALL(IF('List of barriers'!$AG$2:$AG$87="FAIBLE",ROW('List of barriers'!$AF$2:$AF$87)-ROW('List of barriers'!$AF$2)+1),ROWS('List of barriers'!$AF$2:$AF62))),"")</f>
        <v/>
      </c>
      <c r="K66" s="310"/>
      <c r="L66" s="310"/>
      <c r="N66" s="320"/>
    </row>
    <row r="67" spans="2:14" ht="36" customHeight="1" x14ac:dyDescent="0.2">
      <c r="B67" s="319" t="str">
        <f t="array" ref="B67">IFERROR(INDEX('List of barriers'!$AF$2:$AF$87,SMALL(IF('List of barriers'!$AG$2:$AG$87="ÉLEVÉE",ROW('List of barriers'!$AF$2:$AF$87)-ROW('List of barriers'!$AF$2)+1),ROWS('List of barriers'!$AF$2:$AF63))),"")</f>
        <v/>
      </c>
      <c r="C67" s="310"/>
      <c r="D67" s="310"/>
      <c r="F67" s="319" t="str">
        <f t="array" ref="F67">IFERROR(INDEX('List of barriers'!$AF$2:$AF$87,SMALL(IF('List of barriers'!$AG$2:$AG$87="MOYENNE",ROW('List of barriers'!$AF$2:$AF$87)-ROW('List of barriers'!$AF$2)+1),ROWS('List of barriers'!$AF$2:$AF63))),"")</f>
        <v/>
      </c>
      <c r="G67" s="310"/>
      <c r="H67" s="310"/>
      <c r="J67" s="319" t="str">
        <f t="array" ref="J67">IFERROR(INDEX('List of barriers'!$AF$2:$AF$87,SMALL(IF('List of barriers'!$AG$2:$AG$87="FAIBLE",ROW('List of barriers'!$AF$2:$AF$87)-ROW('List of barriers'!$AF$2)+1),ROWS('List of barriers'!$AF$2:$AF63))),"")</f>
        <v/>
      </c>
      <c r="K67" s="310"/>
      <c r="L67" s="310"/>
      <c r="N67" s="320"/>
    </row>
    <row r="68" spans="2:14" ht="36" customHeight="1" x14ac:dyDescent="0.2">
      <c r="B68" s="319" t="str">
        <f t="array" ref="B68">IFERROR(INDEX('List of barriers'!$AF$2:$AF$87,SMALL(IF('List of barriers'!$AG$2:$AG$87="ÉLEVÉE",ROW('List of barriers'!$AF$2:$AF$87)-ROW('List of barriers'!$AF$2)+1),ROWS('List of barriers'!$AF$2:$AF64))),"")</f>
        <v/>
      </c>
      <c r="C68" s="310"/>
      <c r="D68" s="310"/>
      <c r="F68" s="319" t="str">
        <f t="array" ref="F68">IFERROR(INDEX('List of barriers'!$AF$2:$AF$87,SMALL(IF('List of barriers'!$AG$2:$AG$87="MOYENNE",ROW('List of barriers'!$AF$2:$AF$87)-ROW('List of barriers'!$AF$2)+1),ROWS('List of barriers'!$AF$2:$AF64))),"")</f>
        <v/>
      </c>
      <c r="G68" s="310"/>
      <c r="H68" s="310"/>
      <c r="J68" s="319" t="str">
        <f t="array" ref="J68">IFERROR(INDEX('List of barriers'!$AF$2:$AF$87,SMALL(IF('List of barriers'!$AG$2:$AG$87="FAIBLE",ROW('List of barriers'!$AF$2:$AF$87)-ROW('List of barriers'!$AF$2)+1),ROWS('List of barriers'!$AF$2:$AF64))),"")</f>
        <v/>
      </c>
      <c r="K68" s="310"/>
      <c r="L68" s="310"/>
      <c r="N68" s="320"/>
    </row>
    <row r="69" spans="2:14" ht="36" customHeight="1" x14ac:dyDescent="0.2">
      <c r="B69" s="319" t="str">
        <f t="array" ref="B69">IFERROR(INDEX('List of barriers'!$AF$2:$AF$87,SMALL(IF('List of barriers'!$AG$2:$AG$87="ÉLEVÉE",ROW('List of barriers'!$AF$2:$AF$87)-ROW('List of barriers'!$AF$2)+1),ROWS('List of barriers'!$AF$2:$AF65))),"")</f>
        <v/>
      </c>
      <c r="C69" s="310"/>
      <c r="D69" s="310"/>
      <c r="F69" s="319" t="str">
        <f t="array" ref="F69">IFERROR(INDEX('List of barriers'!$AF$2:$AF$87,SMALL(IF('List of barriers'!$AG$2:$AG$87="MOYENNE",ROW('List of barriers'!$AF$2:$AF$87)-ROW('List of barriers'!$AF$2)+1),ROWS('List of barriers'!$AF$2:$AF65))),"")</f>
        <v/>
      </c>
      <c r="G69" s="310"/>
      <c r="H69" s="310"/>
      <c r="J69" s="319" t="str">
        <f t="array" ref="J69">IFERROR(INDEX('List of barriers'!$AF$2:$AF$87,SMALL(IF('List of barriers'!$AG$2:$AG$87="FAIBLE",ROW('List of barriers'!$AF$2:$AF$87)-ROW('List of barriers'!$AF$2)+1),ROWS('List of barriers'!$AF$2:$AF65))),"")</f>
        <v/>
      </c>
      <c r="K69" s="310"/>
      <c r="L69" s="310"/>
      <c r="N69" s="320"/>
    </row>
    <row r="70" spans="2:14" ht="36" customHeight="1" x14ac:dyDescent="0.2">
      <c r="B70" s="319" t="str">
        <f t="array" ref="B70">IFERROR(INDEX('List of barriers'!$AF$2:$AF$87,SMALL(IF('List of barriers'!$AG$2:$AG$87="ÉLEVÉE",ROW('List of barriers'!$AF$2:$AF$87)-ROW('List of barriers'!$AF$2)+1),ROWS('List of barriers'!$AF$2:$AF66))),"")</f>
        <v/>
      </c>
      <c r="C70" s="310"/>
      <c r="D70" s="310"/>
      <c r="F70" s="319" t="str">
        <f t="array" ref="F70">IFERROR(INDEX('List of barriers'!$AF$2:$AF$87,SMALL(IF('List of barriers'!$AG$2:$AG$87="MOYENNE",ROW('List of barriers'!$AF$2:$AF$87)-ROW('List of barriers'!$AF$2)+1),ROWS('List of barriers'!$AF$2:$AF66))),"")</f>
        <v/>
      </c>
      <c r="G70" s="310"/>
      <c r="H70" s="310"/>
      <c r="J70" s="319" t="str">
        <f t="array" ref="J70">IFERROR(INDEX('List of barriers'!$AF$2:$AF$87,SMALL(IF('List of barriers'!$AG$2:$AG$87="FAIBLE",ROW('List of barriers'!$AF$2:$AF$87)-ROW('List of barriers'!$AF$2)+1),ROWS('List of barriers'!$AF$2:$AF66))),"")</f>
        <v/>
      </c>
      <c r="K70" s="310"/>
      <c r="L70" s="310"/>
      <c r="N70" s="320"/>
    </row>
    <row r="71" spans="2:14" ht="36" customHeight="1" x14ac:dyDescent="0.2">
      <c r="B71" s="319" t="str">
        <f t="array" ref="B71">IFERROR(INDEX('List of barriers'!$AF$2:$AF$87,SMALL(IF('List of barriers'!$AG$2:$AG$87="ÉLEVÉE",ROW('List of barriers'!$AF$2:$AF$87)-ROW('List of barriers'!$AF$2)+1),ROWS('List of barriers'!$AF$2:$AF67))),"")</f>
        <v/>
      </c>
      <c r="C71" s="310"/>
      <c r="D71" s="310"/>
      <c r="F71" s="319" t="str">
        <f t="array" ref="F71">IFERROR(INDEX('List of barriers'!$AF$2:$AF$87,SMALL(IF('List of barriers'!$AG$2:$AG$87="MOYENNE",ROW('List of barriers'!$AF$2:$AF$87)-ROW('List of barriers'!$AF$2)+1),ROWS('List of barriers'!$AF$2:$AF67))),"")</f>
        <v/>
      </c>
      <c r="G71" s="310"/>
      <c r="H71" s="310"/>
      <c r="J71" s="319" t="str">
        <f t="array" ref="J71">IFERROR(INDEX('List of barriers'!$AF$2:$AF$87,SMALL(IF('List of barriers'!$AG$2:$AG$87="FAIBLE",ROW('List of barriers'!$AF$2:$AF$87)-ROW('List of barriers'!$AF$2)+1),ROWS('List of barriers'!$AF$2:$AF67))),"")</f>
        <v/>
      </c>
      <c r="K71" s="310"/>
      <c r="L71" s="310"/>
      <c r="N71" s="320"/>
    </row>
    <row r="72" spans="2:14" ht="36" customHeight="1" x14ac:dyDescent="0.2">
      <c r="B72" s="319" t="str">
        <f t="array" ref="B72">IFERROR(INDEX('List of barriers'!$AF$2:$AF$87,SMALL(IF('List of barriers'!$AG$2:$AG$87="ÉLEVÉE",ROW('List of barriers'!$AF$2:$AF$87)-ROW('List of barriers'!$AF$2)+1),ROWS('List of barriers'!$AF$2:$AF68))),"")</f>
        <v/>
      </c>
      <c r="C72" s="310"/>
      <c r="D72" s="310"/>
      <c r="F72" s="319" t="str">
        <f t="array" ref="F72">IFERROR(INDEX('List of barriers'!$AF$2:$AF$87,SMALL(IF('List of barriers'!$AG$2:$AG$87="MOYENNE",ROW('List of barriers'!$AF$2:$AF$87)-ROW('List of barriers'!$AF$2)+1),ROWS('List of barriers'!$AF$2:$AF68))),"")</f>
        <v/>
      </c>
      <c r="G72" s="310"/>
      <c r="H72" s="310"/>
      <c r="J72" s="319" t="str">
        <f t="array" ref="J72">IFERROR(INDEX('List of barriers'!$AF$2:$AF$87,SMALL(IF('List of barriers'!$AG$2:$AG$87="FAIBLE",ROW('List of barriers'!$AF$2:$AF$87)-ROW('List of barriers'!$AF$2)+1),ROWS('List of barriers'!$AF$2:$AF68))),"")</f>
        <v/>
      </c>
      <c r="K72" s="310"/>
      <c r="L72" s="310"/>
      <c r="N72" s="320"/>
    </row>
    <row r="73" spans="2:14" ht="36" customHeight="1" x14ac:dyDescent="0.2">
      <c r="B73" s="319" t="str">
        <f t="array" ref="B73">IFERROR(INDEX('List of barriers'!$AF$2:$AF$87,SMALL(IF('List of barriers'!$AG$2:$AG$87="ÉLEVÉE",ROW('List of barriers'!$AF$2:$AF$87)-ROW('List of barriers'!$AF$2)+1),ROWS('List of barriers'!$AF$2:$AF69))),"")</f>
        <v/>
      </c>
      <c r="C73" s="310"/>
      <c r="D73" s="310"/>
      <c r="F73" s="319" t="str">
        <f t="array" ref="F73">IFERROR(INDEX('List of barriers'!$AF$2:$AF$87,SMALL(IF('List of barriers'!$AG$2:$AG$87="MOYENNE",ROW('List of barriers'!$AF$2:$AF$87)-ROW('List of barriers'!$AF$2)+1),ROWS('List of barriers'!$AF$2:$AF69))),"")</f>
        <v/>
      </c>
      <c r="G73" s="310"/>
      <c r="H73" s="310"/>
      <c r="J73" s="319" t="str">
        <f t="array" ref="J73">IFERROR(INDEX('List of barriers'!$AF$2:$AF$87,SMALL(IF('List of barriers'!$AG$2:$AG$87="FAIBLE",ROW('List of barriers'!$AF$2:$AF$87)-ROW('List of barriers'!$AF$2)+1),ROWS('List of barriers'!$AF$2:$AF69))),"")</f>
        <v/>
      </c>
      <c r="K73" s="310"/>
      <c r="L73" s="310"/>
      <c r="N73" s="320"/>
    </row>
    <row r="74" spans="2:14" ht="36" customHeight="1" x14ac:dyDescent="0.2">
      <c r="B74" s="319" t="str">
        <f t="array" ref="B74">IFERROR(INDEX('List of barriers'!$AF$2:$AF$87,SMALL(IF('List of barriers'!$AG$2:$AG$87="ÉLEVÉE",ROW('List of barriers'!$AF$2:$AF$87)-ROW('List of barriers'!$AF$2)+1),ROWS('List of barriers'!$AF$2:$AF70))),"")</f>
        <v/>
      </c>
      <c r="C74" s="310"/>
      <c r="D74" s="310"/>
      <c r="F74" s="319" t="str">
        <f t="array" ref="F74">IFERROR(INDEX('List of barriers'!$AF$2:$AF$87,SMALL(IF('List of barriers'!$AG$2:$AG$87="MOYENNE",ROW('List of barriers'!$AF$2:$AF$87)-ROW('List of barriers'!$AF$2)+1),ROWS('List of barriers'!$AF$2:$AF70))),"")</f>
        <v/>
      </c>
      <c r="G74" s="310"/>
      <c r="H74" s="310"/>
      <c r="J74" s="319" t="str">
        <f t="array" ref="J74">IFERROR(INDEX('List of barriers'!$AF$2:$AF$87,SMALL(IF('List of barriers'!$AG$2:$AG$87="FAIBLE",ROW('List of barriers'!$AF$2:$AF$87)-ROW('List of barriers'!$AF$2)+1),ROWS('List of barriers'!$AF$2:$AF70))),"")</f>
        <v/>
      </c>
      <c r="K74" s="310"/>
      <c r="L74" s="310"/>
      <c r="N74" s="320"/>
    </row>
    <row r="75" spans="2:14" ht="36" customHeight="1" x14ac:dyDescent="0.2">
      <c r="B75" s="319" t="str">
        <f t="array" ref="B75">IFERROR(INDEX('List of barriers'!$AF$2:$AF$87,SMALL(IF('List of barriers'!$AG$2:$AG$87="ÉLEVÉE",ROW('List of barriers'!$AF$2:$AF$87)-ROW('List of barriers'!$AF$2)+1),ROWS('List of barriers'!$AF$2:$AF71))),"")</f>
        <v/>
      </c>
      <c r="C75" s="310"/>
      <c r="D75" s="310"/>
      <c r="F75" s="319" t="str">
        <f t="array" ref="F75">IFERROR(INDEX('List of barriers'!$AF$2:$AF$87,SMALL(IF('List of barriers'!$AG$2:$AG$87="MOYENNE",ROW('List of barriers'!$AF$2:$AF$87)-ROW('List of barriers'!$AF$2)+1),ROWS('List of barriers'!$AF$2:$AF71))),"")</f>
        <v/>
      </c>
      <c r="G75" s="310"/>
      <c r="H75" s="310"/>
      <c r="J75" s="319" t="str">
        <f t="array" ref="J75">IFERROR(INDEX('List of barriers'!$AF$2:$AF$87,SMALL(IF('List of barriers'!$AG$2:$AG$87="FAIBLE",ROW('List of barriers'!$AF$2:$AF$87)-ROW('List of barriers'!$AF$2)+1),ROWS('List of barriers'!$AF$2:$AF71))),"")</f>
        <v/>
      </c>
      <c r="K75" s="310"/>
      <c r="L75" s="310"/>
      <c r="N75" s="320"/>
    </row>
    <row r="76" spans="2:14" ht="36" customHeight="1" x14ac:dyDescent="0.2">
      <c r="B76" s="319" t="str">
        <f t="array" ref="B76">IFERROR(INDEX('List of barriers'!$AF$2:$AF$87,SMALL(IF('List of barriers'!$AG$2:$AG$87="ÉLEVÉE",ROW('List of barriers'!$AF$2:$AF$87)-ROW('List of barriers'!$AF$2)+1),ROWS('List of barriers'!$AF$2:$AF72))),"")</f>
        <v/>
      </c>
      <c r="C76" s="310"/>
      <c r="D76" s="310"/>
      <c r="F76" s="319" t="str">
        <f t="array" ref="F76">IFERROR(INDEX('List of barriers'!$AF$2:$AF$87,SMALL(IF('List of barriers'!$AG$2:$AG$87="MOYENNE",ROW('List of barriers'!$AF$2:$AF$87)-ROW('List of barriers'!$AF$2)+1),ROWS('List of barriers'!$AF$2:$AF72))),"")</f>
        <v/>
      </c>
      <c r="G76" s="310"/>
      <c r="H76" s="310"/>
      <c r="J76" s="319" t="str">
        <f t="array" ref="J76">IFERROR(INDEX('List of barriers'!$AF$2:$AF$87,SMALL(IF('List of barriers'!$AG$2:$AG$87="FAIBLE",ROW('List of barriers'!$AF$2:$AF$87)-ROW('List of barriers'!$AF$2)+1),ROWS('List of barriers'!$AF$2:$AF72))),"")</f>
        <v/>
      </c>
      <c r="K76" s="310"/>
      <c r="L76" s="310"/>
      <c r="N76" s="320"/>
    </row>
    <row r="77" spans="2:14" ht="36" customHeight="1" x14ac:dyDescent="0.2">
      <c r="B77" s="319" t="str">
        <f t="array" ref="B77">IFERROR(INDEX('List of barriers'!$AF$2:$AF$87,SMALL(IF('List of barriers'!$AG$2:$AG$87="ÉLEVÉE",ROW('List of barriers'!$AF$2:$AF$87)-ROW('List of barriers'!$AF$2)+1),ROWS('List of barriers'!$AF$2:$AF73))),"")</f>
        <v/>
      </c>
      <c r="C77" s="310"/>
      <c r="D77" s="310"/>
      <c r="F77" s="319" t="str">
        <f t="array" ref="F77">IFERROR(INDEX('List of barriers'!$AF$2:$AF$87,SMALL(IF('List of barriers'!$AG$2:$AG$87="MOYENNE",ROW('List of barriers'!$AF$2:$AF$87)-ROW('List of barriers'!$AF$2)+1),ROWS('List of barriers'!$AF$2:$AF73))),"")</f>
        <v/>
      </c>
      <c r="G77" s="310"/>
      <c r="H77" s="310"/>
      <c r="J77" s="319" t="str">
        <f t="array" ref="J77">IFERROR(INDEX('List of barriers'!$AF$2:$AF$87,SMALL(IF('List of barriers'!$AG$2:$AG$87="FAIBLE",ROW('List of barriers'!$AF$2:$AF$87)-ROW('List of barriers'!$AF$2)+1),ROWS('List of barriers'!$AF$2:$AF73))),"")</f>
        <v/>
      </c>
      <c r="K77" s="310"/>
      <c r="L77" s="310"/>
      <c r="N77" s="320"/>
    </row>
    <row r="78" spans="2:14" ht="36" customHeight="1" x14ac:dyDescent="0.2">
      <c r="B78" s="319" t="str">
        <f t="array" ref="B78">IFERROR(INDEX('List of barriers'!$AF$2:$AF$87,SMALL(IF('List of barriers'!$AG$2:$AG$87="ÉLEVÉE",ROW('List of barriers'!$AF$2:$AF$87)-ROW('List of barriers'!$AF$2)+1),ROWS('List of barriers'!$AF$2:$AF74))),"")</f>
        <v/>
      </c>
      <c r="C78" s="310"/>
      <c r="D78" s="310"/>
      <c r="F78" s="319" t="str">
        <f t="array" ref="F78">IFERROR(INDEX('List of barriers'!$AF$2:$AF$87,SMALL(IF('List of barriers'!$AG$2:$AG$87="MOYENNE",ROW('List of barriers'!$AF$2:$AF$87)-ROW('List of barriers'!$AF$2)+1),ROWS('List of barriers'!$AF$2:$AF74))),"")</f>
        <v/>
      </c>
      <c r="G78" s="310"/>
      <c r="H78" s="310"/>
      <c r="J78" s="319" t="str">
        <f t="array" ref="J78">IFERROR(INDEX('List of barriers'!$AF$2:$AF$87,SMALL(IF('List of barriers'!$AG$2:$AG$87="FAIBLE",ROW('List of barriers'!$AF$2:$AF$87)-ROW('List of barriers'!$AF$2)+1),ROWS('List of barriers'!$AF$2:$AF74))),"")</f>
        <v/>
      </c>
      <c r="K78" s="310"/>
      <c r="L78" s="310"/>
      <c r="N78" s="320"/>
    </row>
    <row r="79" spans="2:14" ht="36" customHeight="1" x14ac:dyDescent="0.2">
      <c r="B79" s="319" t="str">
        <f t="array" ref="B79">IFERROR(INDEX('List of barriers'!$AF$2:$AF$87,SMALL(IF('List of barriers'!$AG$2:$AG$87="ÉLEVÉE",ROW('List of barriers'!$AF$2:$AF$87)-ROW('List of barriers'!$AF$2)+1),ROWS('List of barriers'!$AF$2:$AF75))),"")</f>
        <v/>
      </c>
      <c r="C79" s="310"/>
      <c r="D79" s="310"/>
      <c r="F79" s="319" t="str">
        <f t="array" ref="F79">IFERROR(INDEX('List of barriers'!$AF$2:$AF$87,SMALL(IF('List of barriers'!$AG$2:$AG$87="MOYENNE",ROW('List of barriers'!$AF$2:$AF$87)-ROW('List of barriers'!$AF$2)+1),ROWS('List of barriers'!$AF$2:$AF75))),"")</f>
        <v/>
      </c>
      <c r="G79" s="310"/>
      <c r="H79" s="310"/>
      <c r="J79" s="319" t="str">
        <f t="array" ref="J79">IFERROR(INDEX('List of barriers'!$AF$2:$AF$87,SMALL(IF('List of barriers'!$AG$2:$AG$87="FAIBLE",ROW('List of barriers'!$AF$2:$AF$87)-ROW('List of barriers'!$AF$2)+1),ROWS('List of barriers'!$AF$2:$AF75))),"")</f>
        <v/>
      </c>
      <c r="K79" s="310"/>
      <c r="L79" s="310"/>
      <c r="N79" s="320"/>
    </row>
    <row r="80" spans="2:14" ht="36" customHeight="1" x14ac:dyDescent="0.2">
      <c r="B80" s="319" t="str">
        <f t="array" ref="B80">IFERROR(INDEX('List of barriers'!$AF$2:$AF$87,SMALL(IF('List of barriers'!$AG$2:$AG$87="ÉLEVÉE",ROW('List of barriers'!$AF$2:$AF$87)-ROW('List of barriers'!$AF$2)+1),ROWS('List of barriers'!$AF$2:$AF76))),"")</f>
        <v/>
      </c>
      <c r="C80" s="310"/>
      <c r="D80" s="310"/>
      <c r="F80" s="319" t="str">
        <f t="array" ref="F80">IFERROR(INDEX('List of barriers'!$AF$2:$AF$87,SMALL(IF('List of barriers'!$AG$2:$AG$87="MOYENNE",ROW('List of barriers'!$AF$2:$AF$87)-ROW('List of barriers'!$AF$2)+1),ROWS('List of barriers'!$AF$2:$AF76))),"")</f>
        <v/>
      </c>
      <c r="G80" s="310"/>
      <c r="H80" s="310"/>
      <c r="J80" s="319" t="str">
        <f t="array" ref="J80">IFERROR(INDEX('List of barriers'!$AF$2:$AF$87,SMALL(IF('List of barriers'!$AG$2:$AG$87="FAIBLE",ROW('List of barriers'!$AF$2:$AF$87)-ROW('List of barriers'!$AF$2)+1),ROWS('List of barriers'!$AF$2:$AF76))),"")</f>
        <v/>
      </c>
      <c r="K80" s="310"/>
      <c r="L80" s="310"/>
      <c r="N80" s="320"/>
    </row>
    <row r="81" spans="1:14" ht="36" customHeight="1" x14ac:dyDescent="0.2">
      <c r="B81" s="319" t="str">
        <f t="array" ref="B81">IFERROR(INDEX('List of barriers'!$AF$2:$AF$87,SMALL(IF('List of barriers'!$AG$2:$AG$87="ÉLEVÉE",ROW('List of barriers'!$AF$2:$AF$87)-ROW('List of barriers'!$AF$2)+1),ROWS('List of barriers'!$AF$2:$AF77))),"")</f>
        <v/>
      </c>
      <c r="C81" s="315"/>
      <c r="D81" s="315"/>
      <c r="F81" s="319" t="str">
        <f t="array" ref="F81">IFERROR(INDEX('List of barriers'!$AF$2:$AF$87,SMALL(IF('List of barriers'!$AG$2:$AG$87="MOYENNE",ROW('List of barriers'!$AF$2:$AF$87)-ROW('List of barriers'!$AF$2)+1),ROWS('List of barriers'!$AF$2:$AF77))),"")</f>
        <v/>
      </c>
      <c r="G81" s="310"/>
      <c r="H81" s="310"/>
      <c r="J81" s="319" t="str">
        <f t="array" ref="J81">IFERROR(INDEX('List of barriers'!$AF$2:$AF$87,SMALL(IF('List of barriers'!$AG$2:$AG$87="FAIBLE",ROW('List of barriers'!$AF$2:$AF$87)-ROW('List of barriers'!$AF$2)+1),ROWS('List of barriers'!$AF$2:$AF77))),"")</f>
        <v/>
      </c>
      <c r="K81" s="310"/>
      <c r="L81" s="310"/>
      <c r="N81" s="320"/>
    </row>
    <row r="82" spans="1:14" ht="36" customHeight="1" x14ac:dyDescent="0.2">
      <c r="B82" s="319" t="str">
        <f t="array" ref="B82">IFERROR(INDEX('List of barriers'!$AF$2:$AF$87,SMALL(IF('List of barriers'!$AG$2:$AG$87="ÉLEVÉE",ROW('List of barriers'!$AF$2:$AF$87)-ROW('List of barriers'!$AF$2)+1),ROWS('List of barriers'!$AF$2:$AF78))),"")</f>
        <v/>
      </c>
      <c r="C82" s="315"/>
      <c r="D82" s="315"/>
      <c r="F82" s="319" t="str">
        <f t="array" ref="F82">IFERROR(INDEX('List of barriers'!$AF$2:$AF$87,SMALL(IF('List of barriers'!$AG$2:$AG$87="MOYENNE",ROW('List of barriers'!$AF$2:$AF$87)-ROW('List of barriers'!$AF$2)+1),ROWS('List of barriers'!$AF$2:$AF78))),"")</f>
        <v/>
      </c>
      <c r="G82" s="310"/>
      <c r="H82" s="310"/>
      <c r="J82" s="319" t="str">
        <f t="array" ref="J82">IFERROR(INDEX('List of barriers'!$AF$2:$AF$87,SMALL(IF('List of barriers'!$AG$2:$AG$87="FAIBLE",ROW('List of barriers'!$AF$2:$AF$87)-ROW('List of barriers'!$AF$2)+1),ROWS('List of barriers'!$AF$2:$AF78))),"")</f>
        <v/>
      </c>
      <c r="K82" s="310"/>
      <c r="L82" s="310"/>
      <c r="N82" s="320"/>
    </row>
    <row r="83" spans="1:14" ht="36" customHeight="1" x14ac:dyDescent="0.2">
      <c r="B83" s="319" t="str">
        <f t="array" ref="B83">IFERROR(INDEX('List of barriers'!$AF$2:$AF$87,SMALL(IF('List of barriers'!$AG$2:$AG$87="ÉLEVÉE",ROW('List of barriers'!$AF$2:$AF$87)-ROW('List of barriers'!$AF$2)+1),ROWS('List of barriers'!$AF$2:$AF79))),"")</f>
        <v/>
      </c>
      <c r="C83" s="315"/>
      <c r="D83" s="315"/>
      <c r="F83" s="319" t="str">
        <f t="array" ref="F83">IFERROR(INDEX('List of barriers'!$AF$2:$AF$87,SMALL(IF('List of barriers'!$AG$2:$AG$87="MOYENNE",ROW('List of barriers'!$AF$2:$AF$87)-ROW('List of barriers'!$AF$2)+1),ROWS('List of barriers'!$AF$2:$AF79))),"")</f>
        <v/>
      </c>
      <c r="G83" s="310"/>
      <c r="H83" s="310"/>
      <c r="J83" s="319" t="str">
        <f t="array" ref="J83">IFERROR(INDEX('List of barriers'!$AF$2:$AF$87,SMALL(IF('List of barriers'!$AG$2:$AG$87="FAIBLE",ROW('List of barriers'!$AF$2:$AF$87)-ROW('List of barriers'!$AF$2)+1),ROWS('List of barriers'!$AF$2:$AF79))),"")</f>
        <v/>
      </c>
      <c r="K83" s="310"/>
      <c r="L83" s="310"/>
      <c r="N83" s="320"/>
    </row>
    <row r="84" spans="1:14" ht="36" customHeight="1" x14ac:dyDescent="0.2">
      <c r="B84" s="319" t="str">
        <f t="array" ref="B84">IFERROR(INDEX('List of barriers'!$AF$2:$AF$87,SMALL(IF('List of barriers'!$AG$2:$AG$87="ÉLEVÉE",ROW('List of barriers'!$AF$2:$AF$87)-ROW('List of barriers'!$AF$2)+1),ROWS('List of barriers'!$AF$2:$AF80))),"")</f>
        <v/>
      </c>
      <c r="C84" s="315"/>
      <c r="D84" s="315"/>
      <c r="F84" s="319" t="str">
        <f t="array" ref="F84">IFERROR(INDEX('List of barriers'!$AF$2:$AF$87,SMALL(IF('List of barriers'!$AG$2:$AG$87="MOYENNE",ROW('List of barriers'!$AF$2:$AF$87)-ROW('List of barriers'!$AF$2)+1),ROWS('List of barriers'!$AF$2:$AF80))),"")</f>
        <v/>
      </c>
      <c r="G84" s="310"/>
      <c r="H84" s="310"/>
      <c r="J84" s="319" t="str">
        <f t="array" ref="J84">IFERROR(INDEX('List of barriers'!$AF$2:$AF$87,SMALL(IF('List of barriers'!$AG$2:$AG$87="FAIBLE",ROW('List of barriers'!$AF$2:$AF$87)-ROW('List of barriers'!$AF$2)+1),ROWS('List of barriers'!$AF$2:$AF80))),"")</f>
        <v/>
      </c>
      <c r="K84" s="310"/>
      <c r="L84" s="310"/>
      <c r="N84" s="320"/>
    </row>
    <row r="85" spans="1:14" ht="36" customHeight="1" x14ac:dyDescent="0.2">
      <c r="B85" s="319" t="str">
        <f t="array" ref="B85">IFERROR(INDEX('List of barriers'!$AF$2:$AF$87,SMALL(IF('List of barriers'!$AG$2:$AG$87="ÉLEVÉE",ROW('List of barriers'!$AF$2:$AF$87)-ROW('List of barriers'!$AF$2)+1),ROWS('List of barriers'!$AF$2:$AF81))),"")</f>
        <v/>
      </c>
      <c r="C85" s="315"/>
      <c r="D85" s="315"/>
      <c r="F85" s="319" t="str">
        <f t="array" ref="F85">IFERROR(INDEX('List of barriers'!$AF$2:$AF$87,SMALL(IF('List of barriers'!$AG$2:$AG$87="MOYENNE",ROW('List of barriers'!$AF$2:$AF$87)-ROW('List of barriers'!$AF$2)+1),ROWS('List of barriers'!$AF$2:$AF81))),"")</f>
        <v/>
      </c>
      <c r="G85" s="310"/>
      <c r="H85" s="310"/>
      <c r="J85" s="319" t="str">
        <f t="array" ref="J85">IFERROR(INDEX('List of barriers'!$AF$2:$AF$87,SMALL(IF('List of barriers'!$AG$2:$AG$87="FAIBLE",ROW('List of barriers'!$AF$2:$AF$87)-ROW('List of barriers'!$AF$2)+1),ROWS('List of barriers'!$AF$2:$AF81))),"")</f>
        <v/>
      </c>
      <c r="K85" s="310"/>
      <c r="L85" s="310"/>
      <c r="N85" s="320"/>
    </row>
    <row r="86" spans="1:14" ht="36" customHeight="1" x14ac:dyDescent="0.2">
      <c r="B86" s="319" t="str">
        <f t="array" ref="B86">IFERROR(INDEX('List of barriers'!$AF$2:$AF$87,SMALL(IF('List of barriers'!$AG$2:$AG$87="ÉLEVÉE",ROW('List of barriers'!$AF$2:$AF$87)-ROW('List of barriers'!$AF$2)+1),ROWS('List of barriers'!$AF$2:$AF82))),"")</f>
        <v/>
      </c>
      <c r="C86" s="315"/>
      <c r="D86" s="315"/>
      <c r="F86" s="319" t="str">
        <f t="array" ref="F86">IFERROR(INDEX('List of barriers'!$AF$2:$AF$87,SMALL(IF('List of barriers'!$AG$2:$AG$87="MOYENNE",ROW('List of barriers'!$AF$2:$AF$87)-ROW('List of barriers'!$AF$2)+1),ROWS('List of barriers'!$AF$2:$AF82))),"")</f>
        <v/>
      </c>
      <c r="G86" s="310"/>
      <c r="H86" s="310"/>
      <c r="J86" s="319" t="str">
        <f t="array" ref="J86">IFERROR(INDEX('List of barriers'!$AF$2:$AF$87,SMALL(IF('List of barriers'!$AG$2:$AG$87="FAIBLE",ROW('List of barriers'!$AF$2:$AF$87)-ROW('List of barriers'!$AF$2)+1),ROWS('List of barriers'!$AF$2:$AF82))),"")</f>
        <v/>
      </c>
      <c r="K86" s="310"/>
      <c r="L86" s="310"/>
      <c r="N86" s="320"/>
    </row>
    <row r="87" spans="1:14" ht="36" customHeight="1" x14ac:dyDescent="0.2">
      <c r="B87" s="319" t="str">
        <f t="array" ref="B87">IFERROR(INDEX('List of barriers'!$AF$2:$AF$87,SMALL(IF('List of barriers'!$AG$2:$AG$87="ÉLEVÉE",ROW('List of barriers'!$AF$2:$AF$87)-ROW('List of barriers'!$AF$2)+1),ROWS('List of barriers'!$AF$2:$AF83))),"")</f>
        <v/>
      </c>
      <c r="C87" s="315"/>
      <c r="D87" s="315"/>
      <c r="F87" s="319" t="str">
        <f t="array" ref="F87">IFERROR(INDEX('List of barriers'!$AF$2:$AF$87,SMALL(IF('List of barriers'!$AG$2:$AG$87="MOYENNE",ROW('List of barriers'!$AF$2:$AF$87)-ROW('List of barriers'!$AF$2)+1),ROWS('List of barriers'!$AF$2:$AF83))),"")</f>
        <v/>
      </c>
      <c r="G87" s="310"/>
      <c r="H87" s="310"/>
      <c r="J87" s="319" t="str">
        <f t="array" ref="J87">IFERROR(INDEX('List of barriers'!$AF$2:$AF$87,SMALL(IF('List of barriers'!$AG$2:$AG$87="FAIBLE",ROW('List of barriers'!$AF$2:$AF$87)-ROW('List of barriers'!$AF$2)+1),ROWS('List of barriers'!$AF$2:$AF83))),"")</f>
        <v/>
      </c>
      <c r="K87" s="310"/>
      <c r="L87" s="310"/>
      <c r="N87" s="320"/>
    </row>
    <row r="88" spans="1:14" ht="36" customHeight="1" x14ac:dyDescent="0.2">
      <c r="B88" s="319" t="str">
        <f t="array" ref="B88">IFERROR(INDEX('List of barriers'!$AF$2:$AF$87,SMALL(IF('List of barriers'!$AG$2:$AG$87="ÉLEVÉE",ROW('List of barriers'!$AF$2:$AF$87)-ROW('List of barriers'!$AF$2)+1),ROWS('List of barriers'!$AF$2:$AF84))),"")</f>
        <v/>
      </c>
      <c r="C88" s="315"/>
      <c r="D88" s="315"/>
      <c r="F88" s="319" t="str">
        <f t="array" ref="F88">IFERROR(INDEX('List of barriers'!$AF$2:$AF$87,SMALL(IF('List of barriers'!$AG$2:$AG$87="MOYENNE",ROW('List of barriers'!$AF$2:$AF$87)-ROW('List of barriers'!$AF$2)+1),ROWS('List of barriers'!$AF$2:$AF84))),"")</f>
        <v/>
      </c>
      <c r="G88" s="310"/>
      <c r="H88" s="310"/>
      <c r="J88" s="319" t="str">
        <f t="array" ref="J88">IFERROR(INDEX('List of barriers'!$AF$2:$AF$87,SMALL(IF('List of barriers'!$AG$2:$AG$87="FAIBLE",ROW('List of barriers'!$AF$2:$AF$87)-ROW('List of barriers'!$AF$2)+1),ROWS('List of barriers'!$AF$2:$AF84))),"")</f>
        <v/>
      </c>
      <c r="K88" s="310"/>
      <c r="L88" s="310"/>
      <c r="N88" s="320"/>
    </row>
    <row r="89" spans="1:14" ht="36" customHeight="1" x14ac:dyDescent="0.2">
      <c r="B89" s="319" t="str">
        <f t="array" ref="B89">IFERROR(INDEX('List of barriers'!$AF$2:$AF$87,SMALL(IF('List of barriers'!$AG$2:$AG$87="ÉLEVÉE",ROW('List of barriers'!$AF$2:$AF$87)-ROW('List of barriers'!$AF$2)+1),ROWS('List of barriers'!$AF$2:$AF85))),"")</f>
        <v/>
      </c>
      <c r="C89" s="315"/>
      <c r="D89" s="315"/>
      <c r="F89" s="319" t="str">
        <f t="array" ref="F89">IFERROR(INDEX('List of barriers'!$AF$2:$AF$87,SMALL(IF('List of barriers'!$AG$2:$AG$87="MOYENNE",ROW('List of barriers'!$AF$2:$AF$87)-ROW('List of barriers'!$AF$2)+1),ROWS('List of barriers'!$AF$2:$AF85))),"")</f>
        <v/>
      </c>
      <c r="G89" s="310"/>
      <c r="H89" s="310"/>
      <c r="J89" s="319" t="str">
        <f t="array" ref="J89">IFERROR(INDEX('List of barriers'!$AF$2:$AF$87,SMALL(IF('List of barriers'!$AG$2:$AG$87="FAIBLE",ROW('List of barriers'!$AF$2:$AF$87)-ROW('List of barriers'!$AF$2)+1),ROWS('List of barriers'!$AF$2:$AF85))),"")</f>
        <v/>
      </c>
      <c r="K89" s="310"/>
      <c r="L89" s="310"/>
      <c r="N89" s="320"/>
    </row>
    <row r="90" spans="1:14" ht="36" customHeight="1" x14ac:dyDescent="0.2">
      <c r="B90" s="319" t="str">
        <f t="array" ref="B90">IFERROR(INDEX('List of barriers'!$AF$2:$AF$87,SMALL(IF('List of barriers'!$AG$2:$AG$87="ÉLEVÉE",ROW('List of barriers'!$AF$2:$AF$87)-ROW('List of barriers'!$AF$2)+1),ROWS('List of barriers'!$AF$2:$AF86))),"")</f>
        <v/>
      </c>
      <c r="C90" s="315"/>
      <c r="D90" s="315"/>
      <c r="F90" s="319" t="str">
        <f t="array" ref="F90">IFERROR(INDEX('List of barriers'!$AF$2:$AF$87,SMALL(IF('List of barriers'!$AG$2:$AG$87="MOYENNE",ROW('List of barriers'!$AF$2:$AF$87)-ROW('List of barriers'!$AF$2)+1),ROWS('List of barriers'!$AF$2:$AF86))),"")</f>
        <v/>
      </c>
      <c r="G90" s="310"/>
      <c r="H90" s="310"/>
      <c r="J90" s="319" t="str">
        <f t="array" ref="J90">IFERROR(INDEX('List of barriers'!$AF$2:$AF$87,SMALL(IF('List of barriers'!$AG$2:$AG$87="FAIBLE",ROW('List of barriers'!$AF$2:$AF$87)-ROW('List of barriers'!$AF$2)+1),ROWS('List of barriers'!$AF$2:$AF86))),"")</f>
        <v/>
      </c>
      <c r="K90" s="310"/>
      <c r="L90" s="310"/>
      <c r="N90" s="320"/>
    </row>
    <row r="91" spans="1:14" ht="36" customHeight="1" x14ac:dyDescent="0.2">
      <c r="B91" s="319" t="str">
        <f t="array" ref="B91">IFERROR(INDEX('List of barriers'!$AF$2:$AF$87,SMALL(IF('List of barriers'!$AG$2:$AG$87="ÉLEVÉE",ROW('List of barriers'!$AF$2:$AF$87)-ROW('List of barriers'!$AF$2)+1),ROWS('List of barriers'!$AF$2:$AF87))),"")</f>
        <v/>
      </c>
      <c r="C91" s="315"/>
      <c r="D91" s="315"/>
      <c r="F91" s="319" t="str">
        <f t="array" ref="F91">IFERROR(INDEX('List of barriers'!$AF$2:$AF$87,SMALL(IF('List of barriers'!$AG$2:$AG$87="MOYENNE",ROW('List of barriers'!$AF$2:$AF$87)-ROW('List of barriers'!$AF$2)+1),ROWS('List of barriers'!$AF$2:$AF87))),"")</f>
        <v/>
      </c>
      <c r="G91" s="310"/>
      <c r="H91" s="310"/>
      <c r="J91" s="319" t="str">
        <f t="array" ref="J91">IFERROR(INDEX('List of barriers'!$AF$2:$AF$87,SMALL(IF('List of barriers'!$AG$2:$AG$87="FAIBLE",ROW('List of barriers'!$AF$2:$AF$87)-ROW('List of barriers'!$AF$2)+1),ROWS('List of barriers'!$AF$2:$AF87))),"")</f>
        <v/>
      </c>
      <c r="K91" s="310"/>
      <c r="L91" s="310"/>
      <c r="N91" s="320"/>
    </row>
    <row r="92" spans="1:14" ht="17" customHeight="1" x14ac:dyDescent="0.2">
      <c r="B92" s="316"/>
      <c r="F92" s="316"/>
      <c r="J92" s="316"/>
      <c r="N92" s="320"/>
    </row>
    <row r="93" spans="1:14" ht="17" customHeight="1" x14ac:dyDescent="0.2">
      <c r="B93" s="316"/>
      <c r="F93" s="316"/>
      <c r="J93" s="316"/>
      <c r="N93" s="320"/>
    </row>
    <row r="94" spans="1:14" ht="17" customHeight="1" x14ac:dyDescent="0.2">
      <c r="B94" s="316"/>
      <c r="F94" s="316"/>
      <c r="J94" s="316"/>
      <c r="N94" s="320"/>
    </row>
    <row r="95" spans="1:14" ht="17" customHeight="1" x14ac:dyDescent="0.2">
      <c r="B95" s="316"/>
      <c r="F95" s="316"/>
      <c r="J95" s="316"/>
      <c r="N95" s="320"/>
    </row>
    <row r="96" spans="1:14" ht="21" x14ac:dyDescent="0.25">
      <c r="A96" s="722" t="s">
        <v>26</v>
      </c>
      <c r="B96" s="722"/>
      <c r="C96" s="722"/>
      <c r="D96" s="722"/>
      <c r="E96" s="722" t="s">
        <v>26</v>
      </c>
      <c r="F96" s="722"/>
      <c r="G96" s="722"/>
      <c r="H96" s="722"/>
      <c r="I96" s="722" t="s">
        <v>26</v>
      </c>
      <c r="J96" s="722"/>
      <c r="K96" s="722"/>
      <c r="L96" s="722"/>
      <c r="M96" s="324"/>
      <c r="N96" s="320"/>
    </row>
  </sheetData>
  <sheetProtection sheet="1"/>
  <mergeCells count="8">
    <mergeCell ref="A96:D96"/>
    <mergeCell ref="E96:H96"/>
    <mergeCell ref="I96:L96"/>
    <mergeCell ref="B2:G2"/>
    <mergeCell ref="J2:L2"/>
    <mergeCell ref="B4:D4"/>
    <mergeCell ref="F4:H4"/>
    <mergeCell ref="J4:L4"/>
  </mergeCells>
  <conditionalFormatting sqref="B5:B95">
    <cfRule type="containsText" dxfId="33" priority="9" operator="containsText" text="low">
      <formula>NOT(ISERROR(SEARCH("low",B5)))</formula>
    </cfRule>
    <cfRule type="containsText" dxfId="32" priority="10" operator="containsText" text="Medium">
      <formula>NOT(ISERROR(SEARCH("Medium",B5)))</formula>
    </cfRule>
    <cfRule type="containsText" dxfId="31" priority="11" operator="containsText" text="Medium">
      <formula>NOT(ISERROR(SEARCH("Medium",B5)))</formula>
    </cfRule>
    <cfRule type="containsText" dxfId="30" priority="12" operator="containsText" text="High">
      <formula>NOT(ISERROR(SEARCH("High",B5)))</formula>
    </cfRule>
  </conditionalFormatting>
  <conditionalFormatting sqref="F5:F91">
    <cfRule type="containsText" dxfId="29" priority="5" operator="containsText" text="low">
      <formula>NOT(ISERROR(SEARCH("low",F5)))</formula>
    </cfRule>
    <cfRule type="containsText" dxfId="28" priority="6" operator="containsText" text="Medium">
      <formula>NOT(ISERROR(SEARCH("Medium",F5)))</formula>
    </cfRule>
    <cfRule type="containsText" dxfId="27" priority="7" operator="containsText" text="Medium">
      <formula>NOT(ISERROR(SEARCH("Medium",F5)))</formula>
    </cfRule>
    <cfRule type="containsText" dxfId="26" priority="8" operator="containsText" text="High">
      <formula>NOT(ISERROR(SEARCH("High",F5)))</formula>
    </cfRule>
  </conditionalFormatting>
  <conditionalFormatting sqref="J5:J91">
    <cfRule type="containsText" dxfId="25" priority="1" operator="containsText" text="low">
      <formula>NOT(ISERROR(SEARCH("low",J5)))</formula>
    </cfRule>
    <cfRule type="containsText" dxfId="24" priority="2" operator="containsText" text="Medium">
      <formula>NOT(ISERROR(SEARCH("Medium",J5)))</formula>
    </cfRule>
    <cfRule type="containsText" dxfId="23" priority="3" operator="containsText" text="Medium">
      <formula>NOT(ISERROR(SEARCH("Medium",J5)))</formula>
    </cfRule>
    <cfRule type="containsText" dxfId="22" priority="4" operator="containsText" text="High">
      <formula>NOT(ISERROR(SEARCH("High",J5)))</formula>
    </cfRule>
  </conditionalFormatting>
  <pageMargins left="0.7" right="0.7" top="0.75" bottom="0.75" header="0.3" footer="0.3"/>
  <pageSetup orientation="portrait" horizontalDpi="90" verticalDpi="9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7427F-80CE-7846-8ABA-884EFB29E713}">
  <sheetPr codeName="Sheet26">
    <tabColor rgb="FF95C6D9"/>
  </sheetPr>
  <dimension ref="A1:AF96"/>
  <sheetViews>
    <sheetView zoomScale="75" zoomScaleNormal="120" workbookViewId="0">
      <selection activeCell="B2" sqref="B2:G2"/>
    </sheetView>
  </sheetViews>
  <sheetFormatPr baseColWidth="10" defaultColWidth="0" defaultRowHeight="15" customHeight="1" zeroHeight="1" x14ac:dyDescent="0.2"/>
  <cols>
    <col min="1" max="1" width="3.6640625" style="306" customWidth="1"/>
    <col min="2" max="2" width="58.6640625" style="306" customWidth="1"/>
    <col min="3" max="7" width="37.6640625" style="306" customWidth="1"/>
    <col min="8" max="8" width="3.6640625" style="306" customWidth="1"/>
    <col min="9" max="9" width="58.6640625" style="306" customWidth="1"/>
    <col min="10" max="14" width="37.6640625" style="306" customWidth="1"/>
    <col min="15" max="15" width="3.6640625" style="306" customWidth="1"/>
    <col min="16" max="16" width="58.6640625" style="306" customWidth="1"/>
    <col min="17" max="21" width="37.6640625" style="306" customWidth="1"/>
    <col min="22" max="22" width="18" style="306" customWidth="1"/>
    <col min="23" max="23" width="3.5" style="306" customWidth="1"/>
    <col min="24" max="24" width="25.33203125" style="306" hidden="1" customWidth="1"/>
    <col min="25" max="25" width="23.5" style="306" hidden="1" customWidth="1"/>
    <col min="26" max="32" width="0" style="306" hidden="1" customWidth="1"/>
    <col min="33" max="16384" width="9.33203125" style="306" hidden="1"/>
  </cols>
  <sheetData>
    <row r="1" spans="1:32" ht="45" customHeight="1" x14ac:dyDescent="0.2">
      <c r="A1" s="320"/>
      <c r="B1" s="325" t="s">
        <v>349</v>
      </c>
      <c r="C1" s="325"/>
      <c r="D1" s="325"/>
      <c r="E1" s="325"/>
      <c r="F1" s="325"/>
      <c r="G1" s="325"/>
      <c r="H1" s="320"/>
      <c r="I1" s="325"/>
      <c r="J1" s="325"/>
      <c r="K1" s="325"/>
      <c r="L1" s="325"/>
      <c r="M1" s="325"/>
      <c r="N1" s="325"/>
      <c r="O1" s="320"/>
      <c r="P1" s="325"/>
      <c r="Q1" s="325"/>
      <c r="R1" s="325"/>
      <c r="S1" s="325"/>
      <c r="T1" s="325"/>
      <c r="U1" s="325"/>
      <c r="V1" s="323"/>
      <c r="W1" s="320"/>
    </row>
    <row r="2" spans="1:32" ht="140" customHeight="1" x14ac:dyDescent="0.2">
      <c r="B2" s="723" t="s">
        <v>350</v>
      </c>
      <c r="C2" s="723"/>
      <c r="D2" s="723"/>
      <c r="E2" s="723"/>
      <c r="F2" s="723"/>
      <c r="G2" s="723"/>
      <c r="H2" s="440"/>
      <c r="I2" s="440"/>
      <c r="J2" s="440"/>
      <c r="K2" s="440"/>
      <c r="L2" s="440"/>
      <c r="M2" s="440"/>
      <c r="N2" s="307"/>
      <c r="P2" s="724"/>
      <c r="Q2" s="724"/>
      <c r="R2" s="724"/>
      <c r="S2" s="724"/>
      <c r="T2" s="724"/>
      <c r="U2" s="724"/>
      <c r="W2" s="320"/>
      <c r="AB2" s="312"/>
      <c r="AC2" s="312"/>
      <c r="AD2" s="312"/>
      <c r="AE2" s="312"/>
      <c r="AF2" s="312"/>
    </row>
    <row r="3" spans="1:32" ht="16.25" customHeight="1" x14ac:dyDescent="0.2">
      <c r="B3" s="326"/>
      <c r="C3" s="326"/>
      <c r="D3" s="326"/>
      <c r="E3" s="437"/>
      <c r="F3" s="437"/>
      <c r="G3" s="437"/>
      <c r="I3" s="326"/>
      <c r="J3" s="326"/>
      <c r="K3" s="326"/>
      <c r="L3" s="326"/>
      <c r="M3" s="326"/>
      <c r="N3" s="326"/>
      <c r="P3" s="326"/>
      <c r="Q3" s="326"/>
      <c r="R3" s="326"/>
      <c r="S3" s="326"/>
      <c r="T3" s="326"/>
      <c r="U3" s="326"/>
      <c r="W3" s="320"/>
      <c r="AB3" s="312"/>
      <c r="AC3" s="312"/>
      <c r="AD3" s="312"/>
      <c r="AE3" s="312"/>
      <c r="AF3" s="312"/>
    </row>
    <row r="4" spans="1:32" ht="27" customHeight="1" x14ac:dyDescent="0.2">
      <c r="B4" s="725" t="s">
        <v>342</v>
      </c>
      <c r="C4" s="726"/>
      <c r="D4" s="727"/>
      <c r="E4" s="438"/>
      <c r="F4" s="438"/>
      <c r="G4" s="438"/>
      <c r="I4" s="728" t="s">
        <v>343</v>
      </c>
      <c r="J4" s="733"/>
      <c r="K4" s="733"/>
      <c r="L4" s="733"/>
      <c r="M4" s="729"/>
      <c r="N4" s="730"/>
      <c r="P4" s="731" t="s">
        <v>344</v>
      </c>
      <c r="Q4" s="731"/>
      <c r="R4" s="731"/>
      <c r="S4" s="731"/>
      <c r="T4" s="732"/>
      <c r="U4" s="732"/>
      <c r="W4" s="320"/>
      <c r="AB4" s="312"/>
      <c r="AC4" s="312"/>
      <c r="AD4" s="312"/>
      <c r="AE4" s="312"/>
      <c r="AF4" s="312"/>
    </row>
    <row r="5" spans="1:32" ht="66" customHeight="1" x14ac:dyDescent="0.2">
      <c r="B5" s="318" t="s">
        <v>345</v>
      </c>
      <c r="C5" s="313" t="s">
        <v>351</v>
      </c>
      <c r="D5" s="313" t="s">
        <v>352</v>
      </c>
      <c r="E5" s="313" t="s">
        <v>353</v>
      </c>
      <c r="F5" s="313" t="s">
        <v>354</v>
      </c>
      <c r="G5" s="313" t="s">
        <v>355</v>
      </c>
      <c r="I5" s="313" t="s">
        <v>345</v>
      </c>
      <c r="J5" s="313" t="s">
        <v>351</v>
      </c>
      <c r="K5" s="313" t="s">
        <v>352</v>
      </c>
      <c r="L5" s="313" t="s">
        <v>353</v>
      </c>
      <c r="M5" s="313" t="s">
        <v>354</v>
      </c>
      <c r="N5" s="313" t="s">
        <v>355</v>
      </c>
      <c r="P5" s="313" t="s">
        <v>345</v>
      </c>
      <c r="Q5" s="313" t="s">
        <v>351</v>
      </c>
      <c r="R5" s="313" t="s">
        <v>352</v>
      </c>
      <c r="S5" s="313" t="s">
        <v>353</v>
      </c>
      <c r="T5" s="313" t="s">
        <v>354</v>
      </c>
      <c r="U5" s="313" t="s">
        <v>355</v>
      </c>
      <c r="W5" s="320"/>
      <c r="AB5" s="312"/>
      <c r="AC5" s="312"/>
      <c r="AD5" s="312"/>
      <c r="AE5" s="312"/>
      <c r="AF5" s="312"/>
    </row>
    <row r="6" spans="1:32" s="311" customFormat="1" ht="67.25" customHeight="1" x14ac:dyDescent="0.2">
      <c r="B6" s="319" t="str">
        <f t="array" ref="B6">IFERROR(INDEX('List of barriers'!$AF$2:$AF$87,SMALL(IF('List of barriers'!$AG$2:$AG$87="ÉLEVÉE",ROW('List of barriers'!$AF$2:$AF$87)-ROW('List of barriers'!$AF$2)+1),ROWS('List of barriers'!$AF$2:$AF2))),"")</f>
        <v/>
      </c>
      <c r="C6" s="310"/>
      <c r="D6" s="310"/>
      <c r="E6" s="310"/>
      <c r="F6" s="310"/>
      <c r="G6" s="310"/>
      <c r="I6" s="319" t="str">
        <f t="array" ref="I6">IFERROR(INDEX('List of barriers'!$AF$2:$AF$87,SMALL(IF('List of barriers'!$AG$2:$AG$87="MOYENNE",ROW('List of barriers'!$AF$2:$AF$87)-ROW('List of barriers'!$AF$2)+1),ROWS('List of barriers'!$AF$2:$AF2))),"")</f>
        <v/>
      </c>
      <c r="J6" s="439"/>
      <c r="K6" s="439"/>
      <c r="L6" s="439"/>
      <c r="M6" s="310"/>
      <c r="N6" s="310"/>
      <c r="P6" s="319" t="str">
        <f t="array" ref="P6">IFERROR(INDEX('List of barriers'!$AF$2:$AF$87,SMALL(IF('List of barriers'!$AG$2:$AG$87="FAIBLE",ROW('List of barriers'!$AF$2:$AF$87)-ROW('List of barriers'!$AF$2)+1),ROWS('List of barriers'!$AF$2:$AF2))),"")</f>
        <v/>
      </c>
      <c r="Q6" s="439"/>
      <c r="R6" s="439"/>
      <c r="S6" s="439"/>
      <c r="T6" s="310"/>
      <c r="U6" s="310"/>
      <c r="W6" s="320"/>
      <c r="AB6" s="314"/>
      <c r="AC6" s="312"/>
      <c r="AD6" s="312"/>
      <c r="AE6" s="314"/>
      <c r="AF6" s="314"/>
    </row>
    <row r="7" spans="1:32" s="311" customFormat="1" ht="55.25" customHeight="1" x14ac:dyDescent="0.2">
      <c r="B7" s="319" t="str">
        <f t="array" ref="B7">IFERROR(INDEX('List of barriers'!$AF$2:$AF$87,SMALL(IF('List of barriers'!$AG$2:$AG$87="ÉLEVÉE",ROW('List of barriers'!$AF$2:$AF$87)-ROW('List of barriers'!$AF$2)+1),ROWS('List of barriers'!$AF$2:$AF3))),"")</f>
        <v/>
      </c>
      <c r="C7" s="310"/>
      <c r="D7" s="310"/>
      <c r="E7" s="310"/>
      <c r="F7" s="310"/>
      <c r="G7" s="310"/>
      <c r="I7" s="319" t="str">
        <f t="array" ref="I7">IFERROR(INDEX('List of barriers'!$AF$2:$AF$87,SMALL(IF('List of barriers'!$AG$2:$AG$87="MOYENNE",ROW('List of barriers'!$AF$2:$AF$87)-ROW('List of barriers'!$AF$2)+1),ROWS('List of barriers'!$AF$2:$AF3))),"")</f>
        <v/>
      </c>
      <c r="J7" s="439"/>
      <c r="K7" s="439"/>
      <c r="L7" s="439"/>
      <c r="M7" s="310"/>
      <c r="N7" s="310"/>
      <c r="P7" s="319" t="str">
        <f t="array" ref="P7">IFERROR(INDEX('List of barriers'!$AF$2:$AF$87,SMALL(IF('List of barriers'!$AG$2:$AG$87="FAIBLE",ROW('List of barriers'!$AF$2:$AF$87)-ROW('List of barriers'!$AF$2)+1),ROWS('List of barriers'!$AF$2:$AF3))),"")</f>
        <v/>
      </c>
      <c r="Q7" s="439"/>
      <c r="R7" s="439"/>
      <c r="S7" s="439"/>
      <c r="T7" s="310"/>
      <c r="U7" s="310"/>
      <c r="W7" s="320"/>
      <c r="AB7" s="314"/>
      <c r="AC7" s="312"/>
      <c r="AD7" s="312"/>
      <c r="AE7" s="314"/>
      <c r="AF7" s="314"/>
    </row>
    <row r="8" spans="1:32" s="311" customFormat="1" ht="55.25" customHeight="1" x14ac:dyDescent="0.2">
      <c r="B8" s="319" t="str">
        <f t="array" ref="B8">IFERROR(INDEX('List of barriers'!$AF$2:$AF$87,SMALL(IF('List of barriers'!$AG$2:$AG$87="ÉLEVÉE",ROW('List of barriers'!$AF$2:$AF$87)-ROW('List of barriers'!$AF$2)+1),ROWS('List of barriers'!$AF$2:$AF4))),"")</f>
        <v/>
      </c>
      <c r="C8" s="310"/>
      <c r="D8" s="310"/>
      <c r="E8" s="310"/>
      <c r="F8" s="310"/>
      <c r="G8" s="310"/>
      <c r="I8" s="319" t="str">
        <f t="array" ref="I8">IFERROR(INDEX('List of barriers'!$AF$2:$AF$87,SMALL(IF('List of barriers'!$AG$2:$AG$87="MOYENNE",ROW('List of barriers'!$AF$2:$AF$87)-ROW('List of barriers'!$AF$2)+1),ROWS('List of barriers'!$AF$2:$AF4))),"")</f>
        <v/>
      </c>
      <c r="J8" s="439"/>
      <c r="K8" s="439"/>
      <c r="L8" s="439"/>
      <c r="M8" s="310"/>
      <c r="N8" s="310"/>
      <c r="P8" s="319" t="str">
        <f t="array" ref="P8">IFERROR(INDEX('List of barriers'!$AF$2:$AF$87,SMALL(IF('List of barriers'!$AG$2:$AG$87="FAIBLE",ROW('List of barriers'!$AF$2:$AF$87)-ROW('List of barriers'!$AF$2)+1),ROWS('List of barriers'!$AF$2:$AF4))),"")</f>
        <v/>
      </c>
      <c r="Q8" s="439"/>
      <c r="R8" s="439"/>
      <c r="S8" s="439"/>
      <c r="T8" s="310"/>
      <c r="U8" s="310"/>
      <c r="W8" s="320"/>
      <c r="AB8" s="314"/>
      <c r="AC8" s="312"/>
      <c r="AD8" s="312"/>
      <c r="AE8" s="314"/>
      <c r="AF8" s="314"/>
    </row>
    <row r="9" spans="1:32" s="311" customFormat="1" ht="52.25" customHeight="1" x14ac:dyDescent="0.2">
      <c r="B9" s="319" t="str">
        <f t="array" ref="B9">IFERROR(INDEX('List of barriers'!$AF$2:$AF$87,SMALL(IF('List of barriers'!$AG$2:$AG$87="ÉLEVÉE",ROW('List of barriers'!$AF$2:$AF$87)-ROW('List of barriers'!$AF$2)+1),ROWS('List of barriers'!$AF$2:$AF5))),"")</f>
        <v/>
      </c>
      <c r="C9" s="310"/>
      <c r="D9" s="310"/>
      <c r="E9" s="310"/>
      <c r="F9" s="310"/>
      <c r="G9" s="310"/>
      <c r="I9" s="319" t="str">
        <f t="array" ref="I9">IFERROR(INDEX('List of barriers'!$AF$2:$AF$87,SMALL(IF('List of barriers'!$AG$2:$AG$87="MOYENNE",ROW('List of barriers'!$AF$2:$AF$87)-ROW('List of barriers'!$AF$2)+1),ROWS('List of barriers'!$AF$2:$AF5))),"")</f>
        <v/>
      </c>
      <c r="J9" s="439"/>
      <c r="K9" s="439"/>
      <c r="L9" s="439"/>
      <c r="M9" s="310"/>
      <c r="N9" s="310"/>
      <c r="P9" s="319" t="str">
        <f t="array" ref="P9">IFERROR(INDEX('List of barriers'!$AF$2:$AF$87,SMALL(IF('List of barriers'!$AG$2:$AG$87="FAIBLE",ROW('List of barriers'!$AF$2:$AF$87)-ROW('List of barriers'!$AF$2)+1),ROWS('List of barriers'!$AF$2:$AF5))),"")</f>
        <v/>
      </c>
      <c r="Q9" s="439"/>
      <c r="R9" s="439"/>
      <c r="S9" s="439"/>
      <c r="T9" s="310"/>
      <c r="U9" s="310"/>
      <c r="W9" s="320"/>
      <c r="AB9" s="314"/>
      <c r="AC9" s="312"/>
      <c r="AD9" s="312"/>
      <c r="AE9" s="314"/>
      <c r="AF9" s="314"/>
    </row>
    <row r="10" spans="1:32" s="311" customFormat="1" ht="36" customHeight="1" x14ac:dyDescent="0.2">
      <c r="B10" s="319" t="str">
        <f t="array" ref="B10">IFERROR(INDEX('List of barriers'!$AF$2:$AF$87,SMALL(IF('List of barriers'!$AG$2:$AG$87="ÉLEVÉE",ROW('List of barriers'!$AF$2:$AF$87)-ROW('List of barriers'!$AF$2)+1),ROWS('List of barriers'!$AF$2:$AF6))),"")</f>
        <v/>
      </c>
      <c r="C10" s="310"/>
      <c r="D10" s="310"/>
      <c r="E10" s="310"/>
      <c r="F10" s="310"/>
      <c r="G10" s="310"/>
      <c r="I10" s="319" t="str">
        <f t="array" ref="I10">IFERROR(INDEX('List of barriers'!$AF$2:$AF$87,SMALL(IF('List of barriers'!$AG$2:$AG$87="MOYENNE",ROW('List of barriers'!$AF$2:$AF$87)-ROW('List of barriers'!$AF$2)+1),ROWS('List of barriers'!$AF$2:$AF6))),"")</f>
        <v/>
      </c>
      <c r="J10" s="439"/>
      <c r="K10" s="439"/>
      <c r="L10" s="439"/>
      <c r="M10" s="310"/>
      <c r="N10" s="310"/>
      <c r="P10" s="319" t="str">
        <f t="array" ref="P10">IFERROR(INDEX('List of barriers'!$AF$2:$AF$87,SMALL(IF('List of barriers'!$AG$2:$AG$87="FAIBLE",ROW('List of barriers'!$AF$2:$AF$87)-ROW('List of barriers'!$AF$2)+1),ROWS('List of barriers'!$AF$2:$AF6))),"")</f>
        <v/>
      </c>
      <c r="Q10" s="439"/>
      <c r="R10" s="439"/>
      <c r="S10" s="439"/>
      <c r="T10" s="310"/>
      <c r="U10" s="310"/>
      <c r="W10" s="320"/>
      <c r="AB10" s="314"/>
      <c r="AC10" s="314"/>
      <c r="AD10" s="314"/>
      <c r="AE10" s="314"/>
      <c r="AF10" s="314"/>
    </row>
    <row r="11" spans="1:32" s="311" customFormat="1" ht="36" customHeight="1" x14ac:dyDescent="0.2">
      <c r="B11" s="319" t="str">
        <f t="array" ref="B11">IFERROR(INDEX('List of barriers'!$AF$2:$AF$87,SMALL(IF('List of barriers'!$AG$2:$AG$87="ÉLEVÉE",ROW('List of barriers'!$AF$2:$AF$87)-ROW('List of barriers'!$AF$2)+1),ROWS('List of barriers'!$AF$2:$AF7))),"")</f>
        <v/>
      </c>
      <c r="C11" s="310"/>
      <c r="D11" s="310"/>
      <c r="E11" s="310"/>
      <c r="F11" s="310"/>
      <c r="G11" s="310"/>
      <c r="I11" s="319" t="str">
        <f t="array" ref="I11">IFERROR(INDEX('List of barriers'!$AF$2:$AF$87,SMALL(IF('List of barriers'!$AG$2:$AG$87="MOYENNE",ROW('List of barriers'!$AF$2:$AF$87)-ROW('List of barriers'!$AF$2)+1),ROWS('List of barriers'!$AF$2:$AF7))),"")</f>
        <v/>
      </c>
      <c r="J11" s="439"/>
      <c r="K11" s="439"/>
      <c r="L11" s="439"/>
      <c r="M11" s="310"/>
      <c r="N11" s="310"/>
      <c r="P11" s="319" t="str">
        <f t="array" ref="P11">IFERROR(INDEX('List of barriers'!$AF$2:$AF$87,SMALL(IF('List of barriers'!$AG$2:$AG$87="FAIBLE",ROW('List of barriers'!$AF$2:$AF$87)-ROW('List of barriers'!$AF$2)+1),ROWS('List of barriers'!$AF$2:$AF7))),"")</f>
        <v/>
      </c>
      <c r="Q11" s="439"/>
      <c r="R11" s="439"/>
      <c r="S11" s="439"/>
      <c r="T11" s="310"/>
      <c r="U11" s="310"/>
      <c r="W11" s="320"/>
      <c r="AB11" s="314"/>
      <c r="AC11" s="314"/>
      <c r="AD11" s="314"/>
      <c r="AE11" s="314"/>
      <c r="AF11" s="314"/>
    </row>
    <row r="12" spans="1:32" s="311" customFormat="1" ht="36" customHeight="1" x14ac:dyDescent="0.2">
      <c r="B12" s="319" t="str">
        <f t="array" ref="B12">IFERROR(INDEX('List of barriers'!$AF$2:$AF$87,SMALL(IF('List of barriers'!$AG$2:$AG$87="ÉLEVÉE",ROW('List of barriers'!$AF$2:$AF$87)-ROW('List of barriers'!$AF$2)+1),ROWS('List of barriers'!$AF$2:$AF8))),"")</f>
        <v/>
      </c>
      <c r="C12" s="310"/>
      <c r="D12" s="310"/>
      <c r="E12" s="310"/>
      <c r="F12" s="310"/>
      <c r="G12" s="310"/>
      <c r="I12" s="319" t="str">
        <f t="array" ref="I12">IFERROR(INDEX('List of barriers'!$AF$2:$AF$87,SMALL(IF('List of barriers'!$AG$2:$AG$87="MOYENNE",ROW('List of barriers'!$AF$2:$AF$87)-ROW('List of barriers'!$AF$2)+1),ROWS('List of barriers'!$AF$2:$AF8))),"")</f>
        <v/>
      </c>
      <c r="J12" s="439"/>
      <c r="K12" s="439"/>
      <c r="L12" s="439"/>
      <c r="M12" s="310"/>
      <c r="N12" s="310"/>
      <c r="P12" s="319" t="str">
        <f t="array" ref="P12">IFERROR(INDEX('List of barriers'!$AF$2:$AF$87,SMALL(IF('List of barriers'!$AG$2:$AG$87="FAIBLE",ROW('List of barriers'!$AF$2:$AF$87)-ROW('List of barriers'!$AF$2)+1),ROWS('List of barriers'!$AF$2:$AF8))),"")</f>
        <v/>
      </c>
      <c r="Q12" s="439"/>
      <c r="R12" s="439"/>
      <c r="S12" s="439"/>
      <c r="T12" s="310"/>
      <c r="U12" s="310"/>
      <c r="W12" s="320"/>
      <c r="AB12" s="314"/>
      <c r="AC12" s="314"/>
      <c r="AD12" s="314"/>
      <c r="AE12" s="314"/>
      <c r="AF12" s="314"/>
    </row>
    <row r="13" spans="1:32" s="311" customFormat="1" ht="36" customHeight="1" x14ac:dyDescent="0.2">
      <c r="B13" s="319" t="str">
        <f t="array" ref="B13">IFERROR(INDEX('List of barriers'!$AF$2:$AF$87,SMALL(IF('List of barriers'!$AG$2:$AG$87="ÉLEVÉE",ROW('List of barriers'!$AF$2:$AF$87)-ROW('List of barriers'!$AF$2)+1),ROWS('List of barriers'!$AF$2:$AF9))),"")</f>
        <v/>
      </c>
      <c r="C13" s="310"/>
      <c r="D13" s="310"/>
      <c r="E13" s="310"/>
      <c r="F13" s="310"/>
      <c r="G13" s="310"/>
      <c r="I13" s="319" t="str">
        <f t="array" ref="I13">IFERROR(INDEX('List of barriers'!$AF$2:$AF$87,SMALL(IF('List of barriers'!$AG$2:$AG$87="MOYENNE",ROW('List of barriers'!$AF$2:$AF$87)-ROW('List of barriers'!$AF$2)+1),ROWS('List of barriers'!$AF$2:$AF9))),"")</f>
        <v/>
      </c>
      <c r="J13" s="439"/>
      <c r="K13" s="439"/>
      <c r="L13" s="439"/>
      <c r="M13" s="310"/>
      <c r="N13" s="310"/>
      <c r="P13" s="319" t="str">
        <f t="array" ref="P13">IFERROR(INDEX('List of barriers'!$AF$2:$AF$87,SMALL(IF('List of barriers'!$AG$2:$AG$87="FAIBLE",ROW('List of barriers'!$AF$2:$AF$87)-ROW('List of barriers'!$AF$2)+1),ROWS('List of barriers'!$AF$2:$AF9))),"")</f>
        <v/>
      </c>
      <c r="Q13" s="439"/>
      <c r="R13" s="439"/>
      <c r="S13" s="439"/>
      <c r="T13" s="310"/>
      <c r="U13" s="310"/>
      <c r="W13" s="320"/>
      <c r="AB13" s="314"/>
      <c r="AC13" s="314"/>
      <c r="AD13" s="314"/>
      <c r="AE13" s="314"/>
      <c r="AF13" s="314"/>
    </row>
    <row r="14" spans="1:32" s="311" customFormat="1" ht="36" customHeight="1" x14ac:dyDescent="0.2">
      <c r="B14" s="319" t="str">
        <f t="array" ref="B14">IFERROR(INDEX('List of barriers'!$AF$2:$AF$87,SMALL(IF('List of barriers'!$AG$2:$AG$87="ÉLEVÉE",ROW('List of barriers'!$AF$2:$AF$87)-ROW('List of barriers'!$AF$2)+1),ROWS('List of barriers'!$AF$2:$AF10))),"")</f>
        <v/>
      </c>
      <c r="C14" s="310"/>
      <c r="D14" s="310"/>
      <c r="E14" s="310"/>
      <c r="F14" s="310"/>
      <c r="G14" s="310"/>
      <c r="I14" s="319" t="str">
        <f t="array" ref="I14">IFERROR(INDEX('List of barriers'!$AF$2:$AF$87,SMALL(IF('List of barriers'!$AG$2:$AG$87="MOYENNE",ROW('List of barriers'!$AF$2:$AF$87)-ROW('List of barriers'!$AF$2)+1),ROWS('List of barriers'!$AF$2:$AF10))),"")</f>
        <v/>
      </c>
      <c r="J14" s="439"/>
      <c r="K14" s="439"/>
      <c r="L14" s="439"/>
      <c r="M14" s="310"/>
      <c r="N14" s="310"/>
      <c r="P14" s="319" t="str">
        <f t="array" ref="P14">IFERROR(INDEX('List of barriers'!$AF$2:$AF$87,SMALL(IF('List of barriers'!$AG$2:$AG$87="FAIBLE",ROW('List of barriers'!$AF$2:$AF$87)-ROW('List of barriers'!$AF$2)+1),ROWS('List of barriers'!$AF$2:$AF10))),"")</f>
        <v/>
      </c>
      <c r="Q14" s="439"/>
      <c r="R14" s="439"/>
      <c r="S14" s="439"/>
      <c r="T14" s="310"/>
      <c r="U14" s="310"/>
      <c r="W14" s="320"/>
      <c r="AB14" s="314"/>
      <c r="AC14" s="314"/>
      <c r="AD14" s="314"/>
      <c r="AE14" s="314"/>
      <c r="AF14" s="314"/>
    </row>
    <row r="15" spans="1:32" ht="36" customHeight="1" x14ac:dyDescent="0.2">
      <c r="B15" s="319" t="str">
        <f t="array" ref="B15">IFERROR(INDEX('List of barriers'!$AF$2:$AF$87,SMALL(IF('List of barriers'!$AG$2:$AG$87="ÉLEVÉE",ROW('List of barriers'!$AF$2:$AF$87)-ROW('List of barriers'!$AF$2)+1),ROWS('List of barriers'!$AF$2:$AF11))),"")</f>
        <v/>
      </c>
      <c r="C15" s="310"/>
      <c r="D15" s="310"/>
      <c r="E15" s="310"/>
      <c r="F15" s="310"/>
      <c r="G15" s="310"/>
      <c r="I15" s="319" t="str">
        <f t="array" ref="I15">IFERROR(INDEX('List of barriers'!$AF$2:$AF$87,SMALL(IF('List of barriers'!$AG$2:$AG$87="MOYENNE",ROW('List of barriers'!$AF$2:$AF$87)-ROW('List of barriers'!$AF$2)+1),ROWS('List of barriers'!$AF$2:$AF11))),"")</f>
        <v/>
      </c>
      <c r="J15" s="439"/>
      <c r="K15" s="439"/>
      <c r="L15" s="439"/>
      <c r="M15" s="310"/>
      <c r="N15" s="310"/>
      <c r="P15" s="319" t="str">
        <f t="array" ref="P15">IFERROR(INDEX('List of barriers'!$AF$2:$AF$87,SMALL(IF('List of barriers'!$AG$2:$AG$87="FAIBLE",ROW('List of barriers'!$AF$2:$AF$87)-ROW('List of barriers'!$AF$2)+1),ROWS('List of barriers'!$AF$2:$AF11))),"")</f>
        <v/>
      </c>
      <c r="Q15" s="439"/>
      <c r="R15" s="439"/>
      <c r="S15" s="439"/>
      <c r="T15" s="310"/>
      <c r="U15" s="310"/>
      <c r="W15" s="320"/>
      <c r="AB15" s="312"/>
      <c r="AC15" s="312"/>
      <c r="AD15" s="312"/>
      <c r="AE15" s="312"/>
      <c r="AF15" s="312"/>
    </row>
    <row r="16" spans="1:32" ht="36" customHeight="1" x14ac:dyDescent="0.2">
      <c r="B16" s="319" t="str">
        <f t="array" ref="B16">IFERROR(INDEX('List of barriers'!$AF$2:$AF$87,SMALL(IF('List of barriers'!$AG$2:$AG$87="ÉLEVÉE",ROW('List of barriers'!$AF$2:$AF$87)-ROW('List of barriers'!$AF$2)+1),ROWS('List of barriers'!$AF$2:$AF12))),"")</f>
        <v/>
      </c>
      <c r="C16" s="310"/>
      <c r="D16" s="310"/>
      <c r="E16" s="310"/>
      <c r="F16" s="310"/>
      <c r="G16" s="310"/>
      <c r="I16" s="319" t="str">
        <f t="array" ref="I16">IFERROR(INDEX('List of barriers'!$AF$2:$AF$87,SMALL(IF('List of barriers'!$AG$2:$AG$87="MOYENNE",ROW('List of barriers'!$AF$2:$AF$87)-ROW('List of barriers'!$AF$2)+1),ROWS('List of barriers'!$AF$2:$AF12))),"")</f>
        <v/>
      </c>
      <c r="J16" s="439"/>
      <c r="K16" s="439"/>
      <c r="L16" s="439"/>
      <c r="M16" s="310"/>
      <c r="N16" s="310"/>
      <c r="P16" s="319" t="str">
        <f t="array" ref="P16">IFERROR(INDEX('List of barriers'!$AF$2:$AF$87,SMALL(IF('List of barriers'!$AG$2:$AG$87="FAIBLE",ROW('List of barriers'!$AF$2:$AF$87)-ROW('List of barriers'!$AF$2)+1),ROWS('List of barriers'!$AF$2:$AF12))),"")</f>
        <v/>
      </c>
      <c r="Q16" s="439"/>
      <c r="R16" s="439"/>
      <c r="S16" s="439"/>
      <c r="T16" s="310"/>
      <c r="U16" s="310"/>
      <c r="W16" s="320"/>
      <c r="AB16" s="312"/>
      <c r="AC16" s="312"/>
      <c r="AD16" s="312"/>
      <c r="AE16" s="312"/>
      <c r="AF16" s="312"/>
    </row>
    <row r="17" spans="2:32" ht="36" customHeight="1" x14ac:dyDescent="0.2">
      <c r="B17" s="319" t="str">
        <f t="array" ref="B17">IFERROR(INDEX('List of barriers'!$AF$2:$AF$87,SMALL(IF('List of barriers'!$AG$2:$AG$87="ÉLEVÉE",ROW('List of barriers'!$AF$2:$AF$87)-ROW('List of barriers'!$AF$2)+1),ROWS('List of barriers'!$AF$2:$AF13))),"")</f>
        <v/>
      </c>
      <c r="C17" s="310"/>
      <c r="D17" s="310"/>
      <c r="E17" s="310"/>
      <c r="F17" s="310"/>
      <c r="G17" s="310"/>
      <c r="I17" s="319" t="str">
        <f t="array" ref="I17">IFERROR(INDEX('List of barriers'!$AF$2:$AF$87,SMALL(IF('List of barriers'!$AG$2:$AG$87="MOYENNE",ROW('List of barriers'!$AF$2:$AF$87)-ROW('List of barriers'!$AF$2)+1),ROWS('List of barriers'!$AF$2:$AF13))),"")</f>
        <v/>
      </c>
      <c r="J17" s="439"/>
      <c r="K17" s="439"/>
      <c r="L17" s="439"/>
      <c r="M17" s="310"/>
      <c r="N17" s="310"/>
      <c r="P17" s="319" t="str">
        <f t="array" ref="P17">IFERROR(INDEX('List of barriers'!$AF$2:$AF$87,SMALL(IF('List of barriers'!$AG$2:$AG$87="FAIBLE",ROW('List of barriers'!$AF$2:$AF$87)-ROW('List of barriers'!$AF$2)+1),ROWS('List of barriers'!$AF$2:$AF13))),"")</f>
        <v/>
      </c>
      <c r="Q17" s="439"/>
      <c r="R17" s="439"/>
      <c r="S17" s="439"/>
      <c r="T17" s="310"/>
      <c r="U17" s="310"/>
      <c r="W17" s="320"/>
      <c r="AB17" s="312"/>
      <c r="AC17" s="312"/>
      <c r="AD17" s="312"/>
      <c r="AE17" s="312"/>
      <c r="AF17" s="312"/>
    </row>
    <row r="18" spans="2:32" ht="36" customHeight="1" x14ac:dyDescent="0.2">
      <c r="B18" s="319" t="str">
        <f t="array" ref="B18">IFERROR(INDEX('List of barriers'!$AF$2:$AF$87,SMALL(IF('List of barriers'!$AG$2:$AG$87="ÉLEVÉE",ROW('List of barriers'!$AF$2:$AF$87)-ROW('List of barriers'!$AF$2)+1),ROWS('List of barriers'!$AF$2:$AF14))),"")</f>
        <v/>
      </c>
      <c r="C18" s="310"/>
      <c r="D18" s="310"/>
      <c r="E18" s="310"/>
      <c r="F18" s="310"/>
      <c r="G18" s="310"/>
      <c r="I18" s="319" t="str">
        <f t="array" ref="I18">IFERROR(INDEX('List of barriers'!$AF$2:$AF$87,SMALL(IF('List of barriers'!$AG$2:$AG$87="MOYENNE",ROW('List of barriers'!$AF$2:$AF$87)-ROW('List of barriers'!$AF$2)+1),ROWS('List of barriers'!$AF$2:$AF14))),"")</f>
        <v/>
      </c>
      <c r="J18" s="439"/>
      <c r="K18" s="439"/>
      <c r="L18" s="439"/>
      <c r="M18" s="310"/>
      <c r="N18" s="310"/>
      <c r="P18" s="319" t="str">
        <f t="array" ref="P18">IFERROR(INDEX('List of barriers'!$AF$2:$AF$87,SMALL(IF('List of barriers'!$AG$2:$AG$87="FAIBLE",ROW('List of barriers'!$AF$2:$AF$87)-ROW('List of barriers'!$AF$2)+1),ROWS('List of barriers'!$AF$2:$AF14))),"")</f>
        <v/>
      </c>
      <c r="Q18" s="439"/>
      <c r="R18" s="439"/>
      <c r="S18" s="439"/>
      <c r="T18" s="310"/>
      <c r="U18" s="310"/>
      <c r="W18" s="320"/>
      <c r="AB18" s="312"/>
      <c r="AC18" s="312"/>
      <c r="AD18" s="312"/>
      <c r="AE18" s="312"/>
      <c r="AF18" s="312"/>
    </row>
    <row r="19" spans="2:32" ht="36" customHeight="1" x14ac:dyDescent="0.2">
      <c r="B19" s="319" t="str">
        <f t="array" ref="B19">IFERROR(INDEX('List of barriers'!$AF$2:$AF$87,SMALL(IF('List of barriers'!$AG$2:$AG$87="ÉLEVÉE",ROW('List of barriers'!$AF$2:$AF$87)-ROW('List of barriers'!$AF$2)+1),ROWS('List of barriers'!$AF$2:$AF15))),"")</f>
        <v/>
      </c>
      <c r="C19" s="310"/>
      <c r="D19" s="310"/>
      <c r="E19" s="310"/>
      <c r="F19" s="310"/>
      <c r="G19" s="310"/>
      <c r="I19" s="319" t="str">
        <f t="array" ref="I19">IFERROR(INDEX('List of barriers'!$AF$2:$AF$87,SMALL(IF('List of barriers'!$AG$2:$AG$87="MOYENNE",ROW('List of barriers'!$AF$2:$AF$87)-ROW('List of barriers'!$AF$2)+1),ROWS('List of barriers'!$AF$2:$AF15))),"")</f>
        <v/>
      </c>
      <c r="J19" s="439"/>
      <c r="K19" s="439"/>
      <c r="L19" s="439"/>
      <c r="M19" s="310"/>
      <c r="N19" s="310"/>
      <c r="P19" s="319" t="str">
        <f t="array" ref="P19">IFERROR(INDEX('List of barriers'!$AF$2:$AF$87,SMALL(IF('List of barriers'!$AG$2:$AG$87="FAIBLE",ROW('List of barriers'!$AF$2:$AF$87)-ROW('List of barriers'!$AF$2)+1),ROWS('List of barriers'!$AF$2:$AF15))),"")</f>
        <v/>
      </c>
      <c r="Q19" s="439"/>
      <c r="R19" s="439"/>
      <c r="S19" s="439"/>
      <c r="T19" s="310"/>
      <c r="U19" s="310"/>
      <c r="W19" s="320"/>
      <c r="AB19" s="312"/>
      <c r="AC19" s="312"/>
      <c r="AD19" s="312"/>
      <c r="AE19" s="312"/>
      <c r="AF19" s="312"/>
    </row>
    <row r="20" spans="2:32" ht="36" customHeight="1" x14ac:dyDescent="0.2">
      <c r="B20" s="319" t="str">
        <f t="array" ref="B20">IFERROR(INDEX('List of barriers'!$AF$2:$AF$87,SMALL(IF('List of barriers'!$AG$2:$AG$87="ÉLEVÉE",ROW('List of barriers'!$AF$2:$AF$87)-ROW('List of barriers'!$AF$2)+1),ROWS('List of barriers'!$AF$2:$AF16))),"")</f>
        <v/>
      </c>
      <c r="C20" s="310"/>
      <c r="D20" s="310"/>
      <c r="E20" s="310"/>
      <c r="F20" s="310"/>
      <c r="G20" s="310"/>
      <c r="I20" s="319" t="str">
        <f t="array" ref="I20">IFERROR(INDEX('List of barriers'!$AF$2:$AF$87,SMALL(IF('List of barriers'!$AG$2:$AG$87="MOYENNE",ROW('List of barriers'!$AF$2:$AF$87)-ROW('List of barriers'!$AF$2)+1),ROWS('List of barriers'!$AF$2:$AF16))),"")</f>
        <v/>
      </c>
      <c r="J20" s="439"/>
      <c r="K20" s="439"/>
      <c r="L20" s="439"/>
      <c r="M20" s="310"/>
      <c r="N20" s="310"/>
      <c r="P20" s="319" t="str">
        <f t="array" ref="P20">IFERROR(INDEX('List of barriers'!$AF$2:$AF$87,SMALL(IF('List of barriers'!$AG$2:$AG$87="FAIBLE",ROW('List of barriers'!$AF$2:$AF$87)-ROW('List of barriers'!$AF$2)+1),ROWS('List of barriers'!$AF$2:$AF16))),"")</f>
        <v/>
      </c>
      <c r="Q20" s="439"/>
      <c r="R20" s="439"/>
      <c r="S20" s="439"/>
      <c r="T20" s="310"/>
      <c r="U20" s="310"/>
      <c r="W20" s="320"/>
      <c r="AB20" s="312"/>
      <c r="AC20" s="312"/>
      <c r="AD20" s="312"/>
      <c r="AE20" s="312"/>
      <c r="AF20" s="312"/>
    </row>
    <row r="21" spans="2:32" ht="36" customHeight="1" x14ac:dyDescent="0.2">
      <c r="B21" s="319" t="str">
        <f t="array" ref="B21">IFERROR(INDEX('List of barriers'!$AF$2:$AF$87,SMALL(IF('List of barriers'!$AG$2:$AG$87="ÉLEVÉE",ROW('List of barriers'!$AF$2:$AF$87)-ROW('List of barriers'!$AF$2)+1),ROWS('List of barriers'!$AF$2:$AF17))),"")</f>
        <v/>
      </c>
      <c r="C21" s="310"/>
      <c r="D21" s="310"/>
      <c r="E21" s="310"/>
      <c r="F21" s="310"/>
      <c r="G21" s="310"/>
      <c r="I21" s="319" t="str">
        <f t="array" ref="I21">IFERROR(INDEX('List of barriers'!$AF$2:$AF$87,SMALL(IF('List of barriers'!$AG$2:$AG$87="MOYENNE",ROW('List of barriers'!$AF$2:$AF$87)-ROW('List of barriers'!$AF$2)+1),ROWS('List of barriers'!$AF$2:$AF17))),"")</f>
        <v/>
      </c>
      <c r="J21" s="439"/>
      <c r="K21" s="439"/>
      <c r="L21" s="439"/>
      <c r="M21" s="310"/>
      <c r="N21" s="310"/>
      <c r="P21" s="319" t="str">
        <f t="array" ref="P21">IFERROR(INDEX('List of barriers'!$AF$2:$AF$87,SMALL(IF('List of barriers'!$AG$2:$AG$87="FAIBLE",ROW('List of barriers'!$AF$2:$AF$87)-ROW('List of barriers'!$AF$2)+1),ROWS('List of barriers'!$AF$2:$AF17))),"")</f>
        <v/>
      </c>
      <c r="Q21" s="439"/>
      <c r="R21" s="439"/>
      <c r="S21" s="439"/>
      <c r="T21" s="310"/>
      <c r="U21" s="310"/>
      <c r="W21" s="320"/>
      <c r="AB21" s="312"/>
      <c r="AC21" s="312"/>
      <c r="AD21" s="312"/>
      <c r="AE21" s="312"/>
      <c r="AF21" s="312"/>
    </row>
    <row r="22" spans="2:32" ht="36" customHeight="1" x14ac:dyDescent="0.2">
      <c r="B22" s="319" t="str">
        <f t="array" ref="B22">IFERROR(INDEX('List of barriers'!$AF$2:$AF$87,SMALL(IF('List of barriers'!$AG$2:$AG$87="ÉLEVÉE",ROW('List of barriers'!$AF$2:$AF$87)-ROW('List of barriers'!$AF$2)+1),ROWS('List of barriers'!$AF$2:$AF18))),"")</f>
        <v/>
      </c>
      <c r="C22" s="310"/>
      <c r="D22" s="310"/>
      <c r="E22" s="310"/>
      <c r="F22" s="310"/>
      <c r="G22" s="310"/>
      <c r="I22" s="319" t="str">
        <f t="array" ref="I22">IFERROR(INDEX('List of barriers'!$AF$2:$AF$87,SMALL(IF('List of barriers'!$AG$2:$AG$87="MOYENNE",ROW('List of barriers'!$AF$2:$AF$87)-ROW('List of barriers'!$AF$2)+1),ROWS('List of barriers'!$AF$2:$AF18))),"")</f>
        <v/>
      </c>
      <c r="J22" s="439"/>
      <c r="K22" s="439"/>
      <c r="L22" s="439"/>
      <c r="M22" s="310"/>
      <c r="N22" s="310"/>
      <c r="P22" s="319" t="str">
        <f t="array" ref="P22">IFERROR(INDEX('List of barriers'!$AF$2:$AF$87,SMALL(IF('List of barriers'!$AG$2:$AG$87="FAIBLE",ROW('List of barriers'!$AF$2:$AF$87)-ROW('List of barriers'!$AF$2)+1),ROWS('List of barriers'!$AF$2:$AF18))),"")</f>
        <v/>
      </c>
      <c r="Q22" s="439"/>
      <c r="R22" s="439"/>
      <c r="S22" s="439"/>
      <c r="T22" s="310"/>
      <c r="U22" s="310"/>
      <c r="W22" s="320"/>
      <c r="AB22" s="312"/>
      <c r="AC22" s="312"/>
      <c r="AD22" s="312"/>
      <c r="AE22" s="312"/>
      <c r="AF22" s="312"/>
    </row>
    <row r="23" spans="2:32" ht="36" customHeight="1" x14ac:dyDescent="0.2">
      <c r="B23" s="319" t="str">
        <f t="array" ref="B23">IFERROR(INDEX('List of barriers'!$AF$2:$AF$87,SMALL(IF('List of barriers'!$AG$2:$AG$87="ÉLEVÉE",ROW('List of barriers'!$AF$2:$AF$87)-ROW('List of barriers'!$AF$2)+1),ROWS('List of barriers'!$AF$2:$AF19))),"")</f>
        <v/>
      </c>
      <c r="C23" s="310"/>
      <c r="D23" s="310"/>
      <c r="E23" s="310"/>
      <c r="F23" s="310"/>
      <c r="G23" s="310"/>
      <c r="I23" s="319" t="str">
        <f t="array" ref="I23">IFERROR(INDEX('List of barriers'!$AF$2:$AF$87,SMALL(IF('List of barriers'!$AG$2:$AG$87="MOYENNE",ROW('List of barriers'!$AF$2:$AF$87)-ROW('List of barriers'!$AF$2)+1),ROWS('List of barriers'!$AF$2:$AF19))),"")</f>
        <v/>
      </c>
      <c r="J23" s="439"/>
      <c r="K23" s="439"/>
      <c r="L23" s="439"/>
      <c r="M23" s="310"/>
      <c r="N23" s="310"/>
      <c r="P23" s="319" t="str">
        <f t="array" ref="P23">IFERROR(INDEX('List of barriers'!$AF$2:$AF$87,SMALL(IF('List of barriers'!$AG$2:$AG$87="FAIBLE",ROW('List of barriers'!$AF$2:$AF$87)-ROW('List of barriers'!$AF$2)+1),ROWS('List of barriers'!$AF$2:$AF19))),"")</f>
        <v/>
      </c>
      <c r="Q23" s="439"/>
      <c r="R23" s="439"/>
      <c r="S23" s="439"/>
      <c r="T23" s="310"/>
      <c r="U23" s="310"/>
      <c r="W23" s="320"/>
      <c r="AB23" s="312"/>
      <c r="AC23" s="312"/>
      <c r="AD23" s="312"/>
      <c r="AE23" s="312"/>
      <c r="AF23" s="312"/>
    </row>
    <row r="24" spans="2:32" ht="36" customHeight="1" x14ac:dyDescent="0.2">
      <c r="B24" s="319" t="str">
        <f t="array" ref="B24">IFERROR(INDEX('List of barriers'!$AF$2:$AF$87,SMALL(IF('List of barriers'!$AG$2:$AG$87="ÉLEVÉE",ROW('List of barriers'!$AF$2:$AF$87)-ROW('List of barriers'!$AF$2)+1),ROWS('List of barriers'!$AF$2:$AF20))),"")</f>
        <v/>
      </c>
      <c r="C24" s="310"/>
      <c r="D24" s="310"/>
      <c r="E24" s="310"/>
      <c r="F24" s="310"/>
      <c r="G24" s="310"/>
      <c r="I24" s="319" t="str">
        <f t="array" ref="I24">IFERROR(INDEX('List of barriers'!$AF$2:$AF$87,SMALL(IF('List of barriers'!$AG$2:$AG$87="MOYENNE",ROW('List of barriers'!$AF$2:$AF$87)-ROW('List of barriers'!$AF$2)+1),ROWS('List of barriers'!$AF$2:$AF20))),"")</f>
        <v/>
      </c>
      <c r="J24" s="439"/>
      <c r="K24" s="439"/>
      <c r="L24" s="439"/>
      <c r="M24" s="310"/>
      <c r="N24" s="310"/>
      <c r="P24" s="319" t="str">
        <f t="array" ref="P24">IFERROR(INDEX('List of barriers'!$AF$2:$AF$87,SMALL(IF('List of barriers'!$AG$2:$AG$87="FAIBLE",ROW('List of barriers'!$AF$2:$AF$87)-ROW('List of barriers'!$AF$2)+1),ROWS('List of barriers'!$AF$2:$AF20))),"")</f>
        <v/>
      </c>
      <c r="Q24" s="439"/>
      <c r="R24" s="439"/>
      <c r="S24" s="439"/>
      <c r="T24" s="310"/>
      <c r="U24" s="310"/>
      <c r="W24" s="320"/>
      <c r="AB24" s="312"/>
      <c r="AC24" s="312"/>
      <c r="AD24" s="312"/>
      <c r="AE24" s="312"/>
      <c r="AF24" s="312"/>
    </row>
    <row r="25" spans="2:32" ht="36" customHeight="1" x14ac:dyDescent="0.2">
      <c r="B25" s="319" t="str">
        <f t="array" ref="B25">IFERROR(INDEX('List of barriers'!$AF$2:$AF$87,SMALL(IF('List of barriers'!$AG$2:$AG$87="ÉLEVÉE",ROW('List of barriers'!$AF$2:$AF$87)-ROW('List of barriers'!$AF$2)+1),ROWS('List of barriers'!$AF$2:$AF21))),"")</f>
        <v/>
      </c>
      <c r="C25" s="310"/>
      <c r="D25" s="310"/>
      <c r="E25" s="310"/>
      <c r="F25" s="310"/>
      <c r="G25" s="310"/>
      <c r="I25" s="319" t="str">
        <f t="array" ref="I25">IFERROR(INDEX('List of barriers'!$AF$2:$AF$87,SMALL(IF('List of barriers'!$AG$2:$AG$87="MOYENNE",ROW('List of barriers'!$AF$2:$AF$87)-ROW('List of barriers'!$AF$2)+1),ROWS('List of barriers'!$AF$2:$AF21))),"")</f>
        <v/>
      </c>
      <c r="J25" s="439"/>
      <c r="K25" s="439"/>
      <c r="L25" s="439"/>
      <c r="M25" s="310"/>
      <c r="N25" s="310"/>
      <c r="P25" s="319" t="str">
        <f t="array" ref="P25">IFERROR(INDEX('List of barriers'!$AF$2:$AF$87,SMALL(IF('List of barriers'!$AG$2:$AG$87="FAIBLE",ROW('List of barriers'!$AF$2:$AF$87)-ROW('List of barriers'!$AF$2)+1),ROWS('List of barriers'!$AF$2:$AF21))),"")</f>
        <v/>
      </c>
      <c r="Q25" s="439"/>
      <c r="R25" s="439"/>
      <c r="S25" s="439"/>
      <c r="T25" s="310"/>
      <c r="U25" s="310"/>
      <c r="W25" s="320"/>
      <c r="AB25" s="312"/>
      <c r="AC25" s="312"/>
      <c r="AD25" s="312"/>
      <c r="AE25" s="312"/>
      <c r="AF25" s="312"/>
    </row>
    <row r="26" spans="2:32" ht="36" customHeight="1" x14ac:dyDescent="0.2">
      <c r="B26" s="319" t="str">
        <f t="array" ref="B26">IFERROR(INDEX('List of barriers'!$AF$2:$AF$87,SMALL(IF('List of barriers'!$AG$2:$AG$87="ÉLEVÉE",ROW('List of barriers'!$AF$2:$AF$87)-ROW('List of barriers'!$AF$2)+1),ROWS('List of barriers'!$AF$2:$AF22))),"")</f>
        <v/>
      </c>
      <c r="C26" s="310"/>
      <c r="D26" s="310"/>
      <c r="E26" s="310"/>
      <c r="F26" s="310"/>
      <c r="G26" s="310"/>
      <c r="I26" s="319" t="str">
        <f t="array" ref="I26">IFERROR(INDEX('List of barriers'!$AF$2:$AF$87,SMALL(IF('List of barriers'!$AG$2:$AG$87="MOYENNE",ROW('List of barriers'!$AF$2:$AF$87)-ROW('List of barriers'!$AF$2)+1),ROWS('List of barriers'!$AF$2:$AF22))),"")</f>
        <v/>
      </c>
      <c r="J26" s="439"/>
      <c r="K26" s="439"/>
      <c r="L26" s="439"/>
      <c r="M26" s="310"/>
      <c r="N26" s="310"/>
      <c r="P26" s="319" t="str">
        <f t="array" ref="P26">IFERROR(INDEX('List of barriers'!$AF$2:$AF$87,SMALL(IF('List of barriers'!$AG$2:$AG$87="FAIBLE",ROW('List of barriers'!$AF$2:$AF$87)-ROW('List of barriers'!$AF$2)+1),ROWS('List of barriers'!$AF$2:$AF22))),"")</f>
        <v/>
      </c>
      <c r="Q26" s="439"/>
      <c r="R26" s="439"/>
      <c r="S26" s="439"/>
      <c r="T26" s="310"/>
      <c r="U26" s="310"/>
      <c r="W26" s="320"/>
      <c r="AB26" s="312"/>
      <c r="AC26" s="312"/>
      <c r="AD26" s="312"/>
      <c r="AE26" s="312"/>
      <c r="AF26" s="312"/>
    </row>
    <row r="27" spans="2:32" ht="36" customHeight="1" x14ac:dyDescent="0.2">
      <c r="B27" s="319" t="str">
        <f t="array" ref="B27">IFERROR(INDEX('List of barriers'!$AF$2:$AF$87,SMALL(IF('List of barriers'!$AG$2:$AG$87="ÉLEVÉE",ROW('List of barriers'!$AF$2:$AF$87)-ROW('List of barriers'!$AF$2)+1),ROWS('List of barriers'!$AF$2:$AF23))),"")</f>
        <v/>
      </c>
      <c r="C27" s="310"/>
      <c r="D27" s="310"/>
      <c r="E27" s="310"/>
      <c r="F27" s="310"/>
      <c r="G27" s="310"/>
      <c r="I27" s="319" t="str">
        <f t="array" ref="I27">IFERROR(INDEX('List of barriers'!$AF$2:$AF$87,SMALL(IF('List of barriers'!$AG$2:$AG$87="MOYENNE",ROW('List of barriers'!$AF$2:$AF$87)-ROW('List of barriers'!$AF$2)+1),ROWS('List of barriers'!$AF$2:$AF23))),"")</f>
        <v/>
      </c>
      <c r="J27" s="439"/>
      <c r="K27" s="439"/>
      <c r="L27" s="439"/>
      <c r="M27" s="310"/>
      <c r="N27" s="310"/>
      <c r="P27" s="319" t="str">
        <f t="array" ref="P27">IFERROR(INDEX('List of barriers'!$AF$2:$AF$87,SMALL(IF('List of barriers'!$AG$2:$AG$87="FAIBLE",ROW('List of barriers'!$AF$2:$AF$87)-ROW('List of barriers'!$AF$2)+1),ROWS('List of barriers'!$AF$2:$AF23))),"")</f>
        <v/>
      </c>
      <c r="Q27" s="439"/>
      <c r="R27" s="439"/>
      <c r="S27" s="439"/>
      <c r="T27" s="310"/>
      <c r="U27" s="310"/>
      <c r="W27" s="320"/>
      <c r="AB27" s="312"/>
      <c r="AC27" s="312"/>
      <c r="AD27" s="312"/>
      <c r="AE27" s="312"/>
      <c r="AF27" s="312"/>
    </row>
    <row r="28" spans="2:32" ht="36" customHeight="1" x14ac:dyDescent="0.2">
      <c r="B28" s="319" t="str">
        <f t="array" ref="B28">IFERROR(INDEX('List of barriers'!$AF$2:$AF$87,SMALL(IF('List of barriers'!$AG$2:$AG$87="ÉLEVÉE",ROW('List of barriers'!$AF$2:$AF$87)-ROW('List of barriers'!$AF$2)+1),ROWS('List of barriers'!$AF$2:$AF24))),"")</f>
        <v/>
      </c>
      <c r="C28" s="310"/>
      <c r="D28" s="310"/>
      <c r="E28" s="310"/>
      <c r="F28" s="310"/>
      <c r="G28" s="310"/>
      <c r="I28" s="319" t="str">
        <f t="array" ref="I28">IFERROR(INDEX('List of barriers'!$AF$2:$AF$87,SMALL(IF('List of barriers'!$AG$2:$AG$87="MOYENNE",ROW('List of barriers'!$AF$2:$AF$87)-ROW('List of barriers'!$AF$2)+1),ROWS('List of barriers'!$AF$2:$AF24))),"")</f>
        <v/>
      </c>
      <c r="J28" s="439"/>
      <c r="K28" s="439"/>
      <c r="L28" s="439"/>
      <c r="M28" s="310"/>
      <c r="N28" s="310"/>
      <c r="P28" s="319" t="str">
        <f t="array" ref="P28">IFERROR(INDEX('List of barriers'!$AF$2:$AF$87,SMALL(IF('List of barriers'!$AG$2:$AG$87="FAIBLE",ROW('List of barriers'!$AF$2:$AF$87)-ROW('List of barriers'!$AF$2)+1),ROWS('List of barriers'!$AF$2:$AF24))),"")</f>
        <v/>
      </c>
      <c r="Q28" s="439"/>
      <c r="R28" s="439"/>
      <c r="S28" s="439"/>
      <c r="T28" s="310"/>
      <c r="U28" s="310"/>
      <c r="W28" s="320"/>
      <c r="AB28" s="312"/>
      <c r="AC28" s="312"/>
      <c r="AD28" s="312"/>
      <c r="AE28" s="312"/>
      <c r="AF28" s="312"/>
    </row>
    <row r="29" spans="2:32" ht="36" customHeight="1" x14ac:dyDescent="0.2">
      <c r="B29" s="319" t="str">
        <f t="array" ref="B29">IFERROR(INDEX('List of barriers'!$AF$2:$AF$87,SMALL(IF('List of barriers'!$AG$2:$AG$87="ÉLEVÉE",ROW('List of barriers'!$AF$2:$AF$87)-ROW('List of barriers'!$AF$2)+1),ROWS('List of barriers'!$AF$2:$AF25))),"")</f>
        <v/>
      </c>
      <c r="C29" s="310"/>
      <c r="D29" s="310"/>
      <c r="E29" s="310"/>
      <c r="F29" s="310"/>
      <c r="G29" s="310"/>
      <c r="I29" s="319" t="str">
        <f t="array" ref="I29">IFERROR(INDEX('List of barriers'!$AF$2:$AF$87,SMALL(IF('List of barriers'!$AG$2:$AG$87="MOYENNE",ROW('List of barriers'!$AF$2:$AF$87)-ROW('List of barriers'!$AF$2)+1),ROWS('List of barriers'!$AF$2:$AF25))),"")</f>
        <v/>
      </c>
      <c r="J29" s="439"/>
      <c r="K29" s="439"/>
      <c r="L29" s="439"/>
      <c r="M29" s="310"/>
      <c r="N29" s="310"/>
      <c r="P29" s="319" t="str">
        <f t="array" ref="P29">IFERROR(INDEX('List of barriers'!$AF$2:$AF$87,SMALL(IF('List of barriers'!$AG$2:$AG$87="FAIBLE",ROW('List of barriers'!$AF$2:$AF$87)-ROW('List of barriers'!$AF$2)+1),ROWS('List of barriers'!$AF$2:$AF25))),"")</f>
        <v/>
      </c>
      <c r="Q29" s="439"/>
      <c r="R29" s="439"/>
      <c r="S29" s="439"/>
      <c r="T29" s="310"/>
      <c r="U29" s="310"/>
      <c r="W29" s="320"/>
      <c r="AB29" s="312"/>
      <c r="AC29" s="312"/>
      <c r="AD29" s="312"/>
      <c r="AE29" s="312"/>
      <c r="AF29" s="312"/>
    </row>
    <row r="30" spans="2:32" ht="36" customHeight="1" x14ac:dyDescent="0.2">
      <c r="B30" s="319" t="str">
        <f t="array" ref="B30">IFERROR(INDEX('List of barriers'!$AF$2:$AF$87,SMALL(IF('List of barriers'!$AG$2:$AG$87="ÉLEVÉE",ROW('List of barriers'!$AF$2:$AF$87)-ROW('List of barriers'!$AF$2)+1),ROWS('List of barriers'!$AF$2:$AF26))),"")</f>
        <v/>
      </c>
      <c r="C30" s="310"/>
      <c r="D30" s="310"/>
      <c r="E30" s="310"/>
      <c r="F30" s="310"/>
      <c r="G30" s="310"/>
      <c r="I30" s="319" t="str">
        <f t="array" ref="I30">IFERROR(INDEX('List of barriers'!$AF$2:$AF$87,SMALL(IF('List of barriers'!$AG$2:$AG$87="MOYENNE",ROW('List of barriers'!$AF$2:$AF$87)-ROW('List of barriers'!$AF$2)+1),ROWS('List of barriers'!$AF$2:$AF26))),"")</f>
        <v/>
      </c>
      <c r="J30" s="439"/>
      <c r="K30" s="439"/>
      <c r="L30" s="439"/>
      <c r="M30" s="310"/>
      <c r="N30" s="310"/>
      <c r="P30" s="319" t="str">
        <f t="array" ref="P30">IFERROR(INDEX('List of barriers'!$AF$2:$AF$87,SMALL(IF('List of barriers'!$AG$2:$AG$87="FAIBLE",ROW('List of barriers'!$AF$2:$AF$87)-ROW('List of barriers'!$AF$2)+1),ROWS('List of barriers'!$AF$2:$AF26))),"")</f>
        <v/>
      </c>
      <c r="Q30" s="439"/>
      <c r="R30" s="439"/>
      <c r="S30" s="439"/>
      <c r="T30" s="310"/>
      <c r="U30" s="310"/>
      <c r="W30" s="320"/>
      <c r="AB30" s="312"/>
      <c r="AC30" s="312"/>
      <c r="AD30" s="312"/>
      <c r="AE30" s="312"/>
      <c r="AF30" s="312"/>
    </row>
    <row r="31" spans="2:32" ht="36" customHeight="1" x14ac:dyDescent="0.2">
      <c r="B31" s="319" t="str">
        <f t="array" ref="B31">IFERROR(INDEX('List of barriers'!$AF$2:$AF$87,SMALL(IF('List of barriers'!$AG$2:$AG$87="ÉLEVÉE",ROW('List of barriers'!$AF$2:$AF$87)-ROW('List of barriers'!$AF$2)+1),ROWS('List of barriers'!$AF$2:$AF27))),"")</f>
        <v/>
      </c>
      <c r="C31" s="310"/>
      <c r="D31" s="310"/>
      <c r="E31" s="310"/>
      <c r="F31" s="310"/>
      <c r="G31" s="310"/>
      <c r="I31" s="319" t="str">
        <f t="array" ref="I31">IFERROR(INDEX('List of barriers'!$AF$2:$AF$87,SMALL(IF('List of barriers'!$AG$2:$AG$87="MOYENNE",ROW('List of barriers'!$AF$2:$AF$87)-ROW('List of barriers'!$AF$2)+1),ROWS('List of barriers'!$AF$2:$AF27))),"")</f>
        <v/>
      </c>
      <c r="J31" s="439"/>
      <c r="K31" s="439"/>
      <c r="L31" s="439"/>
      <c r="M31" s="310"/>
      <c r="N31" s="310"/>
      <c r="P31" s="319" t="str">
        <f t="array" ref="P31">IFERROR(INDEX('List of barriers'!$AF$2:$AF$87,SMALL(IF('List of barriers'!$AG$2:$AG$87="FAIBLE",ROW('List of barriers'!$AF$2:$AF$87)-ROW('List of barriers'!$AF$2)+1),ROWS('List of barriers'!$AF$2:$AF27))),"")</f>
        <v/>
      </c>
      <c r="Q31" s="439"/>
      <c r="R31" s="439"/>
      <c r="S31" s="439"/>
      <c r="T31" s="310"/>
      <c r="U31" s="310"/>
      <c r="W31" s="320"/>
    </row>
    <row r="32" spans="2:32" ht="36" customHeight="1" x14ac:dyDescent="0.2">
      <c r="B32" s="319" t="str">
        <f t="array" ref="B32">IFERROR(INDEX('List of barriers'!$AF$2:$AF$87,SMALL(IF('List of barriers'!$AG$2:$AG$87="ÉLEVÉE",ROW('List of barriers'!$AF$2:$AF$87)-ROW('List of barriers'!$AF$2)+1),ROWS('List of barriers'!$AF$2:$AF28))),"")</f>
        <v/>
      </c>
      <c r="C32" s="310"/>
      <c r="D32" s="310"/>
      <c r="E32" s="310"/>
      <c r="F32" s="310"/>
      <c r="G32" s="310"/>
      <c r="I32" s="319" t="str">
        <f t="array" ref="I32">IFERROR(INDEX('List of barriers'!$AF$2:$AF$87,SMALL(IF('List of barriers'!$AG$2:$AG$87="MOYENNE",ROW('List of barriers'!$AF$2:$AF$87)-ROW('List of barriers'!$AF$2)+1),ROWS('List of barriers'!$AF$2:$AF28))),"")</f>
        <v/>
      </c>
      <c r="J32" s="439"/>
      <c r="K32" s="439"/>
      <c r="L32" s="439"/>
      <c r="M32" s="310"/>
      <c r="N32" s="310"/>
      <c r="P32" s="319" t="str">
        <f t="array" ref="P32">IFERROR(INDEX('List of barriers'!$AF$2:$AF$87,SMALL(IF('List of barriers'!$AG$2:$AG$87="FAIBLE",ROW('List of barriers'!$AF$2:$AF$87)-ROW('List of barriers'!$AF$2)+1),ROWS('List of barriers'!$AF$2:$AF28))),"")</f>
        <v/>
      </c>
      <c r="Q32" s="439"/>
      <c r="R32" s="439"/>
      <c r="S32" s="439"/>
      <c r="T32" s="310"/>
      <c r="U32" s="310"/>
      <c r="W32" s="320"/>
    </row>
    <row r="33" spans="2:23" ht="36" customHeight="1" x14ac:dyDescent="0.2">
      <c r="B33" s="319" t="str">
        <f t="array" ref="B33">IFERROR(INDEX('List of barriers'!$AF$2:$AF$87,SMALL(IF('List of barriers'!$AG$2:$AG$87="ÉLEVÉE",ROW('List of barriers'!$AF$2:$AF$87)-ROW('List of barriers'!$AF$2)+1),ROWS('List of barriers'!$AF$2:$AF29))),"")</f>
        <v/>
      </c>
      <c r="C33" s="310"/>
      <c r="D33" s="310"/>
      <c r="E33" s="310"/>
      <c r="F33" s="310"/>
      <c r="G33" s="310"/>
      <c r="I33" s="319" t="str">
        <f t="array" ref="I33">IFERROR(INDEX('List of barriers'!$AF$2:$AF$87,SMALL(IF('List of barriers'!$AG$2:$AG$87="MOYENNE",ROW('List of barriers'!$AF$2:$AF$87)-ROW('List of barriers'!$AF$2)+1),ROWS('List of barriers'!$AF$2:$AF29))),"")</f>
        <v/>
      </c>
      <c r="J33" s="439"/>
      <c r="K33" s="439"/>
      <c r="L33" s="439"/>
      <c r="M33" s="310"/>
      <c r="N33" s="310"/>
      <c r="P33" s="319" t="str">
        <f t="array" ref="P33">IFERROR(INDEX('List of barriers'!$AF$2:$AF$87,SMALL(IF('List of barriers'!$AG$2:$AG$87="FAIBLE",ROW('List of barriers'!$AF$2:$AF$87)-ROW('List of barriers'!$AF$2)+1),ROWS('List of barriers'!$AF$2:$AF29))),"")</f>
        <v/>
      </c>
      <c r="Q33" s="439"/>
      <c r="R33" s="439"/>
      <c r="S33" s="439"/>
      <c r="T33" s="310"/>
      <c r="U33" s="310"/>
      <c r="W33" s="320"/>
    </row>
    <row r="34" spans="2:23" ht="36" customHeight="1" x14ac:dyDescent="0.2">
      <c r="B34" s="319" t="str">
        <f t="array" ref="B34">IFERROR(INDEX('List of barriers'!$AF$2:$AF$87,SMALL(IF('List of barriers'!$AG$2:$AG$87="ÉLEVÉE",ROW('List of barriers'!$AF$2:$AF$87)-ROW('List of barriers'!$AF$2)+1),ROWS('List of barriers'!$AF$2:$AF30))),"")</f>
        <v/>
      </c>
      <c r="C34" s="310"/>
      <c r="D34" s="310"/>
      <c r="E34" s="310"/>
      <c r="F34" s="310"/>
      <c r="G34" s="310"/>
      <c r="I34" s="319" t="str">
        <f t="array" ref="I34">IFERROR(INDEX('List of barriers'!$AF$2:$AF$87,SMALL(IF('List of barriers'!$AG$2:$AG$87="MOYENNE",ROW('List of barriers'!$AF$2:$AF$87)-ROW('List of barriers'!$AF$2)+1),ROWS('List of barriers'!$AF$2:$AF30))),"")</f>
        <v/>
      </c>
      <c r="J34" s="439"/>
      <c r="K34" s="439"/>
      <c r="L34" s="439"/>
      <c r="M34" s="310"/>
      <c r="N34" s="310"/>
      <c r="P34" s="319" t="str">
        <f t="array" ref="P34">IFERROR(INDEX('List of barriers'!$AF$2:$AF$87,SMALL(IF('List of barriers'!$AG$2:$AG$87="FAIBLE",ROW('List of barriers'!$AF$2:$AF$87)-ROW('List of barriers'!$AF$2)+1),ROWS('List of barriers'!$AF$2:$AF30))),"")</f>
        <v/>
      </c>
      <c r="Q34" s="439"/>
      <c r="R34" s="439"/>
      <c r="S34" s="439"/>
      <c r="T34" s="310"/>
      <c r="U34" s="310"/>
      <c r="W34" s="320"/>
    </row>
    <row r="35" spans="2:23" ht="36" customHeight="1" x14ac:dyDescent="0.2">
      <c r="B35" s="319" t="str">
        <f t="array" ref="B35">IFERROR(INDEX('List of barriers'!$AF$2:$AF$87,SMALL(IF('List of barriers'!$AG$2:$AG$87="ÉLEVÉE",ROW('List of barriers'!$AF$2:$AF$87)-ROW('List of barriers'!$AF$2)+1),ROWS('List of barriers'!$AF$2:$AF31))),"")</f>
        <v/>
      </c>
      <c r="C35" s="310"/>
      <c r="D35" s="310"/>
      <c r="E35" s="310"/>
      <c r="F35" s="310"/>
      <c r="G35" s="310"/>
      <c r="I35" s="319" t="str">
        <f t="array" ref="I35">IFERROR(INDEX('List of barriers'!$AF$2:$AF$87,SMALL(IF('List of barriers'!$AG$2:$AG$87="MOYENNE",ROW('List of barriers'!$AF$2:$AF$87)-ROW('List of barriers'!$AF$2)+1),ROWS('List of barriers'!$AF$2:$AF31))),"")</f>
        <v/>
      </c>
      <c r="J35" s="439"/>
      <c r="K35" s="439"/>
      <c r="L35" s="439"/>
      <c r="M35" s="310"/>
      <c r="N35" s="310"/>
      <c r="P35" s="319" t="str">
        <f t="array" ref="P35">IFERROR(INDEX('List of barriers'!$AF$2:$AF$87,SMALL(IF('List of barriers'!$AG$2:$AG$87="FAIBLE",ROW('List of barriers'!$AF$2:$AF$87)-ROW('List of barriers'!$AF$2)+1),ROWS('List of barriers'!$AF$2:$AF31))),"")</f>
        <v/>
      </c>
      <c r="Q35" s="439"/>
      <c r="R35" s="439"/>
      <c r="S35" s="439"/>
      <c r="T35" s="310"/>
      <c r="U35" s="310"/>
      <c r="W35" s="320"/>
    </row>
    <row r="36" spans="2:23" ht="36" customHeight="1" x14ac:dyDescent="0.2">
      <c r="B36" s="319" t="str">
        <f t="array" ref="B36">IFERROR(INDEX('List of barriers'!$AF$2:$AF$87,SMALL(IF('List of barriers'!$AG$2:$AG$87="ÉLEVÉE",ROW('List of barriers'!$AF$2:$AF$87)-ROW('List of barriers'!$AF$2)+1),ROWS('List of barriers'!$AF$2:$AF32))),"")</f>
        <v/>
      </c>
      <c r="C36" s="310"/>
      <c r="D36" s="310"/>
      <c r="E36" s="310"/>
      <c r="F36" s="310"/>
      <c r="G36" s="310"/>
      <c r="I36" s="319" t="str">
        <f t="array" ref="I36">IFERROR(INDEX('List of barriers'!$AF$2:$AF$87,SMALL(IF('List of barriers'!$AG$2:$AG$87="MOYENNE",ROW('List of barriers'!$AF$2:$AF$87)-ROW('List of barriers'!$AF$2)+1),ROWS('List of barriers'!$AF$2:$AF32))),"")</f>
        <v/>
      </c>
      <c r="J36" s="439"/>
      <c r="K36" s="439"/>
      <c r="L36" s="439"/>
      <c r="M36" s="310"/>
      <c r="N36" s="310"/>
      <c r="P36" s="319" t="str">
        <f t="array" ref="P36">IFERROR(INDEX('List of barriers'!$AF$2:$AF$87,SMALL(IF('List of barriers'!$AG$2:$AG$87="FAIBLE",ROW('List of barriers'!$AF$2:$AF$87)-ROW('List of barriers'!$AF$2)+1),ROWS('List of barriers'!$AF$2:$AF32))),"")</f>
        <v/>
      </c>
      <c r="Q36" s="439"/>
      <c r="R36" s="439"/>
      <c r="S36" s="439"/>
      <c r="T36" s="310"/>
      <c r="U36" s="310"/>
      <c r="W36" s="320"/>
    </row>
    <row r="37" spans="2:23" ht="36" customHeight="1" x14ac:dyDescent="0.2">
      <c r="B37" s="319" t="str">
        <f t="array" ref="B37">IFERROR(INDEX('List of barriers'!$AF$2:$AF$87,SMALL(IF('List of barriers'!$AG$2:$AG$87="ÉLEVÉE",ROW('List of barriers'!$AF$2:$AF$87)-ROW('List of barriers'!$AF$2)+1),ROWS('List of barriers'!$AF$2:$AF33))),"")</f>
        <v/>
      </c>
      <c r="C37" s="310"/>
      <c r="D37" s="310"/>
      <c r="E37" s="310"/>
      <c r="F37" s="310"/>
      <c r="G37" s="310"/>
      <c r="I37" s="319" t="str">
        <f t="array" ref="I37">IFERROR(INDEX('List of barriers'!$AF$2:$AF$87,SMALL(IF('List of barriers'!$AG$2:$AG$87="MOYENNE",ROW('List of barriers'!$AF$2:$AF$87)-ROW('List of barriers'!$AF$2)+1),ROWS('List of barriers'!$AF$2:$AF33))),"")</f>
        <v/>
      </c>
      <c r="J37" s="439"/>
      <c r="K37" s="439"/>
      <c r="L37" s="439"/>
      <c r="M37" s="310"/>
      <c r="N37" s="310"/>
      <c r="P37" s="319" t="str">
        <f t="array" ref="P37">IFERROR(INDEX('List of barriers'!$AF$2:$AF$87,SMALL(IF('List of barriers'!$AG$2:$AG$87="FAIBLE",ROW('List of barriers'!$AF$2:$AF$87)-ROW('List of barriers'!$AF$2)+1),ROWS('List of barriers'!$AF$2:$AF33))),"")</f>
        <v/>
      </c>
      <c r="Q37" s="439"/>
      <c r="R37" s="439"/>
      <c r="S37" s="439"/>
      <c r="T37" s="310"/>
      <c r="U37" s="310"/>
      <c r="W37" s="320"/>
    </row>
    <row r="38" spans="2:23" ht="36" customHeight="1" x14ac:dyDescent="0.2">
      <c r="B38" s="319" t="str">
        <f t="array" ref="B38">IFERROR(INDEX('List of barriers'!$AF$2:$AF$87,SMALL(IF('List of barriers'!$AG$2:$AG$87="ÉLEVÉE",ROW('List of barriers'!$AF$2:$AF$87)-ROW('List of barriers'!$AF$2)+1),ROWS('List of barriers'!$AF$2:$AF34))),"")</f>
        <v/>
      </c>
      <c r="C38" s="310"/>
      <c r="D38" s="310"/>
      <c r="E38" s="310"/>
      <c r="F38" s="310"/>
      <c r="G38" s="310"/>
      <c r="I38" s="319" t="str">
        <f t="array" ref="I38">IFERROR(INDEX('List of barriers'!$AF$2:$AF$87,SMALL(IF('List of barriers'!$AG$2:$AG$87="MOYENNE",ROW('List of barriers'!$AF$2:$AF$87)-ROW('List of barriers'!$AF$2)+1),ROWS('List of barriers'!$AF$2:$AF34))),"")</f>
        <v/>
      </c>
      <c r="J38" s="439"/>
      <c r="K38" s="439"/>
      <c r="L38" s="439"/>
      <c r="M38" s="310"/>
      <c r="N38" s="310"/>
      <c r="P38" s="319" t="str">
        <f t="array" ref="P38">IFERROR(INDEX('List of barriers'!$AF$2:$AF$87,SMALL(IF('List of barriers'!$AG$2:$AG$87="FAIBLE",ROW('List of barriers'!$AF$2:$AF$87)-ROW('List of barriers'!$AF$2)+1),ROWS('List of barriers'!$AF$2:$AF34))),"")</f>
        <v/>
      </c>
      <c r="Q38" s="439"/>
      <c r="R38" s="439"/>
      <c r="S38" s="439"/>
      <c r="T38" s="310"/>
      <c r="U38" s="310"/>
      <c r="W38" s="320"/>
    </row>
    <row r="39" spans="2:23" ht="36" customHeight="1" x14ac:dyDescent="0.2">
      <c r="B39" s="319" t="str">
        <f t="array" ref="B39">IFERROR(INDEX('List of barriers'!$AF$2:$AF$87,SMALL(IF('List of barriers'!$AG$2:$AG$87="ÉLEVÉE",ROW('List of barriers'!$AF$2:$AF$87)-ROW('List of barriers'!$AF$2)+1),ROWS('List of barriers'!$AF$2:$AF35))),"")</f>
        <v/>
      </c>
      <c r="C39" s="310"/>
      <c r="D39" s="310"/>
      <c r="E39" s="310"/>
      <c r="F39" s="310"/>
      <c r="G39" s="310"/>
      <c r="I39" s="319" t="str">
        <f t="array" ref="I39">IFERROR(INDEX('List of barriers'!$AF$2:$AF$87,SMALL(IF('List of barriers'!$AG$2:$AG$87="MOYENNE",ROW('List of barriers'!$AF$2:$AF$87)-ROW('List of barriers'!$AF$2)+1),ROWS('List of barriers'!$AF$2:$AF35))),"")</f>
        <v/>
      </c>
      <c r="J39" s="439"/>
      <c r="K39" s="439"/>
      <c r="L39" s="439"/>
      <c r="M39" s="310"/>
      <c r="N39" s="310"/>
      <c r="P39" s="319" t="str">
        <f t="array" ref="P39">IFERROR(INDEX('List of barriers'!$AF$2:$AF$87,SMALL(IF('List of barriers'!$AG$2:$AG$87="FAIBLE",ROW('List of barriers'!$AF$2:$AF$87)-ROW('List of barriers'!$AF$2)+1),ROWS('List of barriers'!$AF$2:$AF35))),"")</f>
        <v/>
      </c>
      <c r="Q39" s="439"/>
      <c r="R39" s="439"/>
      <c r="S39" s="439"/>
      <c r="T39" s="310"/>
      <c r="U39" s="310"/>
      <c r="W39" s="320"/>
    </row>
    <row r="40" spans="2:23" ht="36" customHeight="1" x14ac:dyDescent="0.2">
      <c r="B40" s="319" t="str">
        <f t="array" ref="B40">IFERROR(INDEX('List of barriers'!$AF$2:$AF$87,SMALL(IF('List of barriers'!$AG$2:$AG$87="ÉLEVÉE",ROW('List of barriers'!$AF$2:$AF$87)-ROW('List of barriers'!$AF$2)+1),ROWS('List of barriers'!$AF$2:$AF36))),"")</f>
        <v/>
      </c>
      <c r="C40" s="310"/>
      <c r="D40" s="310"/>
      <c r="E40" s="310"/>
      <c r="F40" s="310"/>
      <c r="G40" s="310"/>
      <c r="I40" s="319" t="str">
        <f t="array" ref="I40">IFERROR(INDEX('List of barriers'!$AF$2:$AF$87,SMALL(IF('List of barriers'!$AG$2:$AG$87="MOYENNE",ROW('List of barriers'!$AF$2:$AF$87)-ROW('List of barriers'!$AF$2)+1),ROWS('List of barriers'!$AF$2:$AF36))),"")</f>
        <v/>
      </c>
      <c r="J40" s="439"/>
      <c r="K40" s="439"/>
      <c r="L40" s="439"/>
      <c r="M40" s="310"/>
      <c r="N40" s="310"/>
      <c r="P40" s="319" t="str">
        <f t="array" ref="P40">IFERROR(INDEX('List of barriers'!$AF$2:$AF$87,SMALL(IF('List of barriers'!$AG$2:$AG$87="FAIBLE",ROW('List of barriers'!$AF$2:$AF$87)-ROW('List of barriers'!$AF$2)+1),ROWS('List of barriers'!$AF$2:$AF36))),"")</f>
        <v/>
      </c>
      <c r="Q40" s="439"/>
      <c r="R40" s="439"/>
      <c r="S40" s="439"/>
      <c r="T40" s="310"/>
      <c r="U40" s="310"/>
      <c r="W40" s="320"/>
    </row>
    <row r="41" spans="2:23" ht="36" customHeight="1" x14ac:dyDescent="0.2">
      <c r="B41" s="319" t="str">
        <f t="array" ref="B41">IFERROR(INDEX('List of barriers'!$AF$2:$AF$87,SMALL(IF('List of barriers'!$AG$2:$AG$87="ÉLEVÉE",ROW('List of barriers'!$AF$2:$AF$87)-ROW('List of barriers'!$AF$2)+1),ROWS('List of barriers'!$AF$2:$AF37))),"")</f>
        <v/>
      </c>
      <c r="C41" s="310"/>
      <c r="D41" s="310"/>
      <c r="E41" s="310"/>
      <c r="F41" s="310"/>
      <c r="G41" s="310"/>
      <c r="I41" s="319" t="str">
        <f t="array" ref="I41">IFERROR(INDEX('List of barriers'!$AF$2:$AF$87,SMALL(IF('List of barriers'!$AG$2:$AG$87="MOYENNE",ROW('List of barriers'!$AF$2:$AF$87)-ROW('List of barriers'!$AF$2)+1),ROWS('List of barriers'!$AF$2:$AF37))),"")</f>
        <v/>
      </c>
      <c r="J41" s="439"/>
      <c r="K41" s="439"/>
      <c r="L41" s="439"/>
      <c r="M41" s="310"/>
      <c r="N41" s="310"/>
      <c r="P41" s="319" t="str">
        <f t="array" ref="P41">IFERROR(INDEX('List of barriers'!$AF$2:$AF$87,SMALL(IF('List of barriers'!$AG$2:$AG$87="FAIBLE",ROW('List of barriers'!$AF$2:$AF$87)-ROW('List of barriers'!$AF$2)+1),ROWS('List of barriers'!$AF$2:$AF37))),"")</f>
        <v/>
      </c>
      <c r="Q41" s="439"/>
      <c r="R41" s="439"/>
      <c r="S41" s="439"/>
      <c r="T41" s="310"/>
      <c r="U41" s="310"/>
      <c r="W41" s="320"/>
    </row>
    <row r="42" spans="2:23" ht="36" customHeight="1" x14ac:dyDescent="0.2">
      <c r="B42" s="319" t="str">
        <f t="array" ref="B42">IFERROR(INDEX('List of barriers'!$AF$2:$AF$87,SMALL(IF('List of barriers'!$AG$2:$AG$87="ÉLEVÉE",ROW('List of barriers'!$AF$2:$AF$87)-ROW('List of barriers'!$AF$2)+1),ROWS('List of barriers'!$AF$2:$AF38))),"")</f>
        <v/>
      </c>
      <c r="C42" s="310"/>
      <c r="D42" s="310"/>
      <c r="E42" s="310"/>
      <c r="F42" s="310"/>
      <c r="G42" s="310"/>
      <c r="I42" s="319" t="str">
        <f t="array" ref="I42">IFERROR(INDEX('List of barriers'!$AF$2:$AF$87,SMALL(IF('List of barriers'!$AG$2:$AG$87="MOYENNE",ROW('List of barriers'!$AF$2:$AF$87)-ROW('List of barriers'!$AF$2)+1),ROWS('List of barriers'!$AF$2:$AF38))),"")</f>
        <v/>
      </c>
      <c r="J42" s="439"/>
      <c r="K42" s="439"/>
      <c r="L42" s="439"/>
      <c r="M42" s="310"/>
      <c r="N42" s="310"/>
      <c r="P42" s="319" t="str">
        <f t="array" ref="P42">IFERROR(INDEX('List of barriers'!$AF$2:$AF$87,SMALL(IF('List of barriers'!$AG$2:$AG$87="FAIBLE",ROW('List of barriers'!$AF$2:$AF$87)-ROW('List of barriers'!$AF$2)+1),ROWS('List of barriers'!$AF$2:$AF38))),"")</f>
        <v/>
      </c>
      <c r="Q42" s="439"/>
      <c r="R42" s="439"/>
      <c r="S42" s="439"/>
      <c r="T42" s="310"/>
      <c r="U42" s="310"/>
      <c r="W42" s="320"/>
    </row>
    <row r="43" spans="2:23" ht="36" customHeight="1" x14ac:dyDescent="0.2">
      <c r="B43" s="319" t="str">
        <f t="array" ref="B43">IFERROR(INDEX('List of barriers'!$AF$2:$AF$87,SMALL(IF('List of barriers'!$AG$2:$AG$87="ÉLEVÉE",ROW('List of barriers'!$AF$2:$AF$87)-ROW('List of barriers'!$AF$2)+1),ROWS('List of barriers'!$AF$2:$AF39))),"")</f>
        <v/>
      </c>
      <c r="C43" s="310"/>
      <c r="D43" s="310"/>
      <c r="E43" s="310"/>
      <c r="F43" s="310"/>
      <c r="G43" s="310"/>
      <c r="I43" s="319" t="str">
        <f t="array" ref="I43">IFERROR(INDEX('List of barriers'!$AF$2:$AF$87,SMALL(IF('List of barriers'!$AG$2:$AG$87="MOYENNE",ROW('List of barriers'!$AF$2:$AF$87)-ROW('List of barriers'!$AF$2)+1),ROWS('List of barriers'!$AF$2:$AF39))),"")</f>
        <v/>
      </c>
      <c r="J43" s="439"/>
      <c r="K43" s="439"/>
      <c r="L43" s="439"/>
      <c r="M43" s="310"/>
      <c r="N43" s="310"/>
      <c r="P43" s="319" t="str">
        <f t="array" ref="P43">IFERROR(INDEX('List of barriers'!$AF$2:$AF$87,SMALL(IF('List of barriers'!$AG$2:$AG$87="FAIBLE",ROW('List of barriers'!$AF$2:$AF$87)-ROW('List of barriers'!$AF$2)+1),ROWS('List of barriers'!$AF$2:$AF39))),"")</f>
        <v/>
      </c>
      <c r="Q43" s="439"/>
      <c r="R43" s="439"/>
      <c r="S43" s="439"/>
      <c r="T43" s="310"/>
      <c r="U43" s="310"/>
      <c r="W43" s="320"/>
    </row>
    <row r="44" spans="2:23" ht="36" customHeight="1" x14ac:dyDescent="0.2">
      <c r="B44" s="319" t="str">
        <f t="array" ref="B44">IFERROR(INDEX('List of barriers'!$AF$2:$AF$87,SMALL(IF('List of barriers'!$AG$2:$AG$87="ÉLEVÉE",ROW('List of barriers'!$AF$2:$AF$87)-ROW('List of barriers'!$AF$2)+1),ROWS('List of barriers'!$AF$2:$AF40))),"")</f>
        <v/>
      </c>
      <c r="C44" s="310"/>
      <c r="D44" s="310"/>
      <c r="E44" s="310"/>
      <c r="F44" s="310"/>
      <c r="G44" s="310"/>
      <c r="I44" s="319" t="str">
        <f t="array" ref="I44">IFERROR(INDEX('List of barriers'!$AF$2:$AF$87,SMALL(IF('List of barriers'!$AG$2:$AG$87="MOYENNE",ROW('List of barriers'!$AF$2:$AF$87)-ROW('List of barriers'!$AF$2)+1),ROWS('List of barriers'!$AF$2:$AF40))),"")</f>
        <v/>
      </c>
      <c r="J44" s="439"/>
      <c r="K44" s="439"/>
      <c r="L44" s="439"/>
      <c r="M44" s="310"/>
      <c r="N44" s="310"/>
      <c r="P44" s="319" t="str">
        <f t="array" ref="P44">IFERROR(INDEX('List of barriers'!$AF$2:$AF$87,SMALL(IF('List of barriers'!$AG$2:$AG$87="FAIBLE",ROW('List of barriers'!$AF$2:$AF$87)-ROW('List of barriers'!$AF$2)+1),ROWS('List of barriers'!$AF$2:$AF40))),"")</f>
        <v/>
      </c>
      <c r="Q44" s="439"/>
      <c r="R44" s="439"/>
      <c r="S44" s="439"/>
      <c r="T44" s="310"/>
      <c r="U44" s="310"/>
      <c r="W44" s="320"/>
    </row>
    <row r="45" spans="2:23" ht="36" customHeight="1" x14ac:dyDescent="0.2">
      <c r="B45" s="319" t="str">
        <f t="array" ref="B45">IFERROR(INDEX('List of barriers'!$AF$2:$AF$87,SMALL(IF('List of barriers'!$AG$2:$AG$87="ÉLEVÉE",ROW('List of barriers'!$AF$2:$AF$87)-ROW('List of barriers'!$AF$2)+1),ROWS('List of barriers'!$AF$2:$AF41))),"")</f>
        <v/>
      </c>
      <c r="C45" s="310"/>
      <c r="D45" s="310"/>
      <c r="E45" s="310"/>
      <c r="F45" s="310"/>
      <c r="G45" s="310"/>
      <c r="I45" s="319" t="str">
        <f t="array" ref="I45">IFERROR(INDEX('List of barriers'!$AF$2:$AF$87,SMALL(IF('List of barriers'!$AG$2:$AG$87="MOYENNE",ROW('List of barriers'!$AF$2:$AF$87)-ROW('List of barriers'!$AF$2)+1),ROWS('List of barriers'!$AF$2:$AF41))),"")</f>
        <v/>
      </c>
      <c r="J45" s="439"/>
      <c r="K45" s="439"/>
      <c r="L45" s="439"/>
      <c r="M45" s="310"/>
      <c r="N45" s="310"/>
      <c r="P45" s="319" t="str">
        <f t="array" ref="P45">IFERROR(INDEX('List of barriers'!$AF$2:$AF$87,SMALL(IF('List of barriers'!$AG$2:$AG$87="FAIBLE",ROW('List of barriers'!$AF$2:$AF$87)-ROW('List of barriers'!$AF$2)+1),ROWS('List of barriers'!$AF$2:$AF41))),"")</f>
        <v/>
      </c>
      <c r="Q45" s="439"/>
      <c r="R45" s="439"/>
      <c r="S45" s="439"/>
      <c r="T45" s="310"/>
      <c r="U45" s="310"/>
      <c r="W45" s="320"/>
    </row>
    <row r="46" spans="2:23" ht="36" customHeight="1" x14ac:dyDescent="0.2">
      <c r="B46" s="319" t="str">
        <f t="array" ref="B46">IFERROR(INDEX('List of barriers'!$AF$2:$AF$87,SMALL(IF('List of barriers'!$AG$2:$AG$87="ÉLEVÉE",ROW('List of barriers'!$AF$2:$AF$87)-ROW('List of barriers'!$AF$2)+1),ROWS('List of barriers'!$AF$2:$AF42))),"")</f>
        <v/>
      </c>
      <c r="C46" s="310"/>
      <c r="D46" s="310"/>
      <c r="E46" s="310"/>
      <c r="F46" s="310"/>
      <c r="G46" s="310"/>
      <c r="I46" s="319" t="str">
        <f t="array" ref="I46">IFERROR(INDEX('List of barriers'!$AF$2:$AF$87,SMALL(IF('List of barriers'!$AG$2:$AG$87="MOYENNE",ROW('List of barriers'!$AF$2:$AF$87)-ROW('List of barriers'!$AF$2)+1),ROWS('List of barriers'!$AF$2:$AF42))),"")</f>
        <v/>
      </c>
      <c r="J46" s="439"/>
      <c r="K46" s="439"/>
      <c r="L46" s="439"/>
      <c r="M46" s="310"/>
      <c r="N46" s="310"/>
      <c r="P46" s="319" t="str">
        <f t="array" ref="P46">IFERROR(INDEX('List of barriers'!$AF$2:$AF$87,SMALL(IF('List of barriers'!$AG$2:$AG$87="FAIBLE",ROW('List of barriers'!$AF$2:$AF$87)-ROW('List of barriers'!$AF$2)+1),ROWS('List of barriers'!$AF$2:$AF42))),"")</f>
        <v/>
      </c>
      <c r="Q46" s="439"/>
      <c r="R46" s="439"/>
      <c r="S46" s="439"/>
      <c r="T46" s="310"/>
      <c r="U46" s="310"/>
      <c r="W46" s="320"/>
    </row>
    <row r="47" spans="2:23" ht="36" customHeight="1" x14ac:dyDescent="0.2">
      <c r="B47" s="319" t="str">
        <f t="array" ref="B47">IFERROR(INDEX('List of barriers'!$AF$2:$AF$87,SMALL(IF('List of barriers'!$AG$2:$AG$87="ÉLEVÉE",ROW('List of barriers'!$AF$2:$AF$87)-ROW('List of barriers'!$AF$2)+1),ROWS('List of barriers'!$AF$2:$AF43))),"")</f>
        <v/>
      </c>
      <c r="C47" s="310"/>
      <c r="D47" s="310"/>
      <c r="E47" s="310"/>
      <c r="F47" s="310"/>
      <c r="G47" s="310"/>
      <c r="I47" s="319" t="str">
        <f t="array" ref="I47">IFERROR(INDEX('List of barriers'!$AF$2:$AF$87,SMALL(IF('List of barriers'!$AG$2:$AG$87="MOYENNE",ROW('List of barriers'!$AF$2:$AF$87)-ROW('List of barriers'!$AF$2)+1),ROWS('List of barriers'!$AF$2:$AF43))),"")</f>
        <v/>
      </c>
      <c r="J47" s="439"/>
      <c r="K47" s="439"/>
      <c r="L47" s="439"/>
      <c r="M47" s="310"/>
      <c r="N47" s="310"/>
      <c r="P47" s="319" t="str">
        <f t="array" ref="P47">IFERROR(INDEX('List of barriers'!$AF$2:$AF$87,SMALL(IF('List of barriers'!$AG$2:$AG$87="FAIBLE",ROW('List of barriers'!$AF$2:$AF$87)-ROW('List of barriers'!$AF$2)+1),ROWS('List of barriers'!$AF$2:$AF43))),"")</f>
        <v/>
      </c>
      <c r="Q47" s="439"/>
      <c r="R47" s="439"/>
      <c r="S47" s="439"/>
      <c r="T47" s="310"/>
      <c r="U47" s="310"/>
      <c r="W47" s="320"/>
    </row>
    <row r="48" spans="2:23" ht="36" customHeight="1" x14ac:dyDescent="0.2">
      <c r="B48" s="319" t="str">
        <f t="array" ref="B48">IFERROR(INDEX('List of barriers'!$AF$2:$AF$87,SMALL(IF('List of barriers'!$AG$2:$AG$87="ÉLEVÉE",ROW('List of barriers'!$AF$2:$AF$87)-ROW('List of barriers'!$AF$2)+1),ROWS('List of barriers'!$AF$2:$AF44))),"")</f>
        <v/>
      </c>
      <c r="C48" s="310"/>
      <c r="D48" s="310"/>
      <c r="E48" s="310"/>
      <c r="F48" s="310"/>
      <c r="G48" s="310"/>
      <c r="I48" s="319" t="str">
        <f t="array" ref="I48">IFERROR(INDEX('List of barriers'!$AF$2:$AF$87,SMALL(IF('List of barriers'!$AG$2:$AG$87="MOYENNE",ROW('List of barriers'!$AF$2:$AF$87)-ROW('List of barriers'!$AF$2)+1),ROWS('List of barriers'!$AF$2:$AF44))),"")</f>
        <v/>
      </c>
      <c r="J48" s="439"/>
      <c r="K48" s="439"/>
      <c r="L48" s="439"/>
      <c r="M48" s="310"/>
      <c r="N48" s="310"/>
      <c r="P48" s="319" t="str">
        <f t="array" ref="P48">IFERROR(INDEX('List of barriers'!$AF$2:$AF$87,SMALL(IF('List of barriers'!$AG$2:$AG$87="FAIBLE",ROW('List of barriers'!$AF$2:$AF$87)-ROW('List of barriers'!$AF$2)+1),ROWS('List of barriers'!$AF$2:$AF44))),"")</f>
        <v/>
      </c>
      <c r="Q48" s="439"/>
      <c r="R48" s="439"/>
      <c r="S48" s="439"/>
      <c r="T48" s="310"/>
      <c r="U48" s="310"/>
      <c r="W48" s="320"/>
    </row>
    <row r="49" spans="2:23" ht="36" customHeight="1" x14ac:dyDescent="0.2">
      <c r="B49" s="319" t="str">
        <f t="array" ref="B49">IFERROR(INDEX('List of barriers'!$AF$2:$AF$87,SMALL(IF('List of barriers'!$AG$2:$AG$87="ÉLEVÉE",ROW('List of barriers'!$AF$2:$AF$87)-ROW('List of barriers'!$AF$2)+1),ROWS('List of barriers'!$AF$2:$AF45))),"")</f>
        <v/>
      </c>
      <c r="C49" s="310"/>
      <c r="D49" s="310"/>
      <c r="E49" s="310"/>
      <c r="F49" s="310"/>
      <c r="G49" s="310"/>
      <c r="I49" s="319" t="str">
        <f t="array" ref="I49">IFERROR(INDEX('List of barriers'!$AF$2:$AF$87,SMALL(IF('List of barriers'!$AG$2:$AG$87="MOYENNE",ROW('List of barriers'!$AF$2:$AF$87)-ROW('List of barriers'!$AF$2)+1),ROWS('List of barriers'!$AF$2:$AF45))),"")</f>
        <v/>
      </c>
      <c r="J49" s="439"/>
      <c r="K49" s="439"/>
      <c r="L49" s="439"/>
      <c r="M49" s="310"/>
      <c r="N49" s="310"/>
      <c r="P49" s="319" t="str">
        <f t="array" ref="P49">IFERROR(INDEX('List of barriers'!$AF$2:$AF$87,SMALL(IF('List of barriers'!$AG$2:$AG$87="FAIBLE",ROW('List of barriers'!$AF$2:$AF$87)-ROW('List of barriers'!$AF$2)+1),ROWS('List of barriers'!$AF$2:$AF45))),"")</f>
        <v/>
      </c>
      <c r="Q49" s="439"/>
      <c r="R49" s="439"/>
      <c r="S49" s="439"/>
      <c r="T49" s="310"/>
      <c r="U49" s="310"/>
      <c r="W49" s="320"/>
    </row>
    <row r="50" spans="2:23" ht="36" customHeight="1" x14ac:dyDescent="0.2">
      <c r="B50" s="319" t="str">
        <f t="array" ref="B50">IFERROR(INDEX('List of barriers'!$AF$2:$AF$87,SMALL(IF('List of barriers'!$AG$2:$AG$87="ÉLEVÉE",ROW('List of barriers'!$AF$2:$AF$87)-ROW('List of barriers'!$AF$2)+1),ROWS('List of barriers'!$AF$2:$AF46))),"")</f>
        <v/>
      </c>
      <c r="C50" s="310"/>
      <c r="D50" s="310"/>
      <c r="E50" s="310"/>
      <c r="F50" s="310"/>
      <c r="G50" s="310"/>
      <c r="I50" s="319" t="str">
        <f t="array" ref="I50">IFERROR(INDEX('List of barriers'!$AF$2:$AF$87,SMALL(IF('List of barriers'!$AG$2:$AG$87="MOYENNE",ROW('List of barriers'!$AF$2:$AF$87)-ROW('List of barriers'!$AF$2)+1),ROWS('List of barriers'!$AF$2:$AF46))),"")</f>
        <v/>
      </c>
      <c r="J50" s="439"/>
      <c r="K50" s="439"/>
      <c r="L50" s="439"/>
      <c r="M50" s="310"/>
      <c r="N50" s="310"/>
      <c r="P50" s="319" t="str">
        <f t="array" ref="P50">IFERROR(INDEX('List of barriers'!$AF$2:$AF$87,SMALL(IF('List of barriers'!$AG$2:$AG$87="FAIBLE",ROW('List of barriers'!$AF$2:$AF$87)-ROW('List of barriers'!$AF$2)+1),ROWS('List of barriers'!$AF$2:$AF46))),"")</f>
        <v/>
      </c>
      <c r="Q50" s="439"/>
      <c r="R50" s="439"/>
      <c r="S50" s="439"/>
      <c r="T50" s="310"/>
      <c r="U50" s="310"/>
      <c r="W50" s="320"/>
    </row>
    <row r="51" spans="2:23" ht="36" customHeight="1" x14ac:dyDescent="0.2">
      <c r="B51" s="319" t="str">
        <f t="array" ref="B51">IFERROR(INDEX('List of barriers'!$AF$2:$AF$87,SMALL(IF('List of barriers'!$AG$2:$AG$87="ÉLEVÉE",ROW('List of barriers'!$AF$2:$AF$87)-ROW('List of barriers'!$AF$2)+1),ROWS('List of barriers'!$AF$2:$AF47))),"")</f>
        <v/>
      </c>
      <c r="C51" s="310"/>
      <c r="D51" s="310"/>
      <c r="E51" s="310"/>
      <c r="F51" s="310"/>
      <c r="G51" s="310"/>
      <c r="I51" s="319" t="str">
        <f t="array" ref="I51">IFERROR(INDEX('List of barriers'!$AF$2:$AF$87,SMALL(IF('List of barriers'!$AG$2:$AG$87="MOYENNE",ROW('List of barriers'!$AF$2:$AF$87)-ROW('List of barriers'!$AF$2)+1),ROWS('List of barriers'!$AF$2:$AF47))),"")</f>
        <v/>
      </c>
      <c r="J51" s="439"/>
      <c r="K51" s="439"/>
      <c r="L51" s="439"/>
      <c r="M51" s="310"/>
      <c r="N51" s="310"/>
      <c r="P51" s="319" t="str">
        <f t="array" ref="P51">IFERROR(INDEX('List of barriers'!$AF$2:$AF$87,SMALL(IF('List of barriers'!$AG$2:$AG$87="FAIBLE",ROW('List of barriers'!$AF$2:$AF$87)-ROW('List of barriers'!$AF$2)+1),ROWS('List of barriers'!$AF$2:$AF47))),"")</f>
        <v/>
      </c>
      <c r="Q51" s="439"/>
      <c r="R51" s="439"/>
      <c r="S51" s="439"/>
      <c r="T51" s="310"/>
      <c r="U51" s="310"/>
      <c r="W51" s="320"/>
    </row>
    <row r="52" spans="2:23" ht="36" customHeight="1" x14ac:dyDescent="0.2">
      <c r="B52" s="319" t="str">
        <f t="array" ref="B52">IFERROR(INDEX('List of barriers'!$AF$2:$AF$87,SMALL(IF('List of barriers'!$AG$2:$AG$87="ÉLEVÉE",ROW('List of barriers'!$AF$2:$AF$87)-ROW('List of barriers'!$AF$2)+1),ROWS('List of barriers'!$AF$2:$AF48))),"")</f>
        <v/>
      </c>
      <c r="C52" s="310"/>
      <c r="D52" s="310"/>
      <c r="E52" s="310"/>
      <c r="F52" s="310"/>
      <c r="G52" s="310"/>
      <c r="I52" s="319" t="str">
        <f t="array" ref="I52">IFERROR(INDEX('List of barriers'!$AF$2:$AF$87,SMALL(IF('List of barriers'!$AG$2:$AG$87="MOYENNE",ROW('List of barriers'!$AF$2:$AF$87)-ROW('List of barriers'!$AF$2)+1),ROWS('List of barriers'!$AF$2:$AF48))),"")</f>
        <v/>
      </c>
      <c r="J52" s="439"/>
      <c r="K52" s="439"/>
      <c r="L52" s="439"/>
      <c r="M52" s="310"/>
      <c r="N52" s="310"/>
      <c r="P52" s="319" t="str">
        <f t="array" ref="P52">IFERROR(INDEX('List of barriers'!$AF$2:$AF$87,SMALL(IF('List of barriers'!$AG$2:$AG$87="FAIBLE",ROW('List of barriers'!$AF$2:$AF$87)-ROW('List of barriers'!$AF$2)+1),ROWS('List of barriers'!$AF$2:$AF48))),"")</f>
        <v/>
      </c>
      <c r="Q52" s="439"/>
      <c r="R52" s="439"/>
      <c r="S52" s="439"/>
      <c r="T52" s="310"/>
      <c r="U52" s="310"/>
      <c r="W52" s="320"/>
    </row>
    <row r="53" spans="2:23" ht="36" customHeight="1" x14ac:dyDescent="0.2">
      <c r="B53" s="319" t="str">
        <f t="array" ref="B53">IFERROR(INDEX('List of barriers'!$AF$2:$AF$87,SMALL(IF('List of barriers'!$AG$2:$AG$87="ÉLEVÉE",ROW('List of barriers'!$AF$2:$AF$87)-ROW('List of barriers'!$AF$2)+1),ROWS('List of barriers'!$AF$2:$AF49))),"")</f>
        <v/>
      </c>
      <c r="C53" s="310"/>
      <c r="D53" s="310"/>
      <c r="E53" s="310"/>
      <c r="F53" s="310"/>
      <c r="G53" s="310"/>
      <c r="I53" s="319" t="str">
        <f t="array" ref="I53">IFERROR(INDEX('List of barriers'!$AF$2:$AF$87,SMALL(IF('List of barriers'!$AG$2:$AG$87="MOYENNE",ROW('List of barriers'!$AF$2:$AF$87)-ROW('List of barriers'!$AF$2)+1),ROWS('List of barriers'!$AF$2:$AF49))),"")</f>
        <v/>
      </c>
      <c r="J53" s="439"/>
      <c r="K53" s="439"/>
      <c r="L53" s="439"/>
      <c r="M53" s="310"/>
      <c r="N53" s="310"/>
      <c r="P53" s="319" t="str">
        <f t="array" ref="P53">IFERROR(INDEX('List of barriers'!$AF$2:$AF$87,SMALL(IF('List of barriers'!$AG$2:$AG$87="FAIBLE",ROW('List of barriers'!$AF$2:$AF$87)-ROW('List of barriers'!$AF$2)+1),ROWS('List of barriers'!$AF$2:$AF49))),"")</f>
        <v/>
      </c>
      <c r="Q53" s="439"/>
      <c r="R53" s="439"/>
      <c r="S53" s="439"/>
      <c r="T53" s="310"/>
      <c r="U53" s="310"/>
      <c r="W53" s="320"/>
    </row>
    <row r="54" spans="2:23" ht="36" customHeight="1" x14ac:dyDescent="0.2">
      <c r="B54" s="319" t="str">
        <f t="array" ref="B54">IFERROR(INDEX('List of barriers'!$AF$2:$AF$87,SMALL(IF('List of barriers'!$AG$2:$AG$87="ÉLEVÉE",ROW('List of barriers'!$AF$2:$AF$87)-ROW('List of barriers'!$AF$2)+1),ROWS('List of barriers'!$AF$2:$AF50))),"")</f>
        <v/>
      </c>
      <c r="C54" s="310"/>
      <c r="D54" s="310"/>
      <c r="E54" s="310"/>
      <c r="F54" s="310"/>
      <c r="G54" s="310"/>
      <c r="I54" s="319" t="str">
        <f t="array" ref="I54">IFERROR(INDEX('List of barriers'!$AF$2:$AF$87,SMALL(IF('List of barriers'!$AG$2:$AG$87="MOYENNE",ROW('List of barriers'!$AF$2:$AF$87)-ROW('List of barriers'!$AF$2)+1),ROWS('List of barriers'!$AF$2:$AF50))),"")</f>
        <v/>
      </c>
      <c r="J54" s="439"/>
      <c r="K54" s="439"/>
      <c r="L54" s="439"/>
      <c r="M54" s="310"/>
      <c r="N54" s="310"/>
      <c r="P54" s="319" t="str">
        <f t="array" ref="P54">IFERROR(INDEX('List of barriers'!$AF$2:$AF$87,SMALL(IF('List of barriers'!$AG$2:$AG$87="FAIBLE",ROW('List of barriers'!$AF$2:$AF$87)-ROW('List of barriers'!$AF$2)+1),ROWS('List of barriers'!$AF$2:$AF50))),"")</f>
        <v/>
      </c>
      <c r="Q54" s="439"/>
      <c r="R54" s="439"/>
      <c r="S54" s="439"/>
      <c r="T54" s="310"/>
      <c r="U54" s="310"/>
      <c r="W54" s="320"/>
    </row>
    <row r="55" spans="2:23" ht="36" customHeight="1" x14ac:dyDescent="0.2">
      <c r="B55" s="319" t="str">
        <f t="array" ref="B55">IFERROR(INDEX('List of barriers'!$AF$2:$AF$87,SMALL(IF('List of barriers'!$AG$2:$AG$87="ÉLEVÉE",ROW('List of barriers'!$AF$2:$AF$87)-ROW('List of barriers'!$AF$2)+1),ROWS('List of barriers'!$AF$2:$AF51))),"")</f>
        <v/>
      </c>
      <c r="C55" s="310"/>
      <c r="D55" s="310"/>
      <c r="E55" s="310"/>
      <c r="F55" s="310"/>
      <c r="G55" s="310"/>
      <c r="I55" s="319" t="str">
        <f t="array" ref="I55">IFERROR(INDEX('List of barriers'!$AF$2:$AF$87,SMALL(IF('List of barriers'!$AG$2:$AG$87="MOYENNE",ROW('List of barriers'!$AF$2:$AF$87)-ROW('List of barriers'!$AF$2)+1),ROWS('List of barriers'!$AF$2:$AF51))),"")</f>
        <v/>
      </c>
      <c r="J55" s="439"/>
      <c r="K55" s="439"/>
      <c r="L55" s="439"/>
      <c r="M55" s="310"/>
      <c r="N55" s="310"/>
      <c r="P55" s="319" t="str">
        <f t="array" ref="P55">IFERROR(INDEX('List of barriers'!$AF$2:$AF$87,SMALL(IF('List of barriers'!$AG$2:$AG$87="FAIBLE",ROW('List of barriers'!$AF$2:$AF$87)-ROW('List of barriers'!$AF$2)+1),ROWS('List of barriers'!$AF$2:$AF51))),"")</f>
        <v/>
      </c>
      <c r="Q55" s="439"/>
      <c r="R55" s="439"/>
      <c r="S55" s="439"/>
      <c r="T55" s="310"/>
      <c r="U55" s="310"/>
      <c r="W55" s="320"/>
    </row>
    <row r="56" spans="2:23" ht="36" customHeight="1" x14ac:dyDescent="0.2">
      <c r="B56" s="319" t="str">
        <f t="array" ref="B56">IFERROR(INDEX('List of barriers'!$AF$2:$AF$87,SMALL(IF('List of barriers'!$AG$2:$AG$87="ÉLEVÉE",ROW('List of barriers'!$AF$2:$AF$87)-ROW('List of barriers'!$AF$2)+1),ROWS('List of barriers'!$AF$2:$AF52))),"")</f>
        <v/>
      </c>
      <c r="C56" s="310"/>
      <c r="D56" s="310"/>
      <c r="E56" s="310"/>
      <c r="F56" s="310"/>
      <c r="G56" s="310"/>
      <c r="I56" s="319" t="str">
        <f t="array" ref="I56">IFERROR(INDEX('List of barriers'!$AF$2:$AF$87,SMALL(IF('List of barriers'!$AG$2:$AG$87="MOYENNE",ROW('List of barriers'!$AF$2:$AF$87)-ROW('List of barriers'!$AF$2)+1),ROWS('List of barriers'!$AF$2:$AF52))),"")</f>
        <v/>
      </c>
      <c r="J56" s="439"/>
      <c r="K56" s="439"/>
      <c r="L56" s="439"/>
      <c r="M56" s="310"/>
      <c r="N56" s="310"/>
      <c r="P56" s="319" t="str">
        <f t="array" ref="P56">IFERROR(INDEX('List of barriers'!$AF$2:$AF$87,SMALL(IF('List of barriers'!$AG$2:$AG$87="FAIBLE",ROW('List of barriers'!$AF$2:$AF$87)-ROW('List of barriers'!$AF$2)+1),ROWS('List of barriers'!$AF$2:$AF52))),"")</f>
        <v/>
      </c>
      <c r="Q56" s="439"/>
      <c r="R56" s="439"/>
      <c r="S56" s="439"/>
      <c r="T56" s="310"/>
      <c r="U56" s="310"/>
      <c r="W56" s="320"/>
    </row>
    <row r="57" spans="2:23" ht="36" customHeight="1" x14ac:dyDescent="0.2">
      <c r="B57" s="319" t="str">
        <f t="array" ref="B57">IFERROR(INDEX('List of barriers'!$AF$2:$AF$87,SMALL(IF('List of barriers'!$AG$2:$AG$87="ÉLEVÉE",ROW('List of barriers'!$AF$2:$AF$87)-ROW('List of barriers'!$AF$2)+1),ROWS('List of barriers'!$AF$2:$AF53))),"")</f>
        <v/>
      </c>
      <c r="C57" s="310"/>
      <c r="D57" s="310"/>
      <c r="E57" s="310"/>
      <c r="F57" s="310"/>
      <c r="G57" s="310"/>
      <c r="I57" s="319" t="str">
        <f t="array" ref="I57">IFERROR(INDEX('List of barriers'!$AF$2:$AF$87,SMALL(IF('List of barriers'!$AG$2:$AG$87="MOYENNE",ROW('List of barriers'!$AF$2:$AF$87)-ROW('List of barriers'!$AF$2)+1),ROWS('List of barriers'!$AF$2:$AF53))),"")</f>
        <v/>
      </c>
      <c r="J57" s="439"/>
      <c r="K57" s="439"/>
      <c r="L57" s="439"/>
      <c r="M57" s="310"/>
      <c r="N57" s="310"/>
      <c r="P57" s="319" t="str">
        <f t="array" ref="P57">IFERROR(INDEX('List of barriers'!$AF$2:$AF$87,SMALL(IF('List of barriers'!$AG$2:$AG$87="FAIBLE",ROW('List of barriers'!$AF$2:$AF$87)-ROW('List of barriers'!$AF$2)+1),ROWS('List of barriers'!$AF$2:$AF53))),"")</f>
        <v/>
      </c>
      <c r="Q57" s="439"/>
      <c r="R57" s="439"/>
      <c r="S57" s="439"/>
      <c r="T57" s="310"/>
      <c r="U57" s="310"/>
      <c r="W57" s="320"/>
    </row>
    <row r="58" spans="2:23" ht="36" customHeight="1" x14ac:dyDescent="0.2">
      <c r="B58" s="319" t="str">
        <f t="array" ref="B58">IFERROR(INDEX('List of barriers'!$AF$2:$AF$87,SMALL(IF('List of barriers'!$AG$2:$AG$87="ÉLEVÉE",ROW('List of barriers'!$AF$2:$AF$87)-ROW('List of barriers'!$AF$2)+1),ROWS('List of barriers'!$AF$2:$AF54))),"")</f>
        <v/>
      </c>
      <c r="C58" s="310"/>
      <c r="D58" s="310"/>
      <c r="E58" s="310"/>
      <c r="F58" s="310"/>
      <c r="G58" s="310"/>
      <c r="I58" s="319" t="str">
        <f t="array" ref="I58">IFERROR(INDEX('List of barriers'!$AF$2:$AF$87,SMALL(IF('List of barriers'!$AG$2:$AG$87="MOYENNE",ROW('List of barriers'!$AF$2:$AF$87)-ROW('List of barriers'!$AF$2)+1),ROWS('List of barriers'!$AF$2:$AF54))),"")</f>
        <v/>
      </c>
      <c r="J58" s="439"/>
      <c r="K58" s="439"/>
      <c r="L58" s="439"/>
      <c r="M58" s="310"/>
      <c r="N58" s="310"/>
      <c r="P58" s="319" t="str">
        <f t="array" ref="P58">IFERROR(INDEX('List of barriers'!$AF$2:$AF$87,SMALL(IF('List of barriers'!$AG$2:$AG$87="FAIBLE",ROW('List of barriers'!$AF$2:$AF$87)-ROW('List of barriers'!$AF$2)+1),ROWS('List of barriers'!$AF$2:$AF54))),"")</f>
        <v/>
      </c>
      <c r="Q58" s="439"/>
      <c r="R58" s="439"/>
      <c r="S58" s="439"/>
      <c r="T58" s="310"/>
      <c r="U58" s="310"/>
      <c r="W58" s="320"/>
    </row>
    <row r="59" spans="2:23" ht="36" customHeight="1" x14ac:dyDescent="0.2">
      <c r="B59" s="319" t="str">
        <f t="array" ref="B59">IFERROR(INDEX('List of barriers'!$AF$2:$AF$87,SMALL(IF('List of barriers'!$AG$2:$AG$87="ÉLEVÉE",ROW('List of barriers'!$AF$2:$AF$87)-ROW('List of barriers'!$AF$2)+1),ROWS('List of barriers'!$AF$2:$AF55))),"")</f>
        <v/>
      </c>
      <c r="C59" s="310"/>
      <c r="D59" s="310"/>
      <c r="E59" s="310"/>
      <c r="F59" s="310"/>
      <c r="G59" s="310"/>
      <c r="I59" s="319" t="str">
        <f t="array" ref="I59">IFERROR(INDEX('List of barriers'!$AF$2:$AF$87,SMALL(IF('List of barriers'!$AG$2:$AG$87="MOYENNE",ROW('List of barriers'!$AF$2:$AF$87)-ROW('List of barriers'!$AF$2)+1),ROWS('List of barriers'!$AF$2:$AF55))),"")</f>
        <v/>
      </c>
      <c r="J59" s="439"/>
      <c r="K59" s="439"/>
      <c r="L59" s="439"/>
      <c r="M59" s="310"/>
      <c r="N59" s="310"/>
      <c r="P59" s="319" t="str">
        <f t="array" ref="P59">IFERROR(INDEX('List of barriers'!$AF$2:$AF$87,SMALL(IF('List of barriers'!$AG$2:$AG$87="FAIBLE",ROW('List of barriers'!$AF$2:$AF$87)-ROW('List of barriers'!$AF$2)+1),ROWS('List of barriers'!$AF$2:$AF55))),"")</f>
        <v/>
      </c>
      <c r="Q59" s="439"/>
      <c r="R59" s="439"/>
      <c r="S59" s="439"/>
      <c r="T59" s="310"/>
      <c r="U59" s="310"/>
      <c r="W59" s="320"/>
    </row>
    <row r="60" spans="2:23" ht="36" customHeight="1" x14ac:dyDescent="0.2">
      <c r="B60" s="319" t="str">
        <f t="array" ref="B60">IFERROR(INDEX('List of barriers'!$AF$2:$AF$87,SMALL(IF('List of barriers'!$AG$2:$AG$87="ÉLEVÉE",ROW('List of barriers'!$AF$2:$AF$87)-ROW('List of barriers'!$AF$2)+1),ROWS('List of barriers'!$AF$2:$AF56))),"")</f>
        <v/>
      </c>
      <c r="C60" s="310"/>
      <c r="D60" s="310"/>
      <c r="E60" s="310"/>
      <c r="F60" s="310"/>
      <c r="G60" s="310"/>
      <c r="I60" s="319" t="str">
        <f t="array" ref="I60">IFERROR(INDEX('List of barriers'!$AF$2:$AF$87,SMALL(IF('List of barriers'!$AG$2:$AG$87="MOYENNE",ROW('List of barriers'!$AF$2:$AF$87)-ROW('List of barriers'!$AF$2)+1),ROWS('List of barriers'!$AF$2:$AF56))),"")</f>
        <v/>
      </c>
      <c r="J60" s="439"/>
      <c r="K60" s="439"/>
      <c r="L60" s="439"/>
      <c r="M60" s="310"/>
      <c r="N60" s="310"/>
      <c r="P60" s="319" t="str">
        <f t="array" ref="P60">IFERROR(INDEX('List of barriers'!$AF$2:$AF$87,SMALL(IF('List of barriers'!$AG$2:$AG$87="FAIBLE",ROW('List of barriers'!$AF$2:$AF$87)-ROW('List of barriers'!$AF$2)+1),ROWS('List of barriers'!$AF$2:$AF56))),"")</f>
        <v/>
      </c>
      <c r="Q60" s="439"/>
      <c r="R60" s="439"/>
      <c r="S60" s="439"/>
      <c r="T60" s="310"/>
      <c r="U60" s="310"/>
      <c r="W60" s="320"/>
    </row>
    <row r="61" spans="2:23" ht="36" customHeight="1" x14ac:dyDescent="0.2">
      <c r="B61" s="319" t="str">
        <f t="array" ref="B61">IFERROR(INDEX('List of barriers'!$AF$2:$AF$87,SMALL(IF('List of barriers'!$AG$2:$AG$87="ÉLEVÉE",ROW('List of barriers'!$AF$2:$AF$87)-ROW('List of barriers'!$AF$2)+1),ROWS('List of barriers'!$AF$2:$AF57))),"")</f>
        <v/>
      </c>
      <c r="C61" s="310"/>
      <c r="D61" s="310"/>
      <c r="E61" s="310"/>
      <c r="F61" s="310"/>
      <c r="G61" s="310"/>
      <c r="I61" s="319" t="str">
        <f t="array" ref="I61">IFERROR(INDEX('List of barriers'!$AF$2:$AF$87,SMALL(IF('List of barriers'!$AG$2:$AG$87="MOYENNE",ROW('List of barriers'!$AF$2:$AF$87)-ROW('List of barriers'!$AF$2)+1),ROWS('List of barriers'!$AF$2:$AF57))),"")</f>
        <v/>
      </c>
      <c r="J61" s="439"/>
      <c r="K61" s="439"/>
      <c r="L61" s="439"/>
      <c r="M61" s="310"/>
      <c r="N61" s="310"/>
      <c r="P61" s="319" t="str">
        <f t="array" ref="P61">IFERROR(INDEX('List of barriers'!$AF$2:$AF$87,SMALL(IF('List of barriers'!$AG$2:$AG$87="FAIBLE",ROW('List of barriers'!$AF$2:$AF$87)-ROW('List of barriers'!$AF$2)+1),ROWS('List of barriers'!$AF$2:$AF57))),"")</f>
        <v/>
      </c>
      <c r="Q61" s="439"/>
      <c r="R61" s="439"/>
      <c r="S61" s="439"/>
      <c r="T61" s="310"/>
      <c r="U61" s="310"/>
      <c r="W61" s="320"/>
    </row>
    <row r="62" spans="2:23" ht="36" customHeight="1" x14ac:dyDescent="0.2">
      <c r="B62" s="319" t="str">
        <f t="array" ref="B62">IFERROR(INDEX('List of barriers'!$AF$2:$AF$87,SMALL(IF('List of barriers'!$AG$2:$AG$87="ÉLEVÉE",ROW('List of barriers'!$AF$2:$AF$87)-ROW('List of barriers'!$AF$2)+1),ROWS('List of barriers'!$AF$2:$AF58))),"")</f>
        <v/>
      </c>
      <c r="C62" s="310"/>
      <c r="D62" s="310"/>
      <c r="E62" s="310"/>
      <c r="F62" s="310"/>
      <c r="G62" s="310"/>
      <c r="I62" s="319" t="str">
        <f t="array" ref="I62">IFERROR(INDEX('List of barriers'!$AF$2:$AF$87,SMALL(IF('List of barriers'!$AG$2:$AG$87="MOYENNE",ROW('List of barriers'!$AF$2:$AF$87)-ROW('List of barriers'!$AF$2)+1),ROWS('List of barriers'!$AF$2:$AF58))),"")</f>
        <v/>
      </c>
      <c r="J62" s="439"/>
      <c r="K62" s="439"/>
      <c r="L62" s="439"/>
      <c r="M62" s="310"/>
      <c r="N62" s="310"/>
      <c r="P62" s="319" t="str">
        <f t="array" ref="P62">IFERROR(INDEX('List of barriers'!$AF$2:$AF$87,SMALL(IF('List of barriers'!$AG$2:$AG$87="FAIBLE",ROW('List of barriers'!$AF$2:$AF$87)-ROW('List of barriers'!$AF$2)+1),ROWS('List of barriers'!$AF$2:$AF58))),"")</f>
        <v/>
      </c>
      <c r="Q62" s="439"/>
      <c r="R62" s="439"/>
      <c r="S62" s="439"/>
      <c r="T62" s="310"/>
      <c r="U62" s="310"/>
      <c r="W62" s="320"/>
    </row>
    <row r="63" spans="2:23" ht="36" customHeight="1" x14ac:dyDescent="0.2">
      <c r="B63" s="319" t="str">
        <f t="array" ref="B63">IFERROR(INDEX('List of barriers'!$AF$2:$AF$87,SMALL(IF('List of barriers'!$AG$2:$AG$87="ÉLEVÉE",ROW('List of barriers'!$AF$2:$AF$87)-ROW('List of barriers'!$AF$2)+1),ROWS('List of barriers'!$AF$2:$AF59))),"")</f>
        <v/>
      </c>
      <c r="C63" s="310"/>
      <c r="D63" s="310"/>
      <c r="E63" s="310"/>
      <c r="F63" s="310"/>
      <c r="G63" s="310"/>
      <c r="I63" s="319" t="str">
        <f t="array" ref="I63">IFERROR(INDEX('List of barriers'!$AF$2:$AF$87,SMALL(IF('List of barriers'!$AG$2:$AG$87="MOYENNE",ROW('List of barriers'!$AF$2:$AF$87)-ROW('List of barriers'!$AF$2)+1),ROWS('List of barriers'!$AF$2:$AF59))),"")</f>
        <v/>
      </c>
      <c r="J63" s="439"/>
      <c r="K63" s="439"/>
      <c r="L63" s="439"/>
      <c r="M63" s="310"/>
      <c r="N63" s="310"/>
      <c r="P63" s="319" t="str">
        <f t="array" ref="P63">IFERROR(INDEX('List of barriers'!$AF$2:$AF$87,SMALL(IF('List of barriers'!$AG$2:$AG$87="FAIBLE",ROW('List of barriers'!$AF$2:$AF$87)-ROW('List of barriers'!$AF$2)+1),ROWS('List of barriers'!$AF$2:$AF59))),"")</f>
        <v/>
      </c>
      <c r="Q63" s="439"/>
      <c r="R63" s="439"/>
      <c r="S63" s="439"/>
      <c r="T63" s="310"/>
      <c r="U63" s="310"/>
      <c r="W63" s="320"/>
    </row>
    <row r="64" spans="2:23" ht="36" customHeight="1" x14ac:dyDescent="0.2">
      <c r="B64" s="319" t="str">
        <f t="array" ref="B64">IFERROR(INDEX('List of barriers'!$AF$2:$AF$87,SMALL(IF('List of barriers'!$AG$2:$AG$87="ÉLEVÉE",ROW('List of barriers'!$AF$2:$AF$87)-ROW('List of barriers'!$AF$2)+1),ROWS('List of barriers'!$AF$2:$AF60))),"")</f>
        <v/>
      </c>
      <c r="C64" s="310"/>
      <c r="D64" s="310"/>
      <c r="E64" s="310"/>
      <c r="F64" s="310"/>
      <c r="G64" s="310"/>
      <c r="I64" s="319" t="str">
        <f t="array" ref="I64">IFERROR(INDEX('List of barriers'!$AF$2:$AF$87,SMALL(IF('List of barriers'!$AG$2:$AG$87="MOYENNE",ROW('List of barriers'!$AF$2:$AF$87)-ROW('List of barriers'!$AF$2)+1),ROWS('List of barriers'!$AF$2:$AF60))),"")</f>
        <v/>
      </c>
      <c r="J64" s="439"/>
      <c r="K64" s="439"/>
      <c r="L64" s="439"/>
      <c r="M64" s="310"/>
      <c r="N64" s="310"/>
      <c r="P64" s="319" t="str">
        <f t="array" ref="P64">IFERROR(INDEX('List of barriers'!$AF$2:$AF$87,SMALL(IF('List of barriers'!$AG$2:$AG$87="FAIBLE",ROW('List of barriers'!$AF$2:$AF$87)-ROW('List of barriers'!$AF$2)+1),ROWS('List of barriers'!$AF$2:$AF60))),"")</f>
        <v/>
      </c>
      <c r="Q64" s="439"/>
      <c r="R64" s="439"/>
      <c r="S64" s="439"/>
      <c r="T64" s="310"/>
      <c r="U64" s="310"/>
      <c r="W64" s="320"/>
    </row>
    <row r="65" spans="2:23" ht="36" customHeight="1" x14ac:dyDescent="0.2">
      <c r="B65" s="319" t="str">
        <f t="array" ref="B65">IFERROR(INDEX('List of barriers'!$AF$2:$AF$87,SMALL(IF('List of barriers'!$AG$2:$AG$87="ÉLEVÉE",ROW('List of barriers'!$AF$2:$AF$87)-ROW('List of barriers'!$AF$2)+1),ROWS('List of barriers'!$AF$2:$AF61))),"")</f>
        <v/>
      </c>
      <c r="C65" s="310"/>
      <c r="D65" s="310"/>
      <c r="E65" s="310"/>
      <c r="F65" s="310"/>
      <c r="G65" s="310"/>
      <c r="I65" s="319" t="str">
        <f t="array" ref="I65">IFERROR(INDEX('List of barriers'!$AF$2:$AF$87,SMALL(IF('List of barriers'!$AG$2:$AG$87="MOYENNE",ROW('List of barriers'!$AF$2:$AF$87)-ROW('List of barriers'!$AF$2)+1),ROWS('List of barriers'!$AF$2:$AF61))),"")</f>
        <v/>
      </c>
      <c r="J65" s="439"/>
      <c r="K65" s="439"/>
      <c r="L65" s="439"/>
      <c r="M65" s="310"/>
      <c r="N65" s="310"/>
      <c r="P65" s="319" t="str">
        <f t="array" ref="P65">IFERROR(INDEX('List of barriers'!$AF$2:$AF$87,SMALL(IF('List of barriers'!$AG$2:$AG$87="FAIBLE",ROW('List of barriers'!$AF$2:$AF$87)-ROW('List of barriers'!$AF$2)+1),ROWS('List of barriers'!$AF$2:$AF61))),"")</f>
        <v/>
      </c>
      <c r="Q65" s="439"/>
      <c r="R65" s="439"/>
      <c r="S65" s="439"/>
      <c r="T65" s="310"/>
      <c r="U65" s="310"/>
      <c r="W65" s="320"/>
    </row>
    <row r="66" spans="2:23" ht="36" customHeight="1" x14ac:dyDescent="0.2">
      <c r="B66" s="319" t="str">
        <f t="array" ref="B66">IFERROR(INDEX('List of barriers'!$AF$2:$AF$87,SMALL(IF('List of barriers'!$AG$2:$AG$87="ÉLEVÉE",ROW('List of barriers'!$AF$2:$AF$87)-ROW('List of barriers'!$AF$2)+1),ROWS('List of barriers'!$AF$2:$AF62))),"")</f>
        <v/>
      </c>
      <c r="C66" s="310"/>
      <c r="D66" s="310"/>
      <c r="E66" s="310"/>
      <c r="F66" s="310"/>
      <c r="G66" s="310"/>
      <c r="I66" s="319" t="str">
        <f t="array" ref="I66">IFERROR(INDEX('List of barriers'!$AF$2:$AF$87,SMALL(IF('List of barriers'!$AG$2:$AG$87="MOYENNE",ROW('List of barriers'!$AF$2:$AF$87)-ROW('List of barriers'!$AF$2)+1),ROWS('List of barriers'!$AF$2:$AF62))),"")</f>
        <v/>
      </c>
      <c r="J66" s="439"/>
      <c r="K66" s="439"/>
      <c r="L66" s="439"/>
      <c r="M66" s="310"/>
      <c r="N66" s="310"/>
      <c r="P66" s="319" t="str">
        <f t="array" ref="P66">IFERROR(INDEX('List of barriers'!$AF$2:$AF$87,SMALL(IF('List of barriers'!$AG$2:$AG$87="FAIBLE",ROW('List of barriers'!$AF$2:$AF$87)-ROW('List of barriers'!$AF$2)+1),ROWS('List of barriers'!$AF$2:$AF62))),"")</f>
        <v/>
      </c>
      <c r="Q66" s="439"/>
      <c r="R66" s="439"/>
      <c r="S66" s="439"/>
      <c r="T66" s="310"/>
      <c r="U66" s="310"/>
      <c r="W66" s="320"/>
    </row>
    <row r="67" spans="2:23" ht="36" customHeight="1" x14ac:dyDescent="0.2">
      <c r="B67" s="319" t="str">
        <f t="array" ref="B67">IFERROR(INDEX('List of barriers'!$AF$2:$AF$87,SMALL(IF('List of barriers'!$AG$2:$AG$87="ÉLEVÉE",ROW('List of barriers'!$AF$2:$AF$87)-ROW('List of barriers'!$AF$2)+1),ROWS('List of barriers'!$AF$2:$AF63))),"")</f>
        <v/>
      </c>
      <c r="C67" s="310"/>
      <c r="D67" s="310"/>
      <c r="E67" s="310"/>
      <c r="F67" s="310"/>
      <c r="G67" s="310"/>
      <c r="I67" s="319" t="str">
        <f t="array" ref="I67">IFERROR(INDEX('List of barriers'!$AF$2:$AF$87,SMALL(IF('List of barriers'!$AG$2:$AG$87="MOYENNE",ROW('List of barriers'!$AF$2:$AF$87)-ROW('List of barriers'!$AF$2)+1),ROWS('List of barriers'!$AF$2:$AF63))),"")</f>
        <v/>
      </c>
      <c r="J67" s="439"/>
      <c r="K67" s="439"/>
      <c r="L67" s="439"/>
      <c r="M67" s="310"/>
      <c r="N67" s="310"/>
      <c r="P67" s="319" t="str">
        <f t="array" ref="P67">IFERROR(INDEX('List of barriers'!$AF$2:$AF$87,SMALL(IF('List of barriers'!$AG$2:$AG$87="FAIBLE",ROW('List of barriers'!$AF$2:$AF$87)-ROW('List of barriers'!$AF$2)+1),ROWS('List of barriers'!$AF$2:$AF63))),"")</f>
        <v/>
      </c>
      <c r="Q67" s="439"/>
      <c r="R67" s="439"/>
      <c r="S67" s="439"/>
      <c r="T67" s="310"/>
      <c r="U67" s="310"/>
      <c r="W67" s="320"/>
    </row>
    <row r="68" spans="2:23" ht="36" customHeight="1" x14ac:dyDescent="0.2">
      <c r="B68" s="319" t="str">
        <f t="array" ref="B68">IFERROR(INDEX('List of barriers'!$AF$2:$AF$87,SMALL(IF('List of barriers'!$AG$2:$AG$87="ÉLEVÉE",ROW('List of barriers'!$AF$2:$AF$87)-ROW('List of barriers'!$AF$2)+1),ROWS('List of barriers'!$AF$2:$AF64))),"")</f>
        <v/>
      </c>
      <c r="C68" s="310"/>
      <c r="D68" s="310"/>
      <c r="E68" s="310"/>
      <c r="F68" s="310"/>
      <c r="G68" s="310"/>
      <c r="I68" s="319" t="str">
        <f t="array" ref="I68">IFERROR(INDEX('List of barriers'!$AF$2:$AF$87,SMALL(IF('List of barriers'!$AG$2:$AG$87="MOYENNE",ROW('List of barriers'!$AF$2:$AF$87)-ROW('List of barriers'!$AF$2)+1),ROWS('List of barriers'!$AF$2:$AF64))),"")</f>
        <v/>
      </c>
      <c r="J68" s="439"/>
      <c r="K68" s="439"/>
      <c r="L68" s="439"/>
      <c r="M68" s="310"/>
      <c r="N68" s="310"/>
      <c r="P68" s="319" t="str">
        <f t="array" ref="P68">IFERROR(INDEX('List of barriers'!$AF$2:$AF$87,SMALL(IF('List of barriers'!$AG$2:$AG$87="FAIBLE",ROW('List of barriers'!$AF$2:$AF$87)-ROW('List of barriers'!$AF$2)+1),ROWS('List of barriers'!$AF$2:$AF64))),"")</f>
        <v/>
      </c>
      <c r="Q68" s="439"/>
      <c r="R68" s="439"/>
      <c r="S68" s="439"/>
      <c r="T68" s="310"/>
      <c r="U68" s="310"/>
      <c r="W68" s="320"/>
    </row>
    <row r="69" spans="2:23" ht="36" customHeight="1" x14ac:dyDescent="0.2">
      <c r="B69" s="319" t="str">
        <f t="array" ref="B69">IFERROR(INDEX('List of barriers'!$AF$2:$AF$87,SMALL(IF('List of barriers'!$AG$2:$AG$87="ÉLEVÉE",ROW('List of barriers'!$AF$2:$AF$87)-ROW('List of barriers'!$AF$2)+1),ROWS('List of barriers'!$AF$2:$AF65))),"")</f>
        <v/>
      </c>
      <c r="C69" s="310"/>
      <c r="D69" s="310"/>
      <c r="E69" s="310"/>
      <c r="F69" s="310"/>
      <c r="G69" s="310"/>
      <c r="I69" s="319" t="str">
        <f t="array" ref="I69">IFERROR(INDEX('List of barriers'!$AF$2:$AF$87,SMALL(IF('List of barriers'!$AG$2:$AG$87="MOYENNE",ROW('List of barriers'!$AF$2:$AF$87)-ROW('List of barriers'!$AF$2)+1),ROWS('List of barriers'!$AF$2:$AF65))),"")</f>
        <v/>
      </c>
      <c r="J69" s="439"/>
      <c r="K69" s="439"/>
      <c r="L69" s="439"/>
      <c r="M69" s="310"/>
      <c r="N69" s="310"/>
      <c r="P69" s="319" t="str">
        <f t="array" ref="P69">IFERROR(INDEX('List of barriers'!$AF$2:$AF$87,SMALL(IF('List of barriers'!$AG$2:$AG$87="FAIBLE",ROW('List of barriers'!$AF$2:$AF$87)-ROW('List of barriers'!$AF$2)+1),ROWS('List of barriers'!$AF$2:$AF65))),"")</f>
        <v/>
      </c>
      <c r="Q69" s="439"/>
      <c r="R69" s="439"/>
      <c r="S69" s="439"/>
      <c r="T69" s="310"/>
      <c r="U69" s="310"/>
      <c r="W69" s="320"/>
    </row>
    <row r="70" spans="2:23" ht="36" customHeight="1" x14ac:dyDescent="0.2">
      <c r="B70" s="319" t="str">
        <f t="array" ref="B70">IFERROR(INDEX('List of barriers'!$AF$2:$AF$87,SMALL(IF('List of barriers'!$AG$2:$AG$87="ÉLEVÉE",ROW('List of barriers'!$AF$2:$AF$87)-ROW('List of barriers'!$AF$2)+1),ROWS('List of barriers'!$AF$2:$AF66))),"")</f>
        <v/>
      </c>
      <c r="C70" s="310"/>
      <c r="D70" s="310"/>
      <c r="E70" s="310"/>
      <c r="F70" s="310"/>
      <c r="G70" s="310"/>
      <c r="I70" s="319" t="str">
        <f t="array" ref="I70">IFERROR(INDEX('List of barriers'!$AF$2:$AF$87,SMALL(IF('List of barriers'!$AG$2:$AG$87="MOYENNE",ROW('List of barriers'!$AF$2:$AF$87)-ROW('List of barriers'!$AF$2)+1),ROWS('List of barriers'!$AF$2:$AF66))),"")</f>
        <v/>
      </c>
      <c r="J70" s="439"/>
      <c r="K70" s="439"/>
      <c r="L70" s="439"/>
      <c r="M70" s="310"/>
      <c r="N70" s="310"/>
      <c r="P70" s="319" t="str">
        <f t="array" ref="P70">IFERROR(INDEX('List of barriers'!$AF$2:$AF$87,SMALL(IF('List of barriers'!$AG$2:$AG$87="FAIBLE",ROW('List of barriers'!$AF$2:$AF$87)-ROW('List of barriers'!$AF$2)+1),ROWS('List of barriers'!$AF$2:$AF66))),"")</f>
        <v/>
      </c>
      <c r="Q70" s="439"/>
      <c r="R70" s="439"/>
      <c r="S70" s="439"/>
      <c r="T70" s="310"/>
      <c r="U70" s="310"/>
      <c r="W70" s="320"/>
    </row>
    <row r="71" spans="2:23" ht="36" customHeight="1" x14ac:dyDescent="0.2">
      <c r="B71" s="319" t="str">
        <f t="array" ref="B71">IFERROR(INDEX('List of barriers'!$AF$2:$AF$87,SMALL(IF('List of barriers'!$AG$2:$AG$87="ÉLEVÉE",ROW('List of barriers'!$AF$2:$AF$87)-ROW('List of barriers'!$AF$2)+1),ROWS('List of barriers'!$AF$2:$AF67))),"")</f>
        <v/>
      </c>
      <c r="C71" s="310"/>
      <c r="D71" s="310"/>
      <c r="E71" s="310"/>
      <c r="F71" s="310"/>
      <c r="G71" s="310"/>
      <c r="I71" s="319" t="str">
        <f t="array" ref="I71">IFERROR(INDEX('List of barriers'!$AF$2:$AF$87,SMALL(IF('List of barriers'!$AG$2:$AG$87="MOYENNE",ROW('List of barriers'!$AF$2:$AF$87)-ROW('List of barriers'!$AF$2)+1),ROWS('List of barriers'!$AF$2:$AF67))),"")</f>
        <v/>
      </c>
      <c r="J71" s="439"/>
      <c r="K71" s="439"/>
      <c r="L71" s="439"/>
      <c r="M71" s="310"/>
      <c r="N71" s="310"/>
      <c r="P71" s="319" t="str">
        <f t="array" ref="P71">IFERROR(INDEX('List of barriers'!$AF$2:$AF$87,SMALL(IF('List of barriers'!$AG$2:$AG$87="FAIBLE",ROW('List of barriers'!$AF$2:$AF$87)-ROW('List of barriers'!$AF$2)+1),ROWS('List of barriers'!$AF$2:$AF67))),"")</f>
        <v/>
      </c>
      <c r="Q71" s="439"/>
      <c r="R71" s="439"/>
      <c r="S71" s="439"/>
      <c r="T71" s="310"/>
      <c r="U71" s="310"/>
      <c r="W71" s="320"/>
    </row>
    <row r="72" spans="2:23" ht="36" customHeight="1" x14ac:dyDescent="0.2">
      <c r="B72" s="319" t="str">
        <f t="array" ref="B72">IFERROR(INDEX('List of barriers'!$AF$2:$AF$87,SMALL(IF('List of barriers'!$AG$2:$AG$87="ÉLEVÉE",ROW('List of barriers'!$AF$2:$AF$87)-ROW('List of barriers'!$AF$2)+1),ROWS('List of barriers'!$AF$2:$AF68))),"")</f>
        <v/>
      </c>
      <c r="C72" s="310"/>
      <c r="D72" s="310"/>
      <c r="E72" s="310"/>
      <c r="F72" s="310"/>
      <c r="G72" s="310"/>
      <c r="I72" s="319" t="str">
        <f t="array" ref="I72">IFERROR(INDEX('List of barriers'!$AF$2:$AF$87,SMALL(IF('List of barriers'!$AG$2:$AG$87="MOYENNE",ROW('List of barriers'!$AF$2:$AF$87)-ROW('List of barriers'!$AF$2)+1),ROWS('List of barriers'!$AF$2:$AF68))),"")</f>
        <v/>
      </c>
      <c r="J72" s="439"/>
      <c r="K72" s="439"/>
      <c r="L72" s="439"/>
      <c r="M72" s="310"/>
      <c r="N72" s="310"/>
      <c r="P72" s="319" t="str">
        <f t="array" ref="P72">IFERROR(INDEX('List of barriers'!$AF$2:$AF$87,SMALL(IF('List of barriers'!$AG$2:$AG$87="FAIBLE",ROW('List of barriers'!$AF$2:$AF$87)-ROW('List of barriers'!$AF$2)+1),ROWS('List of barriers'!$AF$2:$AF68))),"")</f>
        <v/>
      </c>
      <c r="Q72" s="439"/>
      <c r="R72" s="439"/>
      <c r="S72" s="439"/>
      <c r="T72" s="310"/>
      <c r="U72" s="310"/>
      <c r="W72" s="320"/>
    </row>
    <row r="73" spans="2:23" ht="36" customHeight="1" x14ac:dyDescent="0.2">
      <c r="B73" s="319" t="str">
        <f t="array" ref="B73">IFERROR(INDEX('List of barriers'!$AF$2:$AF$87,SMALL(IF('List of barriers'!$AG$2:$AG$87="ÉLEVÉE",ROW('List of barriers'!$AF$2:$AF$87)-ROW('List of barriers'!$AF$2)+1),ROWS('List of barriers'!$AF$2:$AF69))),"")</f>
        <v/>
      </c>
      <c r="C73" s="310"/>
      <c r="D73" s="310"/>
      <c r="E73" s="310"/>
      <c r="F73" s="310"/>
      <c r="G73" s="310"/>
      <c r="I73" s="319" t="str">
        <f t="array" ref="I73">IFERROR(INDEX('List of barriers'!$AF$2:$AF$87,SMALL(IF('List of barriers'!$AG$2:$AG$87="MOYENNE",ROW('List of barriers'!$AF$2:$AF$87)-ROW('List of barriers'!$AF$2)+1),ROWS('List of barriers'!$AF$2:$AF69))),"")</f>
        <v/>
      </c>
      <c r="J73" s="439"/>
      <c r="K73" s="439"/>
      <c r="L73" s="439"/>
      <c r="M73" s="310"/>
      <c r="N73" s="310"/>
      <c r="P73" s="319" t="str">
        <f t="array" ref="P73">IFERROR(INDEX('List of barriers'!$AF$2:$AF$87,SMALL(IF('List of barriers'!$AG$2:$AG$87="FAIBLE",ROW('List of barriers'!$AF$2:$AF$87)-ROW('List of barriers'!$AF$2)+1),ROWS('List of barriers'!$AF$2:$AF69))),"")</f>
        <v/>
      </c>
      <c r="Q73" s="439"/>
      <c r="R73" s="439"/>
      <c r="S73" s="439"/>
      <c r="T73" s="310"/>
      <c r="U73" s="310"/>
      <c r="W73" s="320"/>
    </row>
    <row r="74" spans="2:23" ht="36" customHeight="1" x14ac:dyDescent="0.2">
      <c r="B74" s="319" t="str">
        <f t="array" ref="B74">IFERROR(INDEX('List of barriers'!$AF$2:$AF$87,SMALL(IF('List of barriers'!$AG$2:$AG$87="ÉLEVÉE",ROW('List of barriers'!$AF$2:$AF$87)-ROW('List of barriers'!$AF$2)+1),ROWS('List of barriers'!$AF$2:$AF70))),"")</f>
        <v/>
      </c>
      <c r="C74" s="310"/>
      <c r="D74" s="310"/>
      <c r="E74" s="310"/>
      <c r="F74" s="310"/>
      <c r="G74" s="310"/>
      <c r="I74" s="319" t="str">
        <f t="array" ref="I74">IFERROR(INDEX('List of barriers'!$AF$2:$AF$87,SMALL(IF('List of barriers'!$AG$2:$AG$87="MOYENNE",ROW('List of barriers'!$AF$2:$AF$87)-ROW('List of barriers'!$AF$2)+1),ROWS('List of barriers'!$AF$2:$AF70))),"")</f>
        <v/>
      </c>
      <c r="J74" s="439"/>
      <c r="K74" s="439"/>
      <c r="L74" s="439"/>
      <c r="M74" s="310"/>
      <c r="N74" s="310"/>
      <c r="P74" s="319" t="str">
        <f t="array" ref="P74">IFERROR(INDEX('List of barriers'!$AF$2:$AF$87,SMALL(IF('List of barriers'!$AG$2:$AG$87="FAIBLE",ROW('List of barriers'!$AF$2:$AF$87)-ROW('List of barriers'!$AF$2)+1),ROWS('List of barriers'!$AF$2:$AF70))),"")</f>
        <v/>
      </c>
      <c r="Q74" s="439"/>
      <c r="R74" s="439"/>
      <c r="S74" s="439"/>
      <c r="T74" s="310"/>
      <c r="U74" s="310"/>
      <c r="W74" s="320"/>
    </row>
    <row r="75" spans="2:23" ht="36" customHeight="1" x14ac:dyDescent="0.2">
      <c r="B75" s="319" t="str">
        <f t="array" ref="B75">IFERROR(INDEX('List of barriers'!$AF$2:$AF$87,SMALL(IF('List of barriers'!$AG$2:$AG$87="ÉLEVÉE",ROW('List of barriers'!$AF$2:$AF$87)-ROW('List of barriers'!$AF$2)+1),ROWS('List of barriers'!$AF$2:$AF71))),"")</f>
        <v/>
      </c>
      <c r="C75" s="310"/>
      <c r="D75" s="310"/>
      <c r="E75" s="310"/>
      <c r="F75" s="310"/>
      <c r="G75" s="310"/>
      <c r="I75" s="319" t="str">
        <f t="array" ref="I75">IFERROR(INDEX('List of barriers'!$AF$2:$AF$87,SMALL(IF('List of barriers'!$AG$2:$AG$87="MOYENNE",ROW('List of barriers'!$AF$2:$AF$87)-ROW('List of barriers'!$AF$2)+1),ROWS('List of barriers'!$AF$2:$AF71))),"")</f>
        <v/>
      </c>
      <c r="J75" s="439"/>
      <c r="K75" s="439"/>
      <c r="L75" s="439"/>
      <c r="M75" s="310"/>
      <c r="N75" s="310"/>
      <c r="P75" s="319" t="str">
        <f t="array" ref="P75">IFERROR(INDEX('List of barriers'!$AF$2:$AF$87,SMALL(IF('List of barriers'!$AG$2:$AG$87="FAIBLE",ROW('List of barriers'!$AF$2:$AF$87)-ROW('List of barriers'!$AF$2)+1),ROWS('List of barriers'!$AF$2:$AF71))),"")</f>
        <v/>
      </c>
      <c r="Q75" s="439"/>
      <c r="R75" s="439"/>
      <c r="S75" s="439"/>
      <c r="T75" s="310"/>
      <c r="U75" s="310"/>
      <c r="W75" s="320"/>
    </row>
    <row r="76" spans="2:23" ht="36" customHeight="1" x14ac:dyDescent="0.2">
      <c r="B76" s="319" t="str">
        <f t="array" ref="B76">IFERROR(INDEX('List of barriers'!$AF$2:$AF$87,SMALL(IF('List of barriers'!$AG$2:$AG$87="ÉLEVÉE",ROW('List of barriers'!$AF$2:$AF$87)-ROW('List of barriers'!$AF$2)+1),ROWS('List of barriers'!$AF$2:$AF72))),"")</f>
        <v/>
      </c>
      <c r="C76" s="310"/>
      <c r="D76" s="310"/>
      <c r="E76" s="310"/>
      <c r="F76" s="310"/>
      <c r="G76" s="310"/>
      <c r="I76" s="319" t="str">
        <f t="array" ref="I76">IFERROR(INDEX('List of barriers'!$AF$2:$AF$87,SMALL(IF('List of barriers'!$AG$2:$AG$87="MOYENNE",ROW('List of barriers'!$AF$2:$AF$87)-ROW('List of barriers'!$AF$2)+1),ROWS('List of barriers'!$AF$2:$AF72))),"")</f>
        <v/>
      </c>
      <c r="J76" s="439"/>
      <c r="K76" s="439"/>
      <c r="L76" s="439"/>
      <c r="M76" s="310"/>
      <c r="N76" s="310"/>
      <c r="P76" s="319" t="str">
        <f t="array" ref="P76">IFERROR(INDEX('List of barriers'!$AF$2:$AF$87,SMALL(IF('List of barriers'!$AG$2:$AG$87="FAIBLE",ROW('List of barriers'!$AF$2:$AF$87)-ROW('List of barriers'!$AF$2)+1),ROWS('List of barriers'!$AF$2:$AF72))),"")</f>
        <v/>
      </c>
      <c r="Q76" s="439"/>
      <c r="R76" s="439"/>
      <c r="S76" s="439"/>
      <c r="T76" s="310"/>
      <c r="U76" s="310"/>
      <c r="W76" s="320"/>
    </row>
    <row r="77" spans="2:23" ht="36" customHeight="1" x14ac:dyDescent="0.2">
      <c r="B77" s="319" t="str">
        <f t="array" ref="B77">IFERROR(INDEX('List of barriers'!$AF$2:$AF$87,SMALL(IF('List of barriers'!$AG$2:$AG$87="ÉLEVÉE",ROW('List of barriers'!$AF$2:$AF$87)-ROW('List of barriers'!$AF$2)+1),ROWS('List of barriers'!$AF$2:$AF73))),"")</f>
        <v/>
      </c>
      <c r="C77" s="310"/>
      <c r="D77" s="310"/>
      <c r="E77" s="310"/>
      <c r="F77" s="310"/>
      <c r="G77" s="310"/>
      <c r="I77" s="319" t="str">
        <f t="array" ref="I77">IFERROR(INDEX('List of barriers'!$AF$2:$AF$87,SMALL(IF('List of barriers'!$AG$2:$AG$87="MOYENNE",ROW('List of barriers'!$AF$2:$AF$87)-ROW('List of barriers'!$AF$2)+1),ROWS('List of barriers'!$AF$2:$AF73))),"")</f>
        <v/>
      </c>
      <c r="J77" s="439"/>
      <c r="K77" s="439"/>
      <c r="L77" s="439"/>
      <c r="M77" s="310"/>
      <c r="N77" s="310"/>
      <c r="P77" s="319" t="str">
        <f t="array" ref="P77">IFERROR(INDEX('List of barriers'!$AF$2:$AF$87,SMALL(IF('List of barriers'!$AG$2:$AG$87="FAIBLE",ROW('List of barriers'!$AF$2:$AF$87)-ROW('List of barriers'!$AF$2)+1),ROWS('List of barriers'!$AF$2:$AF73))),"")</f>
        <v/>
      </c>
      <c r="Q77" s="439"/>
      <c r="R77" s="439"/>
      <c r="S77" s="439"/>
      <c r="T77" s="310"/>
      <c r="U77" s="310"/>
      <c r="W77" s="320"/>
    </row>
    <row r="78" spans="2:23" ht="36" customHeight="1" x14ac:dyDescent="0.2">
      <c r="B78" s="319" t="str">
        <f t="array" ref="B78">IFERROR(INDEX('List of barriers'!$AF$2:$AF$87,SMALL(IF('List of barriers'!$AG$2:$AG$87="ÉLEVÉE",ROW('List of barriers'!$AF$2:$AF$87)-ROW('List of barriers'!$AF$2)+1),ROWS('List of barriers'!$AF$2:$AF74))),"")</f>
        <v/>
      </c>
      <c r="C78" s="310"/>
      <c r="D78" s="310"/>
      <c r="E78" s="310"/>
      <c r="F78" s="310"/>
      <c r="G78" s="310"/>
      <c r="I78" s="319" t="str">
        <f t="array" ref="I78">IFERROR(INDEX('List of barriers'!$AF$2:$AF$87,SMALL(IF('List of barriers'!$AG$2:$AG$87="MOYENNE",ROW('List of barriers'!$AF$2:$AF$87)-ROW('List of barriers'!$AF$2)+1),ROWS('List of barriers'!$AF$2:$AF74))),"")</f>
        <v/>
      </c>
      <c r="J78" s="439"/>
      <c r="K78" s="439"/>
      <c r="L78" s="439"/>
      <c r="M78" s="310"/>
      <c r="N78" s="310"/>
      <c r="P78" s="319" t="str">
        <f t="array" ref="P78">IFERROR(INDEX('List of barriers'!$AF$2:$AF$87,SMALL(IF('List of barriers'!$AG$2:$AG$87="FAIBLE",ROW('List of barriers'!$AF$2:$AF$87)-ROW('List of barriers'!$AF$2)+1),ROWS('List of barriers'!$AF$2:$AF74))),"")</f>
        <v/>
      </c>
      <c r="Q78" s="439"/>
      <c r="R78" s="439"/>
      <c r="S78" s="439"/>
      <c r="T78" s="310"/>
      <c r="U78" s="310"/>
      <c r="W78" s="320"/>
    </row>
    <row r="79" spans="2:23" ht="36" customHeight="1" x14ac:dyDescent="0.2">
      <c r="B79" s="319" t="str">
        <f t="array" ref="B79">IFERROR(INDEX('List of barriers'!$AF$2:$AF$87,SMALL(IF('List of barriers'!$AG$2:$AG$87="ÉLEVÉE",ROW('List of barriers'!$AF$2:$AF$87)-ROW('List of barriers'!$AF$2)+1),ROWS('List of barriers'!$AF$2:$AF75))),"")</f>
        <v/>
      </c>
      <c r="C79" s="310"/>
      <c r="D79" s="310"/>
      <c r="E79" s="310"/>
      <c r="F79" s="310"/>
      <c r="G79" s="310"/>
      <c r="I79" s="319" t="str">
        <f t="array" ref="I79">IFERROR(INDEX('List of barriers'!$AF$2:$AF$87,SMALL(IF('List of barriers'!$AG$2:$AG$87="MOYENNE",ROW('List of barriers'!$AF$2:$AF$87)-ROW('List of barriers'!$AF$2)+1),ROWS('List of barriers'!$AF$2:$AF75))),"")</f>
        <v/>
      </c>
      <c r="J79" s="439"/>
      <c r="K79" s="439"/>
      <c r="L79" s="439"/>
      <c r="M79" s="310"/>
      <c r="N79" s="310"/>
      <c r="P79" s="319" t="str">
        <f t="array" ref="P79">IFERROR(INDEX('List of barriers'!$AF$2:$AF$87,SMALL(IF('List of barriers'!$AG$2:$AG$87="FAIBLE",ROW('List of barriers'!$AF$2:$AF$87)-ROW('List of barriers'!$AF$2)+1),ROWS('List of barriers'!$AF$2:$AF75))),"")</f>
        <v/>
      </c>
      <c r="Q79" s="439"/>
      <c r="R79" s="439"/>
      <c r="S79" s="439"/>
      <c r="T79" s="310"/>
      <c r="U79" s="310"/>
      <c r="W79" s="320"/>
    </row>
    <row r="80" spans="2:23" ht="36" customHeight="1" x14ac:dyDescent="0.2">
      <c r="B80" s="319" t="str">
        <f t="array" ref="B80">IFERROR(INDEX('List of barriers'!$AF$2:$AF$87,SMALL(IF('List of barriers'!$AG$2:$AG$87="ÉLEVÉE",ROW('List of barriers'!$AF$2:$AF$87)-ROW('List of barriers'!$AF$2)+1),ROWS('List of barriers'!$AF$2:$AF76))),"")</f>
        <v/>
      </c>
      <c r="C80" s="310"/>
      <c r="D80" s="310"/>
      <c r="E80" s="310"/>
      <c r="F80" s="310"/>
      <c r="G80" s="310"/>
      <c r="I80" s="319" t="str">
        <f t="array" ref="I80">IFERROR(INDEX('List of barriers'!$AF$2:$AF$87,SMALL(IF('List of barriers'!$AG$2:$AG$87="MOYENNE",ROW('List of barriers'!$AF$2:$AF$87)-ROW('List of barriers'!$AF$2)+1),ROWS('List of barriers'!$AF$2:$AF76))),"")</f>
        <v/>
      </c>
      <c r="J80" s="439"/>
      <c r="K80" s="439"/>
      <c r="L80" s="439"/>
      <c r="M80" s="310"/>
      <c r="N80" s="310"/>
      <c r="P80" s="319" t="str">
        <f t="array" ref="P80">IFERROR(INDEX('List of barriers'!$AF$2:$AF$87,SMALL(IF('List of barriers'!$AG$2:$AG$87="FAIBLE",ROW('List of barriers'!$AF$2:$AF$87)-ROW('List of barriers'!$AF$2)+1),ROWS('List of barriers'!$AF$2:$AF76))),"")</f>
        <v/>
      </c>
      <c r="Q80" s="439"/>
      <c r="R80" s="439"/>
      <c r="S80" s="439"/>
      <c r="T80" s="310"/>
      <c r="U80" s="310"/>
      <c r="W80" s="320"/>
    </row>
    <row r="81" spans="1:23" ht="36" customHeight="1" x14ac:dyDescent="0.2">
      <c r="B81" s="319" t="str">
        <f t="array" ref="B81">IFERROR(INDEX('List of barriers'!$AF$2:$AF$87,SMALL(IF('List of barriers'!$AG$2:$AG$87="ÉLEVÉE",ROW('List of barriers'!$AF$2:$AF$87)-ROW('List of barriers'!$AF$2)+1),ROWS('List of barriers'!$AF$2:$AF77))),"")</f>
        <v/>
      </c>
      <c r="C81" s="315"/>
      <c r="D81" s="315"/>
      <c r="E81" s="315"/>
      <c r="F81" s="315"/>
      <c r="G81" s="315"/>
      <c r="I81" s="319" t="str">
        <f t="array" ref="I81">IFERROR(INDEX('List of barriers'!$AF$2:$AF$87,SMALL(IF('List of barriers'!$AG$2:$AG$87="MOYENNE",ROW('List of barriers'!$AF$2:$AF$87)-ROW('List of barriers'!$AF$2)+1),ROWS('List of barriers'!$AF$2:$AF77))),"")</f>
        <v/>
      </c>
      <c r="J81" s="439"/>
      <c r="K81" s="439"/>
      <c r="L81" s="439"/>
      <c r="M81" s="310"/>
      <c r="N81" s="310"/>
      <c r="P81" s="319" t="str">
        <f t="array" ref="P81">IFERROR(INDEX('List of barriers'!$AF$2:$AF$87,SMALL(IF('List of barriers'!$AG$2:$AG$87="FAIBLE",ROW('List of barriers'!$AF$2:$AF$87)-ROW('List of barriers'!$AF$2)+1),ROWS('List of barriers'!$AF$2:$AF77))),"")</f>
        <v/>
      </c>
      <c r="Q81" s="439"/>
      <c r="R81" s="439"/>
      <c r="S81" s="439"/>
      <c r="T81" s="310"/>
      <c r="U81" s="310"/>
      <c r="W81" s="320"/>
    </row>
    <row r="82" spans="1:23" ht="36" customHeight="1" x14ac:dyDescent="0.2">
      <c r="B82" s="319" t="str">
        <f t="array" ref="B82">IFERROR(INDEX('List of barriers'!$AF$2:$AF$87,SMALL(IF('List of barriers'!$AG$2:$AG$87="ÉLEVÉE",ROW('List of barriers'!$AF$2:$AF$87)-ROW('List of barriers'!$AF$2)+1),ROWS('List of barriers'!$AF$2:$AF78))),"")</f>
        <v/>
      </c>
      <c r="C82" s="315"/>
      <c r="D82" s="315"/>
      <c r="E82" s="315"/>
      <c r="F82" s="315"/>
      <c r="G82" s="315"/>
      <c r="I82" s="319" t="str">
        <f t="array" ref="I82">IFERROR(INDEX('List of barriers'!$AF$2:$AF$87,SMALL(IF('List of barriers'!$AG$2:$AG$87="MOYENNE",ROW('List of barriers'!$AF$2:$AF$87)-ROW('List of barriers'!$AF$2)+1),ROWS('List of barriers'!$AF$2:$AF78))),"")</f>
        <v/>
      </c>
      <c r="J82" s="439"/>
      <c r="K82" s="439"/>
      <c r="L82" s="439"/>
      <c r="M82" s="310"/>
      <c r="N82" s="310"/>
      <c r="P82" s="319" t="str">
        <f t="array" ref="P82">IFERROR(INDEX('List of barriers'!$AF$2:$AF$87,SMALL(IF('List of barriers'!$AG$2:$AG$87="FAIBLE",ROW('List of barriers'!$AF$2:$AF$87)-ROW('List of barriers'!$AF$2)+1),ROWS('List of barriers'!$AF$2:$AF78))),"")</f>
        <v/>
      </c>
      <c r="Q82" s="439"/>
      <c r="R82" s="439"/>
      <c r="S82" s="439"/>
      <c r="T82" s="310"/>
      <c r="U82" s="310"/>
      <c r="W82" s="320"/>
    </row>
    <row r="83" spans="1:23" ht="36" customHeight="1" x14ac:dyDescent="0.2">
      <c r="B83" s="319" t="str">
        <f t="array" ref="B83">IFERROR(INDEX('List of barriers'!$AF$2:$AF$87,SMALL(IF('List of barriers'!$AG$2:$AG$87="ÉLEVÉE",ROW('List of barriers'!$AF$2:$AF$87)-ROW('List of barriers'!$AF$2)+1),ROWS('List of barriers'!$AF$2:$AF79))),"")</f>
        <v/>
      </c>
      <c r="C83" s="315"/>
      <c r="D83" s="315"/>
      <c r="E83" s="315"/>
      <c r="F83" s="315"/>
      <c r="G83" s="315"/>
      <c r="I83" s="319" t="str">
        <f t="array" ref="I83">IFERROR(INDEX('List of barriers'!$AF$2:$AF$87,SMALL(IF('List of barriers'!$AG$2:$AG$87="MOYENNE",ROW('List of barriers'!$AF$2:$AF$87)-ROW('List of barriers'!$AF$2)+1),ROWS('List of barriers'!$AF$2:$AF79))),"")</f>
        <v/>
      </c>
      <c r="J83" s="439"/>
      <c r="K83" s="439"/>
      <c r="L83" s="439"/>
      <c r="M83" s="310"/>
      <c r="N83" s="310"/>
      <c r="P83" s="319" t="str">
        <f t="array" ref="P83">IFERROR(INDEX('List of barriers'!$AF$2:$AF$87,SMALL(IF('List of barriers'!$AG$2:$AG$87="FAIBLE",ROW('List of barriers'!$AF$2:$AF$87)-ROW('List of barriers'!$AF$2)+1),ROWS('List of barriers'!$AF$2:$AF79))),"")</f>
        <v/>
      </c>
      <c r="Q83" s="439"/>
      <c r="R83" s="439"/>
      <c r="S83" s="439"/>
      <c r="T83" s="310"/>
      <c r="U83" s="310"/>
      <c r="W83" s="320"/>
    </row>
    <row r="84" spans="1:23" ht="36" customHeight="1" x14ac:dyDescent="0.2">
      <c r="B84" s="319" t="str">
        <f t="array" ref="B84">IFERROR(INDEX('List of barriers'!$AF$2:$AF$87,SMALL(IF('List of barriers'!$AG$2:$AG$87="ÉLEVÉE",ROW('List of barriers'!$AF$2:$AF$87)-ROW('List of barriers'!$AF$2)+1),ROWS('List of barriers'!$AF$2:$AF80))),"")</f>
        <v/>
      </c>
      <c r="C84" s="315"/>
      <c r="D84" s="315"/>
      <c r="E84" s="315"/>
      <c r="F84" s="315"/>
      <c r="G84" s="315"/>
      <c r="I84" s="319" t="str">
        <f t="array" ref="I84">IFERROR(INDEX('List of barriers'!$AF$2:$AF$87,SMALL(IF('List of barriers'!$AG$2:$AG$87="MOYENNE",ROW('List of barriers'!$AF$2:$AF$87)-ROW('List of barriers'!$AF$2)+1),ROWS('List of barriers'!$AF$2:$AF80))),"")</f>
        <v/>
      </c>
      <c r="J84" s="439"/>
      <c r="K84" s="439"/>
      <c r="L84" s="439"/>
      <c r="M84" s="310"/>
      <c r="N84" s="310"/>
      <c r="P84" s="319" t="str">
        <f t="array" ref="P84">IFERROR(INDEX('List of barriers'!$AF$2:$AF$87,SMALL(IF('List of barriers'!$AG$2:$AG$87="FAIBLE",ROW('List of barriers'!$AF$2:$AF$87)-ROW('List of barriers'!$AF$2)+1),ROWS('List of barriers'!$AF$2:$AF80))),"")</f>
        <v/>
      </c>
      <c r="Q84" s="439"/>
      <c r="R84" s="439"/>
      <c r="S84" s="439"/>
      <c r="T84" s="310"/>
      <c r="U84" s="310"/>
      <c r="W84" s="320"/>
    </row>
    <row r="85" spans="1:23" ht="36" customHeight="1" x14ac:dyDescent="0.2">
      <c r="B85" s="319" t="str">
        <f t="array" ref="B85">IFERROR(INDEX('List of barriers'!$AF$2:$AF$87,SMALL(IF('List of barriers'!$AG$2:$AG$87="ÉLEVÉE",ROW('List of barriers'!$AF$2:$AF$87)-ROW('List of barriers'!$AF$2)+1),ROWS('List of barriers'!$AF$2:$AF81))),"")</f>
        <v/>
      </c>
      <c r="C85" s="315"/>
      <c r="D85" s="315"/>
      <c r="E85" s="315"/>
      <c r="F85" s="315"/>
      <c r="G85" s="315"/>
      <c r="I85" s="319" t="str">
        <f t="array" ref="I85">IFERROR(INDEX('List of barriers'!$AF$2:$AF$87,SMALL(IF('List of barriers'!$AG$2:$AG$87="MOYENNE",ROW('List of barriers'!$AF$2:$AF$87)-ROW('List of barriers'!$AF$2)+1),ROWS('List of barriers'!$AF$2:$AF81))),"")</f>
        <v/>
      </c>
      <c r="J85" s="439"/>
      <c r="K85" s="439"/>
      <c r="L85" s="439"/>
      <c r="M85" s="310"/>
      <c r="N85" s="310"/>
      <c r="P85" s="319" t="str">
        <f t="array" ref="P85">IFERROR(INDEX('List of barriers'!$AF$2:$AF$87,SMALL(IF('List of barriers'!$AG$2:$AG$87="FAIBLE",ROW('List of barriers'!$AF$2:$AF$87)-ROW('List of barriers'!$AF$2)+1),ROWS('List of barriers'!$AF$2:$AF81))),"")</f>
        <v/>
      </c>
      <c r="Q85" s="439"/>
      <c r="R85" s="439"/>
      <c r="S85" s="439"/>
      <c r="T85" s="310"/>
      <c r="U85" s="310"/>
      <c r="W85" s="320"/>
    </row>
    <row r="86" spans="1:23" ht="36" customHeight="1" x14ac:dyDescent="0.2">
      <c r="B86" s="319" t="str">
        <f t="array" ref="B86">IFERROR(INDEX('List of barriers'!$AF$2:$AF$87,SMALL(IF('List of barriers'!$AG$2:$AG$87="ÉLEVÉE",ROW('List of barriers'!$AF$2:$AF$87)-ROW('List of barriers'!$AF$2)+1),ROWS('List of barriers'!$AF$2:$AF82))),"")</f>
        <v/>
      </c>
      <c r="C86" s="315"/>
      <c r="D86" s="315"/>
      <c r="E86" s="315"/>
      <c r="F86" s="315"/>
      <c r="G86" s="315"/>
      <c r="I86" s="319" t="str">
        <f t="array" ref="I86">IFERROR(INDEX('List of barriers'!$AF$2:$AF$87,SMALL(IF('List of barriers'!$AG$2:$AG$87="MOYENNE",ROW('List of barriers'!$AF$2:$AF$87)-ROW('List of barriers'!$AF$2)+1),ROWS('List of barriers'!$AF$2:$AF82))),"")</f>
        <v/>
      </c>
      <c r="J86" s="439"/>
      <c r="K86" s="439"/>
      <c r="L86" s="439"/>
      <c r="M86" s="310"/>
      <c r="N86" s="310"/>
      <c r="P86" s="319" t="str">
        <f t="array" ref="P86">IFERROR(INDEX('List of barriers'!$AF$2:$AF$87,SMALL(IF('List of barriers'!$AG$2:$AG$87="FAIBLE",ROW('List of barriers'!$AF$2:$AF$87)-ROW('List of barriers'!$AF$2)+1),ROWS('List of barriers'!$AF$2:$AF82))),"")</f>
        <v/>
      </c>
      <c r="Q86" s="439"/>
      <c r="R86" s="439"/>
      <c r="S86" s="439"/>
      <c r="T86" s="310"/>
      <c r="U86" s="310"/>
      <c r="W86" s="320"/>
    </row>
    <row r="87" spans="1:23" ht="36" customHeight="1" x14ac:dyDescent="0.2">
      <c r="B87" s="319" t="str">
        <f t="array" ref="B87">IFERROR(INDEX('List of barriers'!$AF$2:$AF$87,SMALL(IF('List of barriers'!$AG$2:$AG$87="ÉLEVÉE",ROW('List of barriers'!$AF$2:$AF$87)-ROW('List of barriers'!$AF$2)+1),ROWS('List of barriers'!$AF$2:$AF83))),"")</f>
        <v/>
      </c>
      <c r="C87" s="315"/>
      <c r="D87" s="315"/>
      <c r="E87" s="315"/>
      <c r="F87" s="315"/>
      <c r="G87" s="315"/>
      <c r="I87" s="319" t="str">
        <f t="array" ref="I87">IFERROR(INDEX('List of barriers'!$AF$2:$AF$87,SMALL(IF('List of barriers'!$AG$2:$AG$87="MOYENNE",ROW('List of barriers'!$AF$2:$AF$87)-ROW('List of barriers'!$AF$2)+1),ROWS('List of barriers'!$AF$2:$AF83))),"")</f>
        <v/>
      </c>
      <c r="J87" s="439"/>
      <c r="K87" s="439"/>
      <c r="L87" s="439"/>
      <c r="M87" s="310"/>
      <c r="N87" s="310"/>
      <c r="P87" s="319" t="str">
        <f t="array" ref="P87">IFERROR(INDEX('List of barriers'!$AF$2:$AF$87,SMALL(IF('List of barriers'!$AG$2:$AG$87="FAIBLE",ROW('List of barriers'!$AF$2:$AF$87)-ROW('List of barriers'!$AF$2)+1),ROWS('List of barriers'!$AF$2:$AF83))),"")</f>
        <v/>
      </c>
      <c r="Q87" s="439"/>
      <c r="R87" s="439"/>
      <c r="S87" s="439"/>
      <c r="T87" s="310"/>
      <c r="U87" s="310"/>
      <c r="W87" s="320"/>
    </row>
    <row r="88" spans="1:23" ht="36" customHeight="1" x14ac:dyDescent="0.2">
      <c r="B88" s="319" t="str">
        <f t="array" ref="B88">IFERROR(INDEX('List of barriers'!$AF$2:$AF$87,SMALL(IF('List of barriers'!$AG$2:$AG$87="ÉLEVÉE",ROW('List of barriers'!$AF$2:$AF$87)-ROW('List of barriers'!$AF$2)+1),ROWS('List of barriers'!$AF$2:$AF84))),"")</f>
        <v/>
      </c>
      <c r="C88" s="315"/>
      <c r="D88" s="315"/>
      <c r="E88" s="315"/>
      <c r="F88" s="315"/>
      <c r="G88" s="315"/>
      <c r="I88" s="319" t="str">
        <f t="array" ref="I88">IFERROR(INDEX('List of barriers'!$AF$2:$AF$87,SMALL(IF('List of barriers'!$AG$2:$AG$87="MOYENNE",ROW('List of barriers'!$AF$2:$AF$87)-ROW('List of barriers'!$AF$2)+1),ROWS('List of barriers'!$AF$2:$AF84))),"")</f>
        <v/>
      </c>
      <c r="J88" s="439"/>
      <c r="K88" s="439"/>
      <c r="L88" s="439"/>
      <c r="M88" s="310"/>
      <c r="N88" s="310"/>
      <c r="P88" s="319" t="str">
        <f t="array" ref="P88">IFERROR(INDEX('List of barriers'!$AF$2:$AF$87,SMALL(IF('List of barriers'!$AG$2:$AG$87="FAIBLE",ROW('List of barriers'!$AF$2:$AF$87)-ROW('List of barriers'!$AF$2)+1),ROWS('List of barriers'!$AF$2:$AF84))),"")</f>
        <v/>
      </c>
      <c r="Q88" s="439"/>
      <c r="R88" s="439"/>
      <c r="S88" s="439"/>
      <c r="T88" s="310"/>
      <c r="U88" s="310"/>
      <c r="W88" s="320"/>
    </row>
    <row r="89" spans="1:23" ht="36" customHeight="1" x14ac:dyDescent="0.2">
      <c r="B89" s="319" t="str">
        <f t="array" ref="B89">IFERROR(INDEX('List of barriers'!$AF$2:$AF$87,SMALL(IF('List of barriers'!$AG$2:$AG$87="ÉLEVÉE",ROW('List of barriers'!$AF$2:$AF$87)-ROW('List of barriers'!$AF$2)+1),ROWS('List of barriers'!$AF$2:$AF85))),"")</f>
        <v/>
      </c>
      <c r="C89" s="315"/>
      <c r="D89" s="315"/>
      <c r="E89" s="315"/>
      <c r="F89" s="315"/>
      <c r="G89" s="315"/>
      <c r="I89" s="319" t="str">
        <f t="array" ref="I89">IFERROR(INDEX('List of barriers'!$AF$2:$AF$87,SMALL(IF('List of barriers'!$AG$2:$AG$87="MOYENNE",ROW('List of barriers'!$AF$2:$AF$87)-ROW('List of barriers'!$AF$2)+1),ROWS('List of barriers'!$AF$2:$AF85))),"")</f>
        <v/>
      </c>
      <c r="J89" s="439"/>
      <c r="K89" s="439"/>
      <c r="L89" s="439"/>
      <c r="M89" s="310"/>
      <c r="N89" s="310"/>
      <c r="P89" s="319" t="str">
        <f t="array" ref="P89">IFERROR(INDEX('List of barriers'!$AF$2:$AF$87,SMALL(IF('List of barriers'!$AG$2:$AG$87="FAIBLE",ROW('List of barriers'!$AF$2:$AF$87)-ROW('List of barriers'!$AF$2)+1),ROWS('List of barriers'!$AF$2:$AF85))),"")</f>
        <v/>
      </c>
      <c r="Q89" s="439"/>
      <c r="R89" s="439"/>
      <c r="S89" s="439"/>
      <c r="T89" s="310"/>
      <c r="U89" s="310"/>
      <c r="W89" s="320"/>
    </row>
    <row r="90" spans="1:23" ht="36" customHeight="1" x14ac:dyDescent="0.2">
      <c r="B90" s="319" t="str">
        <f t="array" ref="B90">IFERROR(INDEX('List of barriers'!$AF$2:$AF$87,SMALL(IF('List of barriers'!$AG$2:$AG$87="ÉLEVÉE",ROW('List of barriers'!$AF$2:$AF$87)-ROW('List of barriers'!$AF$2)+1),ROWS('List of barriers'!$AF$2:$AF86))),"")</f>
        <v/>
      </c>
      <c r="C90" s="315"/>
      <c r="D90" s="315"/>
      <c r="E90" s="315"/>
      <c r="F90" s="315"/>
      <c r="G90" s="315"/>
      <c r="I90" s="319" t="str">
        <f t="array" ref="I90">IFERROR(INDEX('List of barriers'!$AF$2:$AF$87,SMALL(IF('List of barriers'!$AG$2:$AG$87="MOYENNE",ROW('List of barriers'!$AF$2:$AF$87)-ROW('List of barriers'!$AF$2)+1),ROWS('List of barriers'!$AF$2:$AF86))),"")</f>
        <v/>
      </c>
      <c r="J90" s="439"/>
      <c r="K90" s="439"/>
      <c r="L90" s="439"/>
      <c r="M90" s="310"/>
      <c r="N90" s="310"/>
      <c r="P90" s="319" t="str">
        <f t="array" ref="P90">IFERROR(INDEX('List of barriers'!$AF$2:$AF$87,SMALL(IF('List of barriers'!$AG$2:$AG$87="FAIBLE",ROW('List of barriers'!$AF$2:$AF$87)-ROW('List of barriers'!$AF$2)+1),ROWS('List of barriers'!$AF$2:$AF86))),"")</f>
        <v/>
      </c>
      <c r="Q90" s="439"/>
      <c r="R90" s="439"/>
      <c r="S90" s="439"/>
      <c r="T90" s="310"/>
      <c r="U90" s="310"/>
      <c r="W90" s="320"/>
    </row>
    <row r="91" spans="1:23" ht="36" customHeight="1" x14ac:dyDescent="0.2">
      <c r="B91" s="319" t="str">
        <f t="array" ref="B91">IFERROR(INDEX('List of barriers'!$AF$2:$AF$87,SMALL(IF('List of barriers'!$AG$2:$AG$87="ÉLEVÉE",ROW('List of barriers'!$AF$2:$AF$87)-ROW('List of barriers'!$AF$2)+1),ROWS('List of barriers'!$AF$2:$AF87))),"")</f>
        <v/>
      </c>
      <c r="C91" s="315"/>
      <c r="D91" s="315"/>
      <c r="E91" s="315"/>
      <c r="F91" s="315"/>
      <c r="G91" s="315"/>
      <c r="I91" s="319" t="str">
        <f t="array" ref="I91">IFERROR(INDEX('List of barriers'!$AF$2:$AF$87,SMALL(IF('List of barriers'!$AG$2:$AG$87="MOYENNE",ROW('List of barriers'!$AF$2:$AF$87)-ROW('List of barriers'!$AF$2)+1),ROWS('List of barriers'!$AF$2:$AF87))),"")</f>
        <v/>
      </c>
      <c r="J91" s="439"/>
      <c r="K91" s="439"/>
      <c r="L91" s="439"/>
      <c r="M91" s="310"/>
      <c r="N91" s="310"/>
      <c r="P91" s="319" t="str">
        <f t="array" ref="P91">IFERROR(INDEX('List of barriers'!$AF$2:$AF$87,SMALL(IF('List of barriers'!$AG$2:$AG$87="FAIBLE",ROW('List of barriers'!$AF$2:$AF$87)-ROW('List of barriers'!$AF$2)+1),ROWS('List of barriers'!$AF$2:$AF87))),"")</f>
        <v/>
      </c>
      <c r="Q91" s="439"/>
      <c r="R91" s="439"/>
      <c r="S91" s="439"/>
      <c r="T91" s="310"/>
      <c r="U91" s="310"/>
      <c r="W91" s="320"/>
    </row>
    <row r="92" spans="1:23" ht="17" customHeight="1" x14ac:dyDescent="0.2">
      <c r="B92" s="316"/>
      <c r="I92" s="316"/>
      <c r="J92" s="316"/>
      <c r="K92" s="316"/>
      <c r="L92" s="316"/>
      <c r="P92" s="316"/>
      <c r="Q92" s="316"/>
      <c r="R92" s="316"/>
      <c r="S92" s="316"/>
      <c r="W92" s="320"/>
    </row>
    <row r="93" spans="1:23" ht="17" customHeight="1" x14ac:dyDescent="0.2">
      <c r="B93" s="316"/>
      <c r="I93" s="316"/>
      <c r="J93" s="316"/>
      <c r="K93" s="316"/>
      <c r="L93" s="316"/>
      <c r="P93" s="316"/>
      <c r="Q93" s="316"/>
      <c r="R93" s="316"/>
      <c r="S93" s="316"/>
      <c r="W93" s="320"/>
    </row>
    <row r="94" spans="1:23" ht="17" customHeight="1" x14ac:dyDescent="0.2">
      <c r="B94" s="316"/>
      <c r="I94" s="316"/>
      <c r="J94" s="316"/>
      <c r="K94" s="316"/>
      <c r="L94" s="316"/>
      <c r="P94" s="316"/>
      <c r="Q94" s="316"/>
      <c r="R94" s="316"/>
      <c r="S94" s="316"/>
      <c r="W94" s="320"/>
    </row>
    <row r="95" spans="1:23" ht="17" customHeight="1" x14ac:dyDescent="0.2">
      <c r="B95" s="316"/>
      <c r="I95" s="316"/>
      <c r="J95" s="316"/>
      <c r="K95" s="316"/>
      <c r="L95" s="316"/>
      <c r="P95" s="316"/>
      <c r="Q95" s="316"/>
      <c r="R95" s="316"/>
      <c r="S95" s="316"/>
      <c r="W95" s="320"/>
    </row>
    <row r="96" spans="1:23" ht="21" x14ac:dyDescent="0.25">
      <c r="A96" s="722" t="s">
        <v>26</v>
      </c>
      <c r="B96" s="722"/>
      <c r="C96" s="722"/>
      <c r="D96" s="722"/>
      <c r="E96" s="324"/>
      <c r="F96" s="324"/>
      <c r="G96" s="324"/>
      <c r="H96" s="722" t="s">
        <v>26</v>
      </c>
      <c r="I96" s="722"/>
      <c r="J96" s="722"/>
      <c r="K96" s="722"/>
      <c r="L96" s="722"/>
      <c r="M96" s="722"/>
      <c r="N96" s="722"/>
      <c r="O96" s="722" t="s">
        <v>26</v>
      </c>
      <c r="P96" s="722"/>
      <c r="Q96" s="722"/>
      <c r="R96" s="722"/>
      <c r="S96" s="722"/>
      <c r="T96" s="722"/>
      <c r="U96" s="722"/>
      <c r="V96" s="324"/>
      <c r="W96" s="320"/>
    </row>
  </sheetData>
  <mergeCells count="8">
    <mergeCell ref="A96:D96"/>
    <mergeCell ref="H96:N96"/>
    <mergeCell ref="O96:U96"/>
    <mergeCell ref="B2:G2"/>
    <mergeCell ref="P2:U2"/>
    <mergeCell ref="B4:D4"/>
    <mergeCell ref="I4:N4"/>
    <mergeCell ref="P4:U4"/>
  </mergeCells>
  <conditionalFormatting sqref="B5:B95">
    <cfRule type="containsText" dxfId="21" priority="9" operator="containsText" text="low">
      <formula>NOT(ISERROR(SEARCH("low",B5)))</formula>
    </cfRule>
    <cfRule type="containsText" dxfId="20" priority="10" operator="containsText" text="Medium">
      <formula>NOT(ISERROR(SEARCH("Medium",B5)))</formula>
    </cfRule>
    <cfRule type="containsText" dxfId="19" priority="11" operator="containsText" text="Medium">
      <formula>NOT(ISERROR(SEARCH("Medium",B5)))</formula>
    </cfRule>
    <cfRule type="containsText" dxfId="18" priority="12" operator="containsText" text="High">
      <formula>NOT(ISERROR(SEARCH("High",B5)))</formula>
    </cfRule>
  </conditionalFormatting>
  <conditionalFormatting sqref="I5 I6:L91">
    <cfRule type="containsText" dxfId="17" priority="5" operator="containsText" text="low">
      <formula>NOT(ISERROR(SEARCH("low",I5)))</formula>
    </cfRule>
    <cfRule type="containsText" dxfId="16" priority="6" operator="containsText" text="Medium">
      <formula>NOT(ISERROR(SEARCH("Medium",I5)))</formula>
    </cfRule>
    <cfRule type="containsText" dxfId="15" priority="7" operator="containsText" text="Medium">
      <formula>NOT(ISERROR(SEARCH("Medium",I5)))</formula>
    </cfRule>
    <cfRule type="containsText" dxfId="14" priority="8" operator="containsText" text="High">
      <formula>NOT(ISERROR(SEARCH("High",I5)))</formula>
    </cfRule>
  </conditionalFormatting>
  <conditionalFormatting sqref="P5 P6:S91">
    <cfRule type="containsText" dxfId="13" priority="1" operator="containsText" text="low">
      <formula>NOT(ISERROR(SEARCH("low",P5)))</formula>
    </cfRule>
    <cfRule type="containsText" dxfId="12" priority="2" operator="containsText" text="Medium">
      <formula>NOT(ISERROR(SEARCH("Medium",P5)))</formula>
    </cfRule>
    <cfRule type="containsText" dxfId="11" priority="3" operator="containsText" text="Medium">
      <formula>NOT(ISERROR(SEARCH("Medium",P5)))</formula>
    </cfRule>
    <cfRule type="containsText" dxfId="10" priority="4" operator="containsText" text="High">
      <formula>NOT(ISERROR(SEARCH("High",P5)))</formula>
    </cfRule>
  </conditionalFormatting>
  <pageMargins left="0.7" right="0.7" top="0.75" bottom="0.75" header="0.3" footer="0.3"/>
  <pageSetup orientation="portrait" horizontalDpi="90" verticalDpi="9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E7EFE-F0DF-2345-A099-6D695B49E093}">
  <sheetPr codeName="Sheet20">
    <tabColor theme="9"/>
  </sheetPr>
  <dimension ref="D7:N18"/>
  <sheetViews>
    <sheetView zoomScale="90" zoomScaleNormal="90" workbookViewId="0">
      <selection activeCell="J23" sqref="J23"/>
    </sheetView>
  </sheetViews>
  <sheetFormatPr baseColWidth="10" defaultColWidth="10.6640625" defaultRowHeight="15" x14ac:dyDescent="0.2"/>
  <cols>
    <col min="1" max="3" width="10.6640625" style="56"/>
    <col min="4" max="4" width="10.6640625" style="56" customWidth="1"/>
    <col min="5" max="9" width="10.6640625" style="56"/>
    <col min="10" max="10" width="19.5" style="56" customWidth="1"/>
    <col min="11" max="16384" width="10.6640625" style="56"/>
  </cols>
  <sheetData>
    <row r="7" spans="4:14" x14ac:dyDescent="0.2">
      <c r="D7" s="734" t="s">
        <v>579</v>
      </c>
      <c r="E7" s="734"/>
      <c r="F7" s="734"/>
      <c r="G7" s="734"/>
      <c r="H7" s="734"/>
      <c r="I7" s="734"/>
      <c r="J7" s="734"/>
      <c r="K7" s="734"/>
      <c r="L7" s="734"/>
      <c r="M7" s="734"/>
      <c r="N7" s="734"/>
    </row>
    <row r="8" spans="4:14" x14ac:dyDescent="0.2">
      <c r="D8" s="734"/>
      <c r="E8" s="734"/>
      <c r="F8" s="734"/>
      <c r="G8" s="734"/>
      <c r="H8" s="734"/>
      <c r="I8" s="734"/>
      <c r="J8" s="734"/>
      <c r="K8" s="734"/>
      <c r="L8" s="734"/>
      <c r="M8" s="734"/>
      <c r="N8" s="734"/>
    </row>
    <row r="9" spans="4:14" x14ac:dyDescent="0.2">
      <c r="D9" s="734"/>
      <c r="E9" s="734"/>
      <c r="F9" s="734"/>
      <c r="G9" s="734"/>
      <c r="H9" s="734"/>
      <c r="I9" s="734"/>
      <c r="J9" s="734"/>
      <c r="K9" s="734"/>
      <c r="L9" s="734"/>
      <c r="M9" s="734"/>
      <c r="N9" s="734"/>
    </row>
    <row r="10" spans="4:14" x14ac:dyDescent="0.2">
      <c r="D10" s="734"/>
      <c r="E10" s="734"/>
      <c r="F10" s="734"/>
      <c r="G10" s="734"/>
      <c r="H10" s="734"/>
      <c r="I10" s="734"/>
      <c r="J10" s="734"/>
      <c r="K10" s="734"/>
      <c r="L10" s="734"/>
      <c r="M10" s="734"/>
      <c r="N10" s="734"/>
    </row>
    <row r="11" spans="4:14" x14ac:dyDescent="0.2">
      <c r="D11" s="734"/>
      <c r="E11" s="734"/>
      <c r="F11" s="734"/>
      <c r="G11" s="734"/>
      <c r="H11" s="734"/>
      <c r="I11" s="734"/>
      <c r="J11" s="734"/>
      <c r="K11" s="734"/>
      <c r="L11" s="734"/>
      <c r="M11" s="734"/>
      <c r="N11" s="734"/>
    </row>
    <row r="12" spans="4:14" x14ac:dyDescent="0.2">
      <c r="D12" s="734"/>
      <c r="E12" s="734"/>
      <c r="F12" s="734"/>
      <c r="G12" s="734"/>
      <c r="H12" s="734"/>
      <c r="I12" s="734"/>
      <c r="J12" s="734"/>
      <c r="K12" s="734"/>
      <c r="L12" s="734"/>
      <c r="M12" s="734"/>
      <c r="N12" s="734"/>
    </row>
    <row r="13" spans="4:14" x14ac:dyDescent="0.2">
      <c r="D13" s="734"/>
      <c r="E13" s="734"/>
      <c r="F13" s="734"/>
      <c r="G13" s="734"/>
      <c r="H13" s="734"/>
      <c r="I13" s="734"/>
      <c r="J13" s="734"/>
      <c r="K13" s="734"/>
      <c r="L13" s="734"/>
      <c r="M13" s="734"/>
      <c r="N13" s="734"/>
    </row>
    <row r="14" spans="4:14" x14ac:dyDescent="0.2">
      <c r="D14" s="734"/>
      <c r="E14" s="734"/>
      <c r="F14" s="734"/>
      <c r="G14" s="734"/>
      <c r="H14" s="734"/>
      <c r="I14" s="734"/>
      <c r="J14" s="734"/>
      <c r="K14" s="734"/>
      <c r="L14" s="734"/>
      <c r="M14" s="734"/>
      <c r="N14" s="734"/>
    </row>
    <row r="17" spans="5:11" ht="21" customHeight="1" x14ac:dyDescent="0.25">
      <c r="E17" s="735" t="s">
        <v>580</v>
      </c>
      <c r="F17" s="735"/>
      <c r="G17" s="735"/>
      <c r="H17" s="735"/>
      <c r="I17" s="735"/>
      <c r="J17" s="735"/>
      <c r="K17" s="736" t="s">
        <v>84</v>
      </c>
    </row>
    <row r="18" spans="5:11" ht="26" customHeight="1" x14ac:dyDescent="0.25">
      <c r="E18" s="738" t="s">
        <v>581</v>
      </c>
      <c r="F18" s="738"/>
      <c r="G18" s="738"/>
      <c r="H18" s="738"/>
      <c r="I18" s="738"/>
      <c r="J18" s="738"/>
      <c r="K18" s="737"/>
    </row>
  </sheetData>
  <mergeCells count="4">
    <mergeCell ref="D7:N14"/>
    <mergeCell ref="E17:J17"/>
    <mergeCell ref="K17:K18"/>
    <mergeCell ref="E18:J18"/>
  </mergeCells>
  <hyperlinks>
    <hyperlink ref="K17" r:id="rId1" xr:uid="{5D1E17D6-84A4-D245-BEB9-3BE75BDEA745}"/>
  </hyperlinks>
  <pageMargins left="0.7" right="0.7" top="0.75" bottom="0.75"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tabColor theme="2" tint="-9.9978637043366805E-2"/>
  </sheetPr>
  <dimension ref="A1:M79"/>
  <sheetViews>
    <sheetView zoomScale="106" zoomScaleNormal="100" workbookViewId="0">
      <selection activeCell="M79" sqref="M79"/>
    </sheetView>
  </sheetViews>
  <sheetFormatPr baseColWidth="10" defaultColWidth="0" defaultRowHeight="15" x14ac:dyDescent="0.2"/>
  <cols>
    <col min="1" max="1" width="26.33203125" style="87" customWidth="1"/>
    <col min="2" max="2" width="23.33203125" style="87" customWidth="1"/>
    <col min="3" max="3" width="9.33203125" style="87" customWidth="1"/>
    <col min="4" max="13" width="9.33203125" style="20" customWidth="1"/>
    <col min="14" max="16384" width="9.33203125" style="20" hidden="1"/>
  </cols>
  <sheetData>
    <row r="1" spans="1:13" ht="27" customHeight="1" x14ac:dyDescent="0.2">
      <c r="A1" s="844" t="s">
        <v>356</v>
      </c>
      <c r="B1" s="844"/>
      <c r="C1" s="844"/>
      <c r="D1" s="844"/>
      <c r="E1" s="844"/>
      <c r="F1" s="844"/>
      <c r="G1" s="844"/>
      <c r="H1" s="844"/>
      <c r="I1" s="844"/>
      <c r="J1" s="844"/>
      <c r="K1" s="844"/>
      <c r="L1" s="844"/>
    </row>
    <row r="2" spans="1:13" ht="27" customHeight="1" x14ac:dyDescent="0.2">
      <c r="A2" s="845" t="s">
        <v>236</v>
      </c>
      <c r="B2" s="846"/>
      <c r="C2" s="847"/>
      <c r="D2" s="848" t="s">
        <v>582</v>
      </c>
      <c r="E2" s="849"/>
      <c r="F2" s="849"/>
      <c r="G2" s="849"/>
      <c r="H2" s="849"/>
      <c r="I2" s="849"/>
      <c r="J2" s="849"/>
      <c r="K2" s="849"/>
      <c r="L2" s="850"/>
    </row>
    <row r="3" spans="1:13" ht="74" customHeight="1" x14ac:dyDescent="0.2">
      <c r="A3" s="830" t="str">
        <f>'3.1 Gestion&amp;financement prog'!B10</f>
        <v>3.1.1. Politiques et orientations : lois et politiques nationales inadéquates concernant les pratiques de vaccination (p. ex. ouverture des flacons multidoses, vaccination de rattrapage, élimination et taux de perte des vaccins, politiques non alignées sur les stratégies et les plans  de santé nationaux)</v>
      </c>
      <c r="B3" s="831"/>
      <c r="C3" s="832"/>
      <c r="D3" s="835" t="s">
        <v>588</v>
      </c>
      <c r="E3" s="835"/>
      <c r="F3" s="835"/>
      <c r="G3" s="835"/>
      <c r="H3" s="835"/>
      <c r="I3" s="835"/>
      <c r="J3" s="835"/>
      <c r="K3" s="835"/>
      <c r="L3" s="836"/>
      <c r="M3" s="70" t="s">
        <v>357</v>
      </c>
    </row>
    <row r="4" spans="1:13" ht="58.5" customHeight="1" x14ac:dyDescent="0.2">
      <c r="A4" s="756" t="str">
        <f>'3.1 Gestion&amp;financement prog'!B13</f>
        <v>3.1.2. Politiques et orientations : occasions manquées de vaccination imputables à des restrictions réglementaires/politiques qui interdisent à certaines catégories d'agents de santé ou d'autres types de personnel d’administrer des vaccins</v>
      </c>
      <c r="B4" s="757"/>
      <c r="C4" s="758"/>
      <c r="D4" s="759" t="s">
        <v>588</v>
      </c>
      <c r="E4" s="760"/>
      <c r="F4" s="760"/>
      <c r="G4" s="760"/>
      <c r="H4" s="760"/>
      <c r="I4" s="760"/>
      <c r="J4" s="760"/>
      <c r="K4" s="760"/>
      <c r="L4" s="761"/>
      <c r="M4" s="70" t="s">
        <v>357</v>
      </c>
    </row>
    <row r="5" spans="1:13" ht="51" customHeight="1" x14ac:dyDescent="0.2">
      <c r="A5" s="830" t="str">
        <f>'3.1 Gestion&amp;financement prog'!B16</f>
        <v>3.1.3. Gouvernance et responsabilisation : fonctionnement inadéquat du NITAG et des comités nationaux de vaccination associés</v>
      </c>
      <c r="B5" s="831"/>
      <c r="C5" s="832"/>
      <c r="D5" s="835" t="s">
        <v>584</v>
      </c>
      <c r="E5" s="835"/>
      <c r="F5" s="835"/>
      <c r="G5" s="835"/>
      <c r="H5" s="835"/>
      <c r="I5" s="835"/>
      <c r="J5" s="835"/>
      <c r="K5" s="835"/>
      <c r="L5" s="836"/>
      <c r="M5" s="70" t="s">
        <v>357</v>
      </c>
    </row>
    <row r="6" spans="1:13" ht="55.5" customHeight="1" x14ac:dyDescent="0.2">
      <c r="A6" s="742" t="str">
        <f>'3.1 Gestion&amp;financement prog'!B19</f>
        <v>3.1.4. Gouvernance et responsabilisation : mauvaise communication et circulation insuffisante de l’information entre les différents niveaux du secteur de la santé</v>
      </c>
      <c r="B6" s="743"/>
      <c r="C6" s="744"/>
      <c r="D6" s="833" t="s">
        <v>358</v>
      </c>
      <c r="E6" s="833"/>
      <c r="F6" s="833"/>
      <c r="G6" s="833"/>
      <c r="H6" s="833"/>
      <c r="I6" s="833"/>
      <c r="J6" s="833"/>
      <c r="K6" s="833"/>
      <c r="L6" s="834"/>
      <c r="M6" s="69" t="s">
        <v>357</v>
      </c>
    </row>
    <row r="7" spans="1:13" ht="40.5" customHeight="1" x14ac:dyDescent="0.2">
      <c r="A7" s="830" t="str">
        <f>'3.1 Gestion&amp;financement prog'!B22</f>
        <v>3.1.5. Planification et approvisionnement : processus de planification inefficaces, non alignés sur les autres processus de planification et sans lien avec la planification financière</v>
      </c>
      <c r="B7" s="831"/>
      <c r="C7" s="832"/>
      <c r="D7" s="835" t="s">
        <v>359</v>
      </c>
      <c r="E7" s="835"/>
      <c r="F7" s="835"/>
      <c r="G7" s="835"/>
      <c r="H7" s="835"/>
      <c r="I7" s="835"/>
      <c r="J7" s="835"/>
      <c r="K7" s="835"/>
      <c r="L7" s="836"/>
      <c r="M7" s="70" t="s">
        <v>357</v>
      </c>
    </row>
    <row r="8" spans="1:13" ht="108.75" customHeight="1" x14ac:dyDescent="0.2">
      <c r="A8" s="756" t="str">
        <f>'3.1 Gestion&amp;financement prog'!B25</f>
        <v>3.1.6. Planification et approvisionnement : les plans stratégiques et opérationnels ne sont pas à jour et aucune stratégie n'est établie pour les zones difficiles d’accès ou pour les enfants qui ont manqué des doses prévues dans le cadre de la vaccination systématique</v>
      </c>
      <c r="B8" s="757"/>
      <c r="C8" s="758"/>
      <c r="D8" s="837" t="s">
        <v>585</v>
      </c>
      <c r="E8" s="838"/>
      <c r="F8" s="838"/>
      <c r="G8" s="838"/>
      <c r="H8" s="838"/>
      <c r="I8" s="838"/>
      <c r="J8" s="838"/>
      <c r="K8" s="838"/>
      <c r="L8" s="839"/>
      <c r="M8" s="22" t="s">
        <v>357</v>
      </c>
    </row>
    <row r="9" spans="1:13" ht="59.25" customHeight="1" x14ac:dyDescent="0.2">
      <c r="A9" s="830" t="str">
        <f>'3.1 Gestion&amp;financement prog'!B28</f>
        <v>3.1.7. Coordination des partenaires : niveau de fonctionnement inadéquat du Comité de coordination interinstitutions (CCI)</v>
      </c>
      <c r="B9" s="831"/>
      <c r="C9" s="832"/>
      <c r="D9" s="840" t="s">
        <v>360</v>
      </c>
      <c r="E9" s="841"/>
      <c r="F9" s="841"/>
      <c r="G9" s="841"/>
      <c r="H9" s="841"/>
      <c r="I9" s="841"/>
      <c r="J9" s="841"/>
      <c r="K9" s="841"/>
      <c r="L9" s="842"/>
      <c r="M9" s="22" t="s">
        <v>357</v>
      </c>
    </row>
    <row r="10" spans="1:13" ht="31.5" customHeight="1" x14ac:dyDescent="0.2">
      <c r="A10" s="756" t="str">
        <f>'3.1 Gestion&amp;financement prog'!B31</f>
        <v>3.1.8. Budget et financement: insuffisance des ressources financières nationales pour l'allocation de fonds à la vaccination</v>
      </c>
      <c r="B10" s="757"/>
      <c r="C10" s="758"/>
      <c r="D10" s="833" t="s">
        <v>361</v>
      </c>
      <c r="E10" s="833"/>
      <c r="F10" s="833"/>
      <c r="G10" s="833"/>
      <c r="H10" s="833"/>
      <c r="I10" s="833"/>
      <c r="J10" s="833"/>
      <c r="K10" s="833"/>
      <c r="L10" s="834"/>
      <c r="M10" s="22" t="s">
        <v>357</v>
      </c>
    </row>
    <row r="11" spans="1:13" ht="45" customHeight="1" x14ac:dyDescent="0.2">
      <c r="A11" s="830" t="str">
        <f>'3.1 Gestion&amp;financement prog'!B34</f>
        <v>3.1.9. Budget et financement : budgétisation insuffisante de la vaccination au niveau infranational</v>
      </c>
      <c r="B11" s="831"/>
      <c r="C11" s="832"/>
      <c r="D11" s="835" t="s">
        <v>362</v>
      </c>
      <c r="E11" s="835"/>
      <c r="F11" s="835"/>
      <c r="G11" s="835"/>
      <c r="H11" s="835"/>
      <c r="I11" s="835"/>
      <c r="J11" s="835"/>
      <c r="K11" s="835"/>
      <c r="L11" s="836"/>
      <c r="M11" s="22" t="s">
        <v>357</v>
      </c>
    </row>
    <row r="12" spans="1:13" ht="46.5" customHeight="1" x14ac:dyDescent="0.2">
      <c r="A12" s="742" t="str">
        <f>'3.1 Gestion&amp;financement prog'!B37</f>
        <v>3.1.10. Budget et financement : réduction imminente du financement alloué à la vaccination (exercice en cours ou prochain exercice)</v>
      </c>
      <c r="B12" s="743"/>
      <c r="C12" s="744"/>
      <c r="D12" s="833" t="s">
        <v>361</v>
      </c>
      <c r="E12" s="833"/>
      <c r="F12" s="833"/>
      <c r="G12" s="833"/>
      <c r="H12" s="833"/>
      <c r="I12" s="833"/>
      <c r="J12" s="833"/>
      <c r="K12" s="833"/>
      <c r="L12" s="834"/>
      <c r="M12" s="70" t="s">
        <v>357</v>
      </c>
    </row>
    <row r="13" spans="1:13" ht="39" customHeight="1" x14ac:dyDescent="0.2">
      <c r="A13" s="827" t="str">
        <f>'3.1 Gestion&amp;financement prog'!B40</f>
        <v>3.1.11. Budget et financement : financement durable incertain/non disponible pour les nouveaux vaccins</v>
      </c>
      <c r="B13" s="828"/>
      <c r="C13" s="829"/>
      <c r="D13" s="835" t="s">
        <v>363</v>
      </c>
      <c r="E13" s="835"/>
      <c r="F13" s="835"/>
      <c r="G13" s="835"/>
      <c r="H13" s="835"/>
      <c r="I13" s="835"/>
      <c r="J13" s="835"/>
      <c r="K13" s="835"/>
      <c r="L13" s="836"/>
      <c r="M13" s="70" t="s">
        <v>357</v>
      </c>
    </row>
    <row r="14" spans="1:13" ht="50.5" customHeight="1" x14ac:dyDescent="0.2">
      <c r="A14" s="742" t="str">
        <f>'3.1 Gestion&amp;financement prog'!B43</f>
        <v>3.1.12. Budget et financement : le déblocage des fonds au niveau central est lent/imprévisible/non adapté aux besoins infranationaux et locaux</v>
      </c>
      <c r="B14" s="743"/>
      <c r="C14" s="744"/>
      <c r="D14" s="833" t="s">
        <v>361</v>
      </c>
      <c r="E14" s="833"/>
      <c r="F14" s="833"/>
      <c r="G14" s="833"/>
      <c r="H14" s="833"/>
      <c r="I14" s="833"/>
      <c r="J14" s="833"/>
      <c r="K14" s="833"/>
      <c r="L14" s="834"/>
      <c r="M14" s="70" t="s">
        <v>357</v>
      </c>
    </row>
    <row r="15" spans="1:13" ht="47.25" customHeight="1" x14ac:dyDescent="0.2">
      <c r="A15" s="827" t="str">
        <f>'3.1 Gestion&amp;financement prog'!B46</f>
        <v>3.1.13. Budget et financement: la décentralisation au niveau national a réduit l'attention portée à la vaccination et les capacités de mise en œuvre de la vaccination</v>
      </c>
      <c r="B15" s="828"/>
      <c r="C15" s="829"/>
      <c r="D15" s="835" t="s">
        <v>361</v>
      </c>
      <c r="E15" s="835"/>
      <c r="F15" s="835"/>
      <c r="G15" s="835"/>
      <c r="H15" s="835"/>
      <c r="I15" s="835"/>
      <c r="J15" s="835"/>
      <c r="K15" s="835"/>
      <c r="L15" s="836"/>
      <c r="M15" s="70" t="s">
        <v>357</v>
      </c>
    </row>
    <row r="16" spans="1:13" ht="47.25" customHeight="1" x14ac:dyDescent="0.2">
      <c r="A16" s="742" t="str">
        <f>'3.1 Gestion&amp;financement prog'!B49</f>
        <v>3.1.14 Communautés « zéro dose » : obstacles relatifs à la gestion et au financement du programme qui ont un impact sur les communautés zéro dose</v>
      </c>
      <c r="B16" s="743"/>
      <c r="C16" s="744"/>
      <c r="D16" s="741" t="s">
        <v>364</v>
      </c>
      <c r="E16" s="741"/>
      <c r="F16" s="741"/>
      <c r="G16" s="741"/>
      <c r="H16" s="741"/>
      <c r="I16" s="741"/>
      <c r="J16" s="741"/>
      <c r="K16" s="741"/>
      <c r="L16" s="741"/>
      <c r="M16" s="70" t="s">
        <v>357</v>
      </c>
    </row>
    <row r="17" spans="1:13" ht="19" x14ac:dyDescent="0.2">
      <c r="A17" s="819" t="s">
        <v>365</v>
      </c>
      <c r="B17" s="819"/>
      <c r="C17" s="819"/>
      <c r="D17" s="819"/>
      <c r="E17" s="819"/>
      <c r="F17" s="819"/>
      <c r="G17" s="819"/>
      <c r="H17" s="819"/>
      <c r="I17" s="819"/>
      <c r="J17" s="819"/>
      <c r="K17" s="819"/>
      <c r="L17" s="819"/>
    </row>
    <row r="18" spans="1:13" ht="47.25" customHeight="1" x14ac:dyDescent="0.2">
      <c r="A18" s="823" t="str">
        <f>'3.2 Gestion RH'!B10</f>
        <v>3.2.1. Planification des ressources humaines : insuffisance des effectifs de santé</v>
      </c>
      <c r="B18" s="823"/>
      <c r="C18" s="823"/>
      <c r="D18" s="816" t="s">
        <v>366</v>
      </c>
      <c r="E18" s="817"/>
      <c r="F18" s="817"/>
      <c r="G18" s="817"/>
      <c r="H18" s="817"/>
      <c r="I18" s="817"/>
      <c r="J18" s="817"/>
      <c r="K18" s="817"/>
      <c r="L18" s="818"/>
      <c r="M18" s="70" t="s">
        <v>357</v>
      </c>
    </row>
    <row r="19" spans="1:13" ht="47.25" customHeight="1" x14ac:dyDescent="0.2">
      <c r="A19" s="745" t="str">
        <f>'3.2 Gestion RH'!B13</f>
        <v>3.2.2. Planification des ressources humaines : la structure organisationnelle du PEV ne répond pas aux besoins des services de vaccination</v>
      </c>
      <c r="B19" s="745"/>
      <c r="C19" s="745"/>
      <c r="D19" s="759" t="s">
        <v>586</v>
      </c>
      <c r="E19" s="760"/>
      <c r="F19" s="760"/>
      <c r="G19" s="760"/>
      <c r="H19" s="760"/>
      <c r="I19" s="760"/>
      <c r="J19" s="760"/>
      <c r="K19" s="760"/>
      <c r="L19" s="761"/>
      <c r="M19" s="70" t="s">
        <v>357</v>
      </c>
    </row>
    <row r="20" spans="1:13" ht="47.25" customHeight="1" x14ac:dyDescent="0.2">
      <c r="A20" s="824" t="str">
        <f>'3.2 Gestion RH'!B16</f>
        <v>3.2.3. Planification des ressources humaines : le rôle des agents de santé communautaires n'est pas institutionnalisé au sein des services de vaccination et du système de santé plus général</v>
      </c>
      <c r="B20" s="825"/>
      <c r="C20" s="826"/>
      <c r="D20" s="787" t="s">
        <v>367</v>
      </c>
      <c r="E20" s="787"/>
      <c r="F20" s="787"/>
      <c r="G20" s="787"/>
      <c r="H20" s="787"/>
      <c r="I20" s="787"/>
      <c r="J20" s="787"/>
      <c r="K20" s="787"/>
      <c r="L20" s="787"/>
      <c r="M20" s="70" t="s">
        <v>357</v>
      </c>
    </row>
    <row r="21" spans="1:13" ht="47.25" customHeight="1" x14ac:dyDescent="0.2">
      <c r="A21" s="745" t="str">
        <f>'3.2 Gestion RH'!B19</f>
        <v>3.2.4. Motivation : faible motivation du personnel</v>
      </c>
      <c r="B21" s="745"/>
      <c r="C21" s="745"/>
      <c r="D21" s="747" t="s">
        <v>589</v>
      </c>
      <c r="E21" s="748"/>
      <c r="F21" s="748"/>
      <c r="G21" s="748"/>
      <c r="H21" s="748"/>
      <c r="I21" s="748"/>
      <c r="J21" s="748"/>
      <c r="K21" s="748"/>
      <c r="L21" s="749"/>
      <c r="M21" s="70" t="s">
        <v>357</v>
      </c>
    </row>
    <row r="22" spans="1:13" ht="60" customHeight="1" x14ac:dyDescent="0.2">
      <c r="A22" s="785" t="str">
        <f>'3.2 Gestion RH'!B22</f>
        <v>3.2.5. Renforcement des capacités : occasions manquées dues au fait que les agents de vaccination hésitent à administrer plusieurs vaccins lors d’une même visite ou connaissent mal les politiques vaccinales</v>
      </c>
      <c r="B22" s="785"/>
      <c r="C22" s="785"/>
      <c r="D22" s="820" t="s">
        <v>587</v>
      </c>
      <c r="E22" s="821"/>
      <c r="F22" s="821"/>
      <c r="G22" s="821"/>
      <c r="H22" s="821"/>
      <c r="I22" s="821"/>
      <c r="J22" s="821"/>
      <c r="K22" s="821"/>
      <c r="L22" s="822"/>
      <c r="M22" s="70" t="s">
        <v>357</v>
      </c>
    </row>
    <row r="23" spans="1:13" ht="62.5" customHeight="1" x14ac:dyDescent="0.2">
      <c r="A23" s="745" t="str">
        <f>'3.2 Gestion RH'!B25</f>
        <v>3.2.6. Renforcement des capacités : occasions manquées dues au fait que les agents de santé connaissent mal la politique relative au gaspillage des vaccins ou craignent d'être critiqués, ce qui les pousse à ne pas ouvrir un nouveau flacon</v>
      </c>
      <c r="B23" s="745"/>
      <c r="C23" s="745"/>
      <c r="D23" s="759" t="s">
        <v>590</v>
      </c>
      <c r="E23" s="760"/>
      <c r="F23" s="760"/>
      <c r="G23" s="760"/>
      <c r="H23" s="760"/>
      <c r="I23" s="760"/>
      <c r="J23" s="760"/>
      <c r="K23" s="760"/>
      <c r="L23" s="761"/>
      <c r="M23" s="70" t="s">
        <v>357</v>
      </c>
    </row>
    <row r="24" spans="1:13" ht="47.25" customHeight="1" x14ac:dyDescent="0.2">
      <c r="A24" s="785" t="str">
        <f>'3.2 Gestion RH'!B28</f>
        <v>3.2.7. Supervision et suivi de la performance : quantité et qualité insuffisantes des visites de supervision</v>
      </c>
      <c r="B24" s="785"/>
      <c r="C24" s="785"/>
      <c r="D24" s="820" t="s">
        <v>368</v>
      </c>
      <c r="E24" s="821"/>
      <c r="F24" s="821"/>
      <c r="G24" s="821"/>
      <c r="H24" s="821"/>
      <c r="I24" s="821"/>
      <c r="J24" s="821"/>
      <c r="K24" s="821"/>
      <c r="L24" s="822"/>
      <c r="M24" s="70" t="s">
        <v>357</v>
      </c>
    </row>
    <row r="25" spans="1:13" ht="63.5" customHeight="1" x14ac:dyDescent="0.2">
      <c r="A25" s="745" t="str">
        <f>'3.2 Gestion RH'!B31</f>
        <v>3.2.8. Formation : formation insuffisante pour préparer le personnel de santé à la vaccination ou aux nouveaux vaccins</v>
      </c>
      <c r="B25" s="745"/>
      <c r="C25" s="745"/>
      <c r="D25" s="747" t="s">
        <v>369</v>
      </c>
      <c r="E25" s="748"/>
      <c r="F25" s="748"/>
      <c r="G25" s="748"/>
      <c r="H25" s="748"/>
      <c r="I25" s="748"/>
      <c r="J25" s="748"/>
      <c r="K25" s="748"/>
      <c r="L25" s="749"/>
      <c r="M25" s="70" t="s">
        <v>357</v>
      </c>
    </row>
    <row r="26" spans="1:13" ht="47.25" customHeight="1" x14ac:dyDescent="0.2">
      <c r="A26" s="785" t="str">
        <f>'3.2 Gestion RH'!B34</f>
        <v>3.2.9. Formation : personnel indisponible pour la prestation de services en raison d'un grand nombre de formations en cours d’emploi (souvent non coordonnées)</v>
      </c>
      <c r="B26" s="786"/>
      <c r="C26" s="786"/>
      <c r="D26" s="787" t="s">
        <v>370</v>
      </c>
      <c r="E26" s="787"/>
      <c r="F26" s="787"/>
      <c r="G26" s="787"/>
      <c r="H26" s="787"/>
      <c r="I26" s="787"/>
      <c r="J26" s="787"/>
      <c r="K26" s="787"/>
      <c r="L26" s="787"/>
      <c r="M26" s="70" t="s">
        <v>357</v>
      </c>
    </row>
    <row r="27" spans="1:13" ht="47.25" customHeight="1" x14ac:dyDescent="0.2">
      <c r="A27" s="745" t="str">
        <f>'3.2 Gestion RH'!B37</f>
        <v>3.2.10. Communautés « zéro dose » : obstacles relatifs à la gestion des ressources humaines qui ont un impact sur les communautés zéro dose</v>
      </c>
      <c r="B27" s="746"/>
      <c r="C27" s="746"/>
      <c r="D27" s="747" t="s">
        <v>371</v>
      </c>
      <c r="E27" s="748"/>
      <c r="F27" s="748"/>
      <c r="G27" s="748"/>
      <c r="H27" s="748"/>
      <c r="I27" s="748"/>
      <c r="J27" s="748"/>
      <c r="K27" s="748"/>
      <c r="L27" s="749"/>
      <c r="M27" s="70" t="s">
        <v>357</v>
      </c>
    </row>
    <row r="28" spans="1:13" ht="19" x14ac:dyDescent="0.2">
      <c r="A28" s="791" t="s">
        <v>372</v>
      </c>
      <c r="B28" s="791"/>
      <c r="C28" s="791"/>
      <c r="D28" s="791"/>
      <c r="E28" s="791"/>
      <c r="F28" s="791"/>
      <c r="G28" s="791"/>
      <c r="H28" s="791"/>
      <c r="I28" s="791"/>
      <c r="J28" s="791"/>
      <c r="K28" s="791"/>
      <c r="L28" s="791"/>
    </row>
    <row r="29" spans="1:13" s="24" customFormat="1" ht="77.5" customHeight="1" x14ac:dyDescent="0.2">
      <c r="A29" s="794" t="str">
        <f>'3.3 Approvis., qualité, logist.'!B10</f>
        <v>3.3.1. Chaîne du froid : nombre insuffisant de réfrigérateurs/équipements de chaîne du froid en bon état de fonctionnement</v>
      </c>
      <c r="B29" s="794"/>
      <c r="C29" s="794"/>
      <c r="D29" s="782" t="s">
        <v>591</v>
      </c>
      <c r="E29" s="783"/>
      <c r="F29" s="783"/>
      <c r="G29" s="783"/>
      <c r="H29" s="783"/>
      <c r="I29" s="783"/>
      <c r="J29" s="783"/>
      <c r="K29" s="783"/>
      <c r="L29" s="784"/>
      <c r="M29" s="70" t="s">
        <v>357</v>
      </c>
    </row>
    <row r="30" spans="1:13" s="24" customFormat="1" ht="51.75" customHeight="1" x14ac:dyDescent="0.2">
      <c r="A30" s="745" t="str">
        <f>'3.3 Approvis., qualité, logist.'!B13</f>
        <v>3.3.2. Gestion de l’approvisionnement : prévision inadéquate des besoins en vaccins</v>
      </c>
      <c r="B30" s="745"/>
      <c r="C30" s="745"/>
      <c r="D30" s="747" t="s">
        <v>592</v>
      </c>
      <c r="E30" s="748"/>
      <c r="F30" s="748"/>
      <c r="G30" s="748"/>
      <c r="H30" s="748"/>
      <c r="I30" s="748"/>
      <c r="J30" s="748"/>
      <c r="K30" s="748"/>
      <c r="L30" s="749"/>
      <c r="M30" s="70" t="s">
        <v>357</v>
      </c>
    </row>
    <row r="31" spans="1:13" s="24" customFormat="1" ht="69" customHeight="1" x14ac:dyDescent="0.2">
      <c r="A31" s="794" t="str">
        <f>'3.3 Approvis., qualité, logist.'!B16</f>
        <v>3.3.3. Gestion de l’approvisionnement : mauvais fonctionnement du système central d'achat des vaccins</v>
      </c>
      <c r="B31" s="794"/>
      <c r="C31" s="794"/>
      <c r="D31" s="782" t="s">
        <v>373</v>
      </c>
      <c r="E31" s="783"/>
      <c r="F31" s="783"/>
      <c r="G31" s="783"/>
      <c r="H31" s="783"/>
      <c r="I31" s="783"/>
      <c r="J31" s="783"/>
      <c r="K31" s="783"/>
      <c r="L31" s="784"/>
      <c r="M31" s="70" t="s">
        <v>357</v>
      </c>
    </row>
    <row r="32" spans="1:13" s="24" customFormat="1" ht="47.25" customHeight="1" x14ac:dyDescent="0.2">
      <c r="A32" s="745" t="str">
        <f>'3.3 Approvis., qualité, logist.'!B19</f>
        <v>3.3.4. Gestion de l'approvisionnement : problèmes de distribution et de gestion des stocks entraînant des ruptures de stock de vaccins et d’autres fournitures essentielles aux points de prestation des services</v>
      </c>
      <c r="B32" s="745"/>
      <c r="C32" s="745"/>
      <c r="D32" s="747" t="s">
        <v>374</v>
      </c>
      <c r="E32" s="748"/>
      <c r="F32" s="748"/>
      <c r="G32" s="748"/>
      <c r="H32" s="748"/>
      <c r="I32" s="748"/>
      <c r="J32" s="748"/>
      <c r="K32" s="748"/>
      <c r="L32" s="749"/>
      <c r="M32" s="70" t="s">
        <v>357</v>
      </c>
    </row>
    <row r="33" spans="1:13" s="24" customFormat="1" ht="78.75" customHeight="1" x14ac:dyDescent="0.2">
      <c r="A33" s="794" t="str">
        <f>'3.3 Approvis., qualité, logist.'!B22</f>
        <v>3.3.5. Gestion de l’approvisionnement : vaccin endommagé pendant le transport (p. ex. rupture du flacon de verre)</v>
      </c>
      <c r="B33" s="794"/>
      <c r="C33" s="794"/>
      <c r="D33" s="795" t="s">
        <v>593</v>
      </c>
      <c r="E33" s="796"/>
      <c r="F33" s="796"/>
      <c r="G33" s="796"/>
      <c r="H33" s="796"/>
      <c r="I33" s="796"/>
      <c r="J33" s="796"/>
      <c r="K33" s="796"/>
      <c r="L33" s="797"/>
      <c r="M33" s="70" t="s">
        <v>357</v>
      </c>
    </row>
    <row r="34" spans="1:13" s="24" customFormat="1" ht="73.5" customHeight="1" x14ac:dyDescent="0.2">
      <c r="A34" s="745" t="str">
        <f>'3.3 Approvis., qualité, logist.'!B25</f>
        <v>3.3.6. Gestion de l’approvisionnement : taux de perte non calculés ou calculés de manière inexacte, ce qui entraîne un approvisionnement insuffisant ou excessif en vaccins ou une mauvaise distribution des vaccins au niveau national et/ou infranational</v>
      </c>
      <c r="B34" s="745"/>
      <c r="C34" s="745"/>
      <c r="D34" s="747" t="s">
        <v>594</v>
      </c>
      <c r="E34" s="748"/>
      <c r="F34" s="748"/>
      <c r="G34" s="748"/>
      <c r="H34" s="748"/>
      <c r="I34" s="748"/>
      <c r="J34" s="748"/>
      <c r="K34" s="748"/>
      <c r="L34" s="749"/>
      <c r="M34" s="70" t="s">
        <v>357</v>
      </c>
    </row>
    <row r="35" spans="1:13" s="24" customFormat="1" ht="77.25" customHeight="1" x14ac:dyDescent="0.2">
      <c r="A35" s="794" t="str">
        <f>'3.3 Approvis., qualité, logist.'!B28</f>
        <v>3.3.7. Transport : insuffisances du système de transport (véhicules, carburant, entretien), ce qui compromet la livraison des fournitures et entrave la prestation des services</v>
      </c>
      <c r="B35" s="794"/>
      <c r="C35" s="794"/>
      <c r="D35" s="782" t="s">
        <v>595</v>
      </c>
      <c r="E35" s="783"/>
      <c r="F35" s="783"/>
      <c r="G35" s="783"/>
      <c r="H35" s="783"/>
      <c r="I35" s="783"/>
      <c r="J35" s="783"/>
      <c r="K35" s="783"/>
      <c r="L35" s="784"/>
      <c r="M35" s="70" t="s">
        <v>357</v>
      </c>
    </row>
    <row r="36" spans="1:13" s="24" customFormat="1" ht="88.25" customHeight="1" x14ac:dyDescent="0.2">
      <c r="A36" s="745" t="str">
        <f>'3.3 Approvis., qualité, logist.'!B31</f>
        <v>3.3.8. Transport : longues distances pour atteindre des sites reculés de prestation des services, ce qui complique l’approvisionnement en vaccins</v>
      </c>
      <c r="B36" s="745"/>
      <c r="C36" s="745"/>
      <c r="D36" s="747" t="s">
        <v>596</v>
      </c>
      <c r="E36" s="748"/>
      <c r="F36" s="748"/>
      <c r="G36" s="748"/>
      <c r="H36" s="748"/>
      <c r="I36" s="748"/>
      <c r="J36" s="748"/>
      <c r="K36" s="748"/>
      <c r="L36" s="749"/>
      <c r="M36" s="70" t="s">
        <v>357</v>
      </c>
    </row>
    <row r="37" spans="1:13" s="24" customFormat="1" ht="80.25" customHeight="1" x14ac:dyDescent="0.2">
      <c r="A37" s="779" t="str">
        <f>'3.3 Approvis., qualité, logist.'!B34</f>
        <v>3.3.9. Transport : pertes de vaccins dues à une exposition à la chaleur ou au gel ou à des conditions de stockage inadaptées</v>
      </c>
      <c r="B37" s="780"/>
      <c r="C37" s="781"/>
      <c r="D37" s="782" t="s">
        <v>593</v>
      </c>
      <c r="E37" s="783"/>
      <c r="F37" s="783"/>
      <c r="G37" s="783"/>
      <c r="H37" s="783"/>
      <c r="I37" s="783"/>
      <c r="J37" s="783"/>
      <c r="K37" s="783"/>
      <c r="L37" s="784"/>
      <c r="M37" s="70" t="s">
        <v>357</v>
      </c>
    </row>
    <row r="38" spans="1:13" s="24" customFormat="1" ht="72" customHeight="1" x14ac:dyDescent="0.2">
      <c r="A38" s="745" t="str">
        <f>'3.3 Approvis., qualité, logist.'!B37</f>
        <v>3.3.10. Difficultés en matière de gestion des déchets</v>
      </c>
      <c r="B38" s="745"/>
      <c r="C38" s="745"/>
      <c r="D38" s="747" t="s">
        <v>375</v>
      </c>
      <c r="E38" s="748"/>
      <c r="F38" s="748"/>
      <c r="G38" s="748"/>
      <c r="H38" s="748"/>
      <c r="I38" s="748"/>
      <c r="J38" s="748"/>
      <c r="K38" s="748"/>
      <c r="L38" s="749"/>
      <c r="M38" s="70" t="s">
        <v>357</v>
      </c>
    </row>
    <row r="39" spans="1:13" ht="47.25" customHeight="1" x14ac:dyDescent="0.2">
      <c r="A39" s="750" t="str">
        <f>'3.3 Approvis., qualité, logist.'!B40</f>
        <v>3.3.11. Communautés « zéro dose » : obstacles relatifs à l'approvisionnement, à la qualité et à la logistique des vaccins qui ont un impact sur les communautés zéro dose</v>
      </c>
      <c r="B39" s="750"/>
      <c r="C39" s="750"/>
      <c r="D39" s="751" t="s">
        <v>376</v>
      </c>
      <c r="E39" s="751"/>
      <c r="F39" s="751"/>
      <c r="G39" s="751"/>
      <c r="H39" s="751"/>
      <c r="I39" s="751"/>
      <c r="J39" s="751"/>
      <c r="K39" s="751"/>
      <c r="L39" s="751"/>
      <c r="M39" s="70" t="s">
        <v>357</v>
      </c>
    </row>
    <row r="40" spans="1:13" ht="18.75" customHeight="1" x14ac:dyDescent="0.2">
      <c r="A40" s="793" t="s">
        <v>377</v>
      </c>
      <c r="B40" s="793"/>
      <c r="C40" s="793"/>
      <c r="D40" s="793"/>
      <c r="E40" s="793"/>
      <c r="F40" s="793"/>
      <c r="G40" s="793"/>
      <c r="H40" s="793"/>
      <c r="I40" s="793"/>
      <c r="J40" s="793"/>
      <c r="K40" s="793"/>
      <c r="L40" s="793"/>
    </row>
    <row r="41" spans="1:13" s="21" customFormat="1" ht="73.5" customHeight="1" x14ac:dyDescent="0.2">
      <c r="A41" s="792" t="str">
        <f>'3.4. Prestation de services'!B10</f>
        <v>3.4.1. RH et stratégies : distances et temps de trajet importants, ce qui limite l'accès aux établissements de santé</v>
      </c>
      <c r="B41" s="792"/>
      <c r="C41" s="792"/>
      <c r="D41" s="788" t="s">
        <v>597</v>
      </c>
      <c r="E41" s="789"/>
      <c r="F41" s="789"/>
      <c r="G41" s="789"/>
      <c r="H41" s="789"/>
      <c r="I41" s="789"/>
      <c r="J41" s="789"/>
      <c r="K41" s="789"/>
      <c r="L41" s="790"/>
      <c r="M41" s="70" t="s">
        <v>357</v>
      </c>
    </row>
    <row r="42" spans="1:13" s="21" customFormat="1" ht="60" customHeight="1" x14ac:dyDescent="0.2">
      <c r="A42" s="745" t="str">
        <f>'3.4. Prestation de services'!B13</f>
        <v>3.4.2. RH et stratégies : populations particulières (groupes ethniques/religieux, enfants orphelins, mères célibataires) nécessitant une action de proximité et des ressources plus importantes</v>
      </c>
      <c r="B42" s="745"/>
      <c r="C42" s="745"/>
      <c r="D42" s="747" t="s">
        <v>378</v>
      </c>
      <c r="E42" s="748"/>
      <c r="F42" s="748"/>
      <c r="G42" s="748"/>
      <c r="H42" s="748"/>
      <c r="I42" s="748"/>
      <c r="J42" s="748"/>
      <c r="K42" s="748"/>
      <c r="L42" s="749"/>
      <c r="M42" s="70" t="s">
        <v>357</v>
      </c>
    </row>
    <row r="43" spans="1:13" s="21" customFormat="1" ht="49.5" customHeight="1" x14ac:dyDescent="0.2">
      <c r="A43" s="772" t="str">
        <f>'3.4. Prestation de services'!B16</f>
        <v>3.4.3. RH et stratégies : prise en compte insuffisante des besoins spécifiques au genre</v>
      </c>
      <c r="B43" s="772"/>
      <c r="C43" s="772"/>
      <c r="D43" s="843" t="s">
        <v>598</v>
      </c>
      <c r="E43" s="843"/>
      <c r="F43" s="843"/>
      <c r="G43" s="843"/>
      <c r="H43" s="843"/>
      <c r="I43" s="843"/>
      <c r="J43" s="843"/>
      <c r="K43" s="843"/>
      <c r="L43" s="843"/>
      <c r="M43" s="70" t="s">
        <v>357</v>
      </c>
    </row>
    <row r="44" spans="1:13" s="21" customFormat="1" ht="49.5" customHeight="1" x14ac:dyDescent="0.2">
      <c r="A44" s="756" t="str">
        <f>'3.4. Prestation de services'!B20</f>
        <v>3.4.4. RH et stratégies : présence de populations migrantes/déplacées/itinérantes entraînant des difficultés dans la prestation des services</v>
      </c>
      <c r="B44" s="757"/>
      <c r="C44" s="758"/>
      <c r="D44" s="759" t="s">
        <v>379</v>
      </c>
      <c r="E44" s="760"/>
      <c r="F44" s="760"/>
      <c r="G44" s="760"/>
      <c r="H44" s="760"/>
      <c r="I44" s="760"/>
      <c r="J44" s="760"/>
      <c r="K44" s="760"/>
      <c r="L44" s="761"/>
      <c r="M44" s="70" t="s">
        <v>357</v>
      </c>
    </row>
    <row r="45" spans="1:13" s="21" customFormat="1" ht="49.5" customHeight="1" x14ac:dyDescent="0.2">
      <c r="A45" s="753" t="str">
        <f>'3.4. Prestation de services'!B23</f>
        <v>3.4.5. RH et stratégies : situations de fragilité ou de conflit perturbant la prestation des services de vaccination</v>
      </c>
      <c r="B45" s="754"/>
      <c r="C45" s="755"/>
      <c r="D45" s="762" t="s">
        <v>380</v>
      </c>
      <c r="E45" s="763"/>
      <c r="F45" s="763"/>
      <c r="G45" s="763"/>
      <c r="H45" s="763"/>
      <c r="I45" s="763"/>
      <c r="J45" s="763"/>
      <c r="K45" s="763"/>
      <c r="L45" s="764"/>
      <c r="M45" s="70" t="s">
        <v>357</v>
      </c>
    </row>
    <row r="46" spans="1:13" s="21" customFormat="1" ht="49.5" customHeight="1" x14ac:dyDescent="0.2">
      <c r="A46" s="756" t="str">
        <f>'3.4. Prestation de services'!B26</f>
        <v>3.4.6. RH et stratégies : nombre insuffisant d’établissements de santé fonctionnels, ce qui se traduit par une prestation de services limitée</v>
      </c>
      <c r="B46" s="757"/>
      <c r="C46" s="758"/>
      <c r="D46" s="747" t="s">
        <v>381</v>
      </c>
      <c r="E46" s="748"/>
      <c r="F46" s="748"/>
      <c r="G46" s="748"/>
      <c r="H46" s="748"/>
      <c r="I46" s="748"/>
      <c r="J46" s="748"/>
      <c r="K46" s="748"/>
      <c r="L46" s="749"/>
      <c r="M46" s="70" t="s">
        <v>357</v>
      </c>
    </row>
    <row r="47" spans="1:13" s="21" customFormat="1" ht="62" customHeight="1" x14ac:dyDescent="0.2">
      <c r="A47" s="753" t="str">
        <f>'3.4. Prestation de services'!B29</f>
        <v>3.4.7. RH et stratégies : caractère inadéquat des stratégies utilisées pour atteindre les populations mal desservies ou sous-vaccinées</v>
      </c>
      <c r="B47" s="754"/>
      <c r="C47" s="755"/>
      <c r="D47" s="773" t="s">
        <v>382</v>
      </c>
      <c r="E47" s="774"/>
      <c r="F47" s="774"/>
      <c r="G47" s="774"/>
      <c r="H47" s="774"/>
      <c r="I47" s="774"/>
      <c r="J47" s="774"/>
      <c r="K47" s="774"/>
      <c r="L47" s="775"/>
      <c r="M47" s="70" t="s">
        <v>357</v>
      </c>
    </row>
    <row r="48" spans="1:13" s="21" customFormat="1" ht="47.25" customHeight="1" x14ac:dyDescent="0.2">
      <c r="A48" s="745" t="str">
        <f>'3.4. Prestation de services'!B32</f>
        <v>3.4.8. RH &amp; stratégies : politiques inadéquates de suivi des personnes ayant abandonné la vaccination</v>
      </c>
      <c r="B48" s="745"/>
      <c r="C48" s="745"/>
      <c r="D48" s="759" t="s">
        <v>383</v>
      </c>
      <c r="E48" s="760"/>
      <c r="F48" s="760"/>
      <c r="G48" s="760"/>
      <c r="H48" s="760"/>
      <c r="I48" s="760"/>
      <c r="J48" s="760"/>
      <c r="K48" s="760"/>
      <c r="L48" s="761"/>
      <c r="M48" s="70" t="s">
        <v>357</v>
      </c>
    </row>
    <row r="49" spans="1:13" s="21" customFormat="1" ht="47.25" customHeight="1" x14ac:dyDescent="0.2">
      <c r="A49" s="772" t="str">
        <f>'3.4. Prestation de services'!B35</f>
        <v>3.4.9. RH et stratégies : caractère inadéquat des pratiques et modes opératoires normalisés relatifs à la vaccination des enfants en retard sur le calendrier vaccinal</v>
      </c>
      <c r="B49" s="772"/>
      <c r="C49" s="772"/>
      <c r="D49" s="762" t="s">
        <v>384</v>
      </c>
      <c r="E49" s="763"/>
      <c r="F49" s="763"/>
      <c r="G49" s="763"/>
      <c r="H49" s="763"/>
      <c r="I49" s="763"/>
      <c r="J49" s="763"/>
      <c r="K49" s="763"/>
      <c r="L49" s="764"/>
      <c r="M49" s="70" t="s">
        <v>357</v>
      </c>
    </row>
    <row r="50" spans="1:13" s="21" customFormat="1" ht="47.25" customHeight="1" x14ac:dyDescent="0.2">
      <c r="A50" s="745" t="str">
        <f>'3.4. Prestation de services'!B38</f>
        <v>3.4.10. Qualité insuffisante des sessions</v>
      </c>
      <c r="B50" s="745"/>
      <c r="C50" s="745"/>
      <c r="D50" s="747" t="s">
        <v>385</v>
      </c>
      <c r="E50" s="748"/>
      <c r="F50" s="748"/>
      <c r="G50" s="748"/>
      <c r="H50" s="748"/>
      <c r="I50" s="748"/>
      <c r="J50" s="748"/>
      <c r="K50" s="748"/>
      <c r="L50" s="749"/>
      <c r="M50" s="70" t="s">
        <v>357</v>
      </c>
    </row>
    <row r="51" spans="1:13" s="21" customFormat="1" ht="47.25" customHeight="1" x14ac:dyDescent="0.2">
      <c r="A51" s="772" t="str">
        <f>'3.4. Prestation de services'!B41</f>
        <v>3.4.11. Intégration : faible niveau d’intégration des stratégies du PEV avec d’autres services de soins primaires</v>
      </c>
      <c r="B51" s="772"/>
      <c r="C51" s="772"/>
      <c r="D51" s="773" t="s">
        <v>386</v>
      </c>
      <c r="E51" s="774"/>
      <c r="F51" s="774"/>
      <c r="G51" s="774"/>
      <c r="H51" s="774"/>
      <c r="I51" s="774"/>
      <c r="J51" s="774"/>
      <c r="K51" s="774"/>
      <c r="L51" s="775"/>
      <c r="M51" s="70" t="s">
        <v>357</v>
      </c>
    </row>
    <row r="52" spans="1:13" ht="47.25" customHeight="1" x14ac:dyDescent="0.2">
      <c r="A52" s="745" t="str">
        <f>'3.4. Prestation de services'!B44</f>
        <v>3.4.12. Communautés «  zéro dose » : présence d'un pourcentage ou d'un nombre élevé d’enfants zéro dose en raison de difficultés dans la prestation des services</v>
      </c>
      <c r="B52" s="745"/>
      <c r="C52" s="745"/>
      <c r="D52" s="752" t="s">
        <v>387</v>
      </c>
      <c r="E52" s="752"/>
      <c r="F52" s="752"/>
      <c r="G52" s="752"/>
      <c r="H52" s="752"/>
      <c r="I52" s="752"/>
      <c r="J52" s="752"/>
      <c r="K52" s="752"/>
      <c r="L52" s="752"/>
      <c r="M52" s="70" t="s">
        <v>357</v>
      </c>
    </row>
    <row r="53" spans="1:13" ht="19" x14ac:dyDescent="0.2">
      <c r="A53" s="771" t="s">
        <v>388</v>
      </c>
      <c r="B53" s="771"/>
      <c r="C53" s="771"/>
      <c r="D53" s="771"/>
      <c r="E53" s="771"/>
      <c r="F53" s="771"/>
      <c r="G53" s="771"/>
      <c r="H53" s="771"/>
      <c r="I53" s="771"/>
      <c r="J53" s="771"/>
      <c r="K53" s="771"/>
      <c r="L53" s="771"/>
    </row>
    <row r="54" spans="1:13" ht="57" customHeight="1" x14ac:dyDescent="0.2">
      <c r="A54" s="770" t="str">
        <f>'3.5 Couverture &amp; surveill. MAPI'!B10</f>
        <v>3.5.1. RH et systèmes : disponibilité réduite des données relatives au PEV dans les systèmes révisés d’information sanitaire (HMIS)</v>
      </c>
      <c r="B54" s="770"/>
      <c r="C54" s="770"/>
      <c r="D54" s="776" t="s">
        <v>451</v>
      </c>
      <c r="E54" s="776"/>
      <c r="F54" s="776"/>
      <c r="G54" s="776"/>
      <c r="H54" s="776"/>
      <c r="I54" s="776"/>
      <c r="J54" s="776"/>
      <c r="K54" s="776"/>
      <c r="L54" s="777"/>
      <c r="M54" s="70" t="s">
        <v>357</v>
      </c>
    </row>
    <row r="55" spans="1:13" ht="41.25" customHeight="1" x14ac:dyDescent="0.2">
      <c r="A55" s="756" t="str">
        <f>'3.5 Couverture &amp; surveill. MAPI'!B13</f>
        <v>3.5.2. Enregistrement et notification : les données sur l’utilisation et l’équité des services ne sont pas exploitées de manière optimale à des fins de planification des services</v>
      </c>
      <c r="B55" s="757"/>
      <c r="C55" s="758"/>
      <c r="D55" s="810" t="s">
        <v>389</v>
      </c>
      <c r="E55" s="811"/>
      <c r="F55" s="811"/>
      <c r="G55" s="811"/>
      <c r="H55" s="811"/>
      <c r="I55" s="811"/>
      <c r="J55" s="811"/>
      <c r="K55" s="811"/>
      <c r="L55" s="812"/>
      <c r="M55" s="70" t="s">
        <v>357</v>
      </c>
    </row>
    <row r="56" spans="1:13" ht="69" customHeight="1" x14ac:dyDescent="0.2">
      <c r="A56" s="813" t="str">
        <f>'3.5 Couverture &amp; surveill. MAPI'!B16</f>
        <v>3.5.3. Qualité des données : absence de mécanismes et de financement pour assurer un examen régulier de la qualité des données</v>
      </c>
      <c r="B56" s="814"/>
      <c r="C56" s="815"/>
      <c r="D56" s="778" t="s">
        <v>599</v>
      </c>
      <c r="E56" s="776"/>
      <c r="F56" s="776"/>
      <c r="G56" s="776"/>
      <c r="H56" s="776"/>
      <c r="I56" s="776"/>
      <c r="J56" s="776"/>
      <c r="K56" s="776"/>
      <c r="L56" s="777"/>
      <c r="M56" s="70" t="s">
        <v>357</v>
      </c>
    </row>
    <row r="57" spans="1:13" ht="59.25" customHeight="1" x14ac:dyDescent="0.2">
      <c r="A57" s="756" t="str">
        <f>'3.5 Couverture &amp; surveill. MAPI'!B19</f>
        <v>3.5.4. Enregistrement et notification : manque d'actualisation, de disponibilité et de cohérence des outils d’enregistrement et de notification (registres, feuilles de décompte, formulaires de notification, documents conservés à domicile, cartes de vaccination)</v>
      </c>
      <c r="B57" s="757"/>
      <c r="C57" s="758"/>
      <c r="D57" s="747" t="s">
        <v>390</v>
      </c>
      <c r="E57" s="748"/>
      <c r="F57" s="748"/>
      <c r="G57" s="748"/>
      <c r="H57" s="748"/>
      <c r="I57" s="748"/>
      <c r="J57" s="748"/>
      <c r="K57" s="748"/>
      <c r="L57" s="749"/>
      <c r="M57" s="71" t="s">
        <v>357</v>
      </c>
    </row>
    <row r="58" spans="1:13" ht="39.75" customHeight="1" x14ac:dyDescent="0.2">
      <c r="A58" s="770" t="str">
        <f>'3.5 Couverture &amp; surveill. MAPI'!B22</f>
        <v>3.5.5. Surveillance des MAPI : absence de système fonctionnel de surveillance de la sécurité vaccinale</v>
      </c>
      <c r="B58" s="770"/>
      <c r="C58" s="770"/>
      <c r="D58" s="778" t="s">
        <v>391</v>
      </c>
      <c r="E58" s="776"/>
      <c r="F58" s="776"/>
      <c r="G58" s="776"/>
      <c r="H58" s="776"/>
      <c r="I58" s="776"/>
      <c r="J58" s="776"/>
      <c r="K58" s="776"/>
      <c r="L58" s="777"/>
      <c r="M58" s="70" t="s">
        <v>357</v>
      </c>
    </row>
    <row r="59" spans="1:13" ht="39.75" customHeight="1" x14ac:dyDescent="0.2">
      <c r="A59" s="745" t="str">
        <f>'3.5 Couverture &amp; surveill. MAPI'!B25</f>
        <v>3.5.6. Surveillance des MAPI : faiblesse de la notification, du suivi et des interventions en cas de MAPI</v>
      </c>
      <c r="B59" s="745"/>
      <c r="C59" s="745"/>
      <c r="D59" s="747" t="s">
        <v>391</v>
      </c>
      <c r="E59" s="748"/>
      <c r="F59" s="748"/>
      <c r="G59" s="748"/>
      <c r="H59" s="748"/>
      <c r="I59" s="748"/>
      <c r="J59" s="748"/>
      <c r="K59" s="748"/>
      <c r="L59" s="749"/>
      <c r="M59" s="70" t="s">
        <v>357</v>
      </c>
    </row>
    <row r="60" spans="1:13" ht="80" customHeight="1" x14ac:dyDescent="0.2">
      <c r="A60" s="765" t="str">
        <f>'3.5 Couverture &amp; surveill. MAPI'!B28</f>
        <v>3.5.7. Suivi de la couverture et utilisation : le recours à des prestataires privés (à but lucratif ou non) complique l'administration des vaccins ou l’interprétation des données correspondantes</v>
      </c>
      <c r="B60" s="765"/>
      <c r="C60" s="765"/>
      <c r="D60" s="766" t="s">
        <v>601</v>
      </c>
      <c r="E60" s="767"/>
      <c r="F60" s="767"/>
      <c r="G60" s="767"/>
      <c r="H60" s="767"/>
      <c r="I60" s="767"/>
      <c r="J60" s="767"/>
      <c r="K60" s="767"/>
      <c r="L60" s="768"/>
      <c r="M60" s="70" t="s">
        <v>357</v>
      </c>
    </row>
    <row r="61" spans="1:13" ht="47.25" customHeight="1" x14ac:dyDescent="0.2">
      <c r="A61" s="745" t="str">
        <f>'3.5 Couverture &amp; surveill. MAPI'!B31</f>
        <v>3.5.8. Communautés « zéro dose » : données insuffisantes ou inappropriées utilisées pour identifier les communautés zéro dose</v>
      </c>
      <c r="B61" s="745"/>
      <c r="C61" s="745"/>
      <c r="D61" s="752" t="s">
        <v>392</v>
      </c>
      <c r="E61" s="752"/>
      <c r="F61" s="752"/>
      <c r="G61" s="752"/>
      <c r="H61" s="752"/>
      <c r="I61" s="752"/>
      <c r="J61" s="752"/>
      <c r="K61" s="752"/>
      <c r="L61" s="752"/>
      <c r="M61" s="70" t="s">
        <v>357</v>
      </c>
    </row>
    <row r="62" spans="1:13" ht="18.75" customHeight="1" x14ac:dyDescent="0.2">
      <c r="A62" s="769" t="s">
        <v>393</v>
      </c>
      <c r="B62" s="769"/>
      <c r="C62" s="769"/>
      <c r="D62" s="769"/>
      <c r="E62" s="769"/>
      <c r="F62" s="769"/>
      <c r="G62" s="769"/>
      <c r="H62" s="769"/>
      <c r="I62" s="769"/>
      <c r="J62" s="769"/>
      <c r="K62" s="769"/>
      <c r="L62" s="769"/>
    </row>
    <row r="63" spans="1:13" ht="47.25" customHeight="1" x14ac:dyDescent="0.2">
      <c r="A63" s="808" t="str">
        <f>'3.6 Surveillance des maladies'!B10</f>
        <v>3.6.1. Surveillance des maladies : mise en évidence d'épidémies de maladies à prévention vaccinale (p. ex. poliomyélite, rougeole, diphtérie)</v>
      </c>
      <c r="B63" s="808"/>
      <c r="C63" s="808"/>
      <c r="D63" s="805" t="s">
        <v>394</v>
      </c>
      <c r="E63" s="806"/>
      <c r="F63" s="806"/>
      <c r="G63" s="806"/>
      <c r="H63" s="806"/>
      <c r="I63" s="806"/>
      <c r="J63" s="806"/>
      <c r="K63" s="806"/>
      <c r="L63" s="807"/>
      <c r="M63" s="70" t="s">
        <v>357</v>
      </c>
    </row>
    <row r="64" spans="1:13" ht="47.25" customHeight="1" x14ac:dyDescent="0.2">
      <c r="A64" s="756" t="str">
        <f>'3.6 Surveillance des maladies'!B13</f>
        <v>3.6.2. Surveillance des maladies : données inadéquates, non disponibles en temps utile ou non utilisées à des fins concrètes</v>
      </c>
      <c r="B64" s="757"/>
      <c r="C64" s="758"/>
      <c r="D64" s="798" t="s">
        <v>602</v>
      </c>
      <c r="E64" s="799"/>
      <c r="F64" s="799"/>
      <c r="G64" s="799"/>
      <c r="H64" s="799"/>
      <c r="I64" s="799"/>
      <c r="J64" s="799"/>
      <c r="K64" s="799"/>
      <c r="L64" s="800"/>
      <c r="M64" s="70" t="s">
        <v>357</v>
      </c>
    </row>
    <row r="65" spans="1:13" ht="47.25" customHeight="1" x14ac:dyDescent="0.2">
      <c r="A65" s="802" t="str">
        <f>'3.6 Surveillance des maladies'!B16</f>
        <v>3.6.3. Notification et intervention : indisponibilité des fournitures nécessaires à la surveillance</v>
      </c>
      <c r="B65" s="803"/>
      <c r="C65" s="804"/>
      <c r="D65" s="805" t="s">
        <v>395</v>
      </c>
      <c r="E65" s="806"/>
      <c r="F65" s="806"/>
      <c r="G65" s="806"/>
      <c r="H65" s="806"/>
      <c r="I65" s="806"/>
      <c r="J65" s="806"/>
      <c r="K65" s="806"/>
      <c r="L65" s="807"/>
      <c r="M65" s="70" t="s">
        <v>357</v>
      </c>
    </row>
    <row r="66" spans="1:13" ht="47.25" customHeight="1" x14ac:dyDescent="0.2">
      <c r="A66" s="745" t="str">
        <f>'3.6 Surveillance des maladies'!B19</f>
        <v>3.6.4. Notification et intervention : caractère inadéquat des laboratoires chargés de la surveillance des maladies à prévention vaccinale (MPV)</v>
      </c>
      <c r="B66" s="745"/>
      <c r="C66" s="745"/>
      <c r="D66" s="798" t="s">
        <v>602</v>
      </c>
      <c r="E66" s="799"/>
      <c r="F66" s="799"/>
      <c r="G66" s="799"/>
      <c r="H66" s="799"/>
      <c r="I66" s="799"/>
      <c r="J66" s="799"/>
      <c r="K66" s="799"/>
      <c r="L66" s="800"/>
      <c r="M66" s="70" t="s">
        <v>357</v>
      </c>
    </row>
    <row r="67" spans="1:13" ht="47.25" customHeight="1" x14ac:dyDescent="0.2">
      <c r="A67" s="802" t="str">
        <f>'3.6 Surveillance des maladies'!B22</f>
        <v>3.6.5. Surveillance de la rougeole : dysfonctionnement du système de surveillance de la rougeole</v>
      </c>
      <c r="B67" s="803"/>
      <c r="C67" s="804"/>
      <c r="D67" s="805" t="s">
        <v>603</v>
      </c>
      <c r="E67" s="806"/>
      <c r="F67" s="806"/>
      <c r="G67" s="806"/>
      <c r="H67" s="806"/>
      <c r="I67" s="806"/>
      <c r="J67" s="806"/>
      <c r="K67" s="806"/>
      <c r="L67" s="807"/>
      <c r="M67" s="70" t="s">
        <v>357</v>
      </c>
    </row>
    <row r="68" spans="1:13" ht="47.25" customHeight="1" x14ac:dyDescent="0.2">
      <c r="A68" s="745" t="str">
        <f>'3.6 Surveillance des maladies'!B25</f>
        <v>3.6.6. Surveillance de la poliomyélite : dysfonctionnement du système de surveillance de la poliomyélite</v>
      </c>
      <c r="B68" s="745"/>
      <c r="C68" s="745"/>
      <c r="D68" s="798" t="s">
        <v>602</v>
      </c>
      <c r="E68" s="799"/>
      <c r="F68" s="799"/>
      <c r="G68" s="799"/>
      <c r="H68" s="799"/>
      <c r="I68" s="799"/>
      <c r="J68" s="799"/>
      <c r="K68" s="799"/>
      <c r="L68" s="800"/>
      <c r="M68" s="70" t="s">
        <v>357</v>
      </c>
    </row>
    <row r="69" spans="1:13" ht="47.25" customHeight="1" x14ac:dyDescent="0.2">
      <c r="A69" s="808" t="str">
        <f>'3.6 Surveillance des maladies'!B28</f>
        <v>3.6.7. Communautés « zéro dose » : obstacles relatifs à la surveillance des maladies qui ont un impact sur les communautés zéro dose</v>
      </c>
      <c r="B69" s="808"/>
      <c r="C69" s="808"/>
      <c r="D69" s="809" t="s">
        <v>396</v>
      </c>
      <c r="E69" s="809"/>
      <c r="F69" s="809"/>
      <c r="G69" s="809"/>
      <c r="H69" s="809"/>
      <c r="I69" s="809"/>
      <c r="J69" s="809"/>
      <c r="K69" s="809"/>
      <c r="L69" s="809"/>
      <c r="M69" s="70" t="s">
        <v>357</v>
      </c>
    </row>
    <row r="70" spans="1:13" ht="19" x14ac:dyDescent="0.2">
      <c r="A70" s="801" t="s">
        <v>397</v>
      </c>
      <c r="B70" s="801"/>
      <c r="C70" s="801"/>
      <c r="D70" s="801"/>
      <c r="E70" s="801"/>
      <c r="F70" s="801"/>
      <c r="G70" s="801"/>
      <c r="H70" s="801"/>
      <c r="I70" s="801"/>
      <c r="J70" s="801"/>
      <c r="K70" s="801"/>
      <c r="L70" s="801"/>
    </row>
    <row r="71" spans="1:13" ht="47.25" customHeight="1" x14ac:dyDescent="0.2">
      <c r="A71" s="739" t="str">
        <f>'3.7 Génération de la demande'!B10</f>
        <v>3.7.1. Opinions et sentiments : manque de confiance envers les vaccins, les agents chargés de la vaccination ou les systèmes de santé, ce qui compromet les intentions de vaccination</v>
      </c>
      <c r="B71" s="739"/>
      <c r="C71" s="739"/>
      <c r="D71" s="740" t="s">
        <v>604</v>
      </c>
      <c r="E71" s="740"/>
      <c r="F71" s="740"/>
      <c r="G71" s="740"/>
      <c r="H71" s="740"/>
      <c r="I71" s="740"/>
      <c r="J71" s="740"/>
      <c r="K71" s="740"/>
      <c r="L71" s="740"/>
      <c r="M71" s="70" t="s">
        <v>357</v>
      </c>
    </row>
    <row r="72" spans="1:13" ht="47.25" customHeight="1" x14ac:dyDescent="0.2">
      <c r="A72" s="745" t="str">
        <f>'3.7 Génération de la demande'!B13</f>
        <v>3.7.2. Processus sociaux : insuffisance des processus sociaux susceptibles d'encourager la vaccination parmi les personnes éligibles à la vaccination, leurs aidants ou les agents de santé</v>
      </c>
      <c r="B72" s="745"/>
      <c r="C72" s="745"/>
      <c r="D72" s="747" t="s">
        <v>605</v>
      </c>
      <c r="E72" s="748"/>
      <c r="F72" s="748"/>
      <c r="G72" s="748"/>
      <c r="H72" s="748"/>
      <c r="I72" s="748"/>
      <c r="J72" s="748"/>
      <c r="K72" s="748"/>
      <c r="L72" s="749"/>
      <c r="M72" s="70" t="s">
        <v>357</v>
      </c>
    </row>
    <row r="73" spans="1:13" ht="47.25" customHeight="1" x14ac:dyDescent="0.2">
      <c r="A73" s="739" t="str">
        <f>'3.7 Génération de la demande'!B16</f>
        <v>3.7.3. Questions pratiques : le recours aux services de vaccination n'est pas pratique pour les clients</v>
      </c>
      <c r="B73" s="739"/>
      <c r="C73" s="739"/>
      <c r="D73" s="740" t="s">
        <v>398</v>
      </c>
      <c r="E73" s="740"/>
      <c r="F73" s="740"/>
      <c r="G73" s="740"/>
      <c r="H73" s="740"/>
      <c r="I73" s="740"/>
      <c r="J73" s="740"/>
      <c r="K73" s="740"/>
      <c r="L73" s="740"/>
      <c r="M73" s="70" t="s">
        <v>357</v>
      </c>
    </row>
    <row r="74" spans="1:13" ht="47.25" customHeight="1" x14ac:dyDescent="0.2">
      <c r="A74" s="745" t="str">
        <f>'3.7 Génération de la demande'!B19</f>
        <v>3.7.4. Connaissances et attitudes : mauvaise communication entre les agents de santé et les clients</v>
      </c>
      <c r="B74" s="745"/>
      <c r="C74" s="745"/>
      <c r="D74" s="752" t="s">
        <v>399</v>
      </c>
      <c r="E74" s="752"/>
      <c r="F74" s="752"/>
      <c r="G74" s="752"/>
      <c r="H74" s="752"/>
      <c r="I74" s="752"/>
      <c r="J74" s="752"/>
      <c r="K74" s="752"/>
      <c r="L74" s="752"/>
      <c r="M74" s="70" t="s">
        <v>357</v>
      </c>
    </row>
    <row r="75" spans="1:13" ht="47.25" customHeight="1" x14ac:dyDescent="0.2">
      <c r="A75" s="739" t="str">
        <f>'3.7 Génération de la demande'!B22</f>
        <v>3.7.5 . Absence d’intention de se faire vacciner</v>
      </c>
      <c r="B75" s="739"/>
      <c r="C75" s="739"/>
      <c r="D75" s="740" t="s">
        <v>606</v>
      </c>
      <c r="E75" s="740"/>
      <c r="F75" s="740"/>
      <c r="G75" s="740"/>
      <c r="H75" s="740"/>
      <c r="I75" s="740"/>
      <c r="J75" s="740"/>
      <c r="K75" s="740"/>
      <c r="L75" s="740"/>
      <c r="M75" s="70" t="s">
        <v>357</v>
      </c>
    </row>
    <row r="76" spans="1:13" ht="59" customHeight="1" x14ac:dyDescent="0.2">
      <c r="A76" s="745" t="str">
        <f>'3.7 Génération de la demande'!B25</f>
        <v>3.7.6. Existence d'une réticence à la vaccination motivée par la peur des injections/aiguilles, la crainte des effets secondaires (p. ex. douleur, gonflement ou gêne après l’injection) ou des inquiétudes concernant les injections multiples</v>
      </c>
      <c r="B76" s="745"/>
      <c r="C76" s="745"/>
      <c r="D76" s="752" t="s">
        <v>607</v>
      </c>
      <c r="E76" s="752"/>
      <c r="F76" s="752"/>
      <c r="G76" s="752"/>
      <c r="H76" s="752"/>
      <c r="I76" s="752"/>
      <c r="J76" s="752"/>
      <c r="K76" s="752"/>
      <c r="L76" s="752"/>
      <c r="M76" s="70" t="s">
        <v>357</v>
      </c>
    </row>
    <row r="77" spans="1:13" ht="47.25" customHeight="1" x14ac:dyDescent="0.2">
      <c r="A77" s="739" t="str">
        <f>'3.7 Génération de la demande'!B28</f>
        <v>3.7.7. Existence d'une réticence à la vaccination motivée par de fausses contre-indications (p. ex., enfant légèrement malade)</v>
      </c>
      <c r="B77" s="739"/>
      <c r="C77" s="739"/>
      <c r="D77" s="740" t="s">
        <v>400</v>
      </c>
      <c r="E77" s="740"/>
      <c r="F77" s="740"/>
      <c r="G77" s="740"/>
      <c r="H77" s="740"/>
      <c r="I77" s="740"/>
      <c r="J77" s="740"/>
      <c r="K77" s="740"/>
      <c r="L77" s="740"/>
      <c r="M77" s="70" t="s">
        <v>357</v>
      </c>
    </row>
    <row r="78" spans="1:13" ht="51" customHeight="1" x14ac:dyDescent="0.2">
      <c r="A78" s="745" t="str">
        <f>'3.7 Génération de la demande'!B31</f>
        <v>3.7.8. Les communications ou rumeurs sur les événements liés aux vaccins contribuent à un manque de confiance quant à l’innocuité des vaccins</v>
      </c>
      <c r="B78" s="745"/>
      <c r="C78" s="745"/>
      <c r="D78" s="752" t="s">
        <v>401</v>
      </c>
      <c r="E78" s="752"/>
      <c r="F78" s="752"/>
      <c r="G78" s="752"/>
      <c r="H78" s="752"/>
      <c r="I78" s="752"/>
      <c r="J78" s="752"/>
      <c r="K78" s="752"/>
      <c r="L78" s="752"/>
      <c r="M78" s="70" t="s">
        <v>357</v>
      </c>
    </row>
    <row r="79" spans="1:13" ht="47.25" customHeight="1" x14ac:dyDescent="0.2">
      <c r="A79" s="739" t="str">
        <f>'3.7 Génération de la demande'!B34</f>
        <v>3.7.9. Communautés zéro dose : faible demande dans les communautés zéro dose</v>
      </c>
      <c r="B79" s="739"/>
      <c r="C79" s="739"/>
      <c r="D79" s="740" t="s">
        <v>608</v>
      </c>
      <c r="E79" s="740"/>
      <c r="F79" s="740"/>
      <c r="G79" s="740"/>
      <c r="H79" s="740"/>
      <c r="I79" s="740"/>
      <c r="J79" s="740"/>
      <c r="K79" s="740"/>
      <c r="L79" s="740"/>
      <c r="M79" s="70" t="s">
        <v>357</v>
      </c>
    </row>
  </sheetData>
  <mergeCells count="151">
    <mergeCell ref="A43:C43"/>
    <mergeCell ref="D43:L43"/>
    <mergeCell ref="A72:C72"/>
    <mergeCell ref="D72:L72"/>
    <mergeCell ref="A1:L1"/>
    <mergeCell ref="A2:C2"/>
    <mergeCell ref="D2:L2"/>
    <mergeCell ref="A5:C5"/>
    <mergeCell ref="D5:L5"/>
    <mergeCell ref="A3:C3"/>
    <mergeCell ref="A4:C4"/>
    <mergeCell ref="D4:L4"/>
    <mergeCell ref="D3:L3"/>
    <mergeCell ref="A14:C14"/>
    <mergeCell ref="A15:C15"/>
    <mergeCell ref="D6:L6"/>
    <mergeCell ref="D7:L7"/>
    <mergeCell ref="D12:L12"/>
    <mergeCell ref="D13:L13"/>
    <mergeCell ref="D14:L14"/>
    <mergeCell ref="D15:L15"/>
    <mergeCell ref="A6:C6"/>
    <mergeCell ref="A7:C7"/>
    <mergeCell ref="A12:C12"/>
    <mergeCell ref="A13:C13"/>
    <mergeCell ref="A8:C8"/>
    <mergeCell ref="A9:C9"/>
    <mergeCell ref="A10:C10"/>
    <mergeCell ref="A11:C11"/>
    <mergeCell ref="D10:L10"/>
    <mergeCell ref="D11:L11"/>
    <mergeCell ref="D8:L8"/>
    <mergeCell ref="D9:L9"/>
    <mergeCell ref="A30:C30"/>
    <mergeCell ref="A31:C31"/>
    <mergeCell ref="D29:L29"/>
    <mergeCell ref="D30:L30"/>
    <mergeCell ref="D31:L31"/>
    <mergeCell ref="A25:C25"/>
    <mergeCell ref="D18:L18"/>
    <mergeCell ref="A17:L17"/>
    <mergeCell ref="D19:L19"/>
    <mergeCell ref="D21:L21"/>
    <mergeCell ref="D22:L22"/>
    <mergeCell ref="D23:L23"/>
    <mergeCell ref="D24:L24"/>
    <mergeCell ref="D25:L25"/>
    <mergeCell ref="A22:C22"/>
    <mergeCell ref="A23:C23"/>
    <mergeCell ref="A24:C24"/>
    <mergeCell ref="A19:C19"/>
    <mergeCell ref="A21:C21"/>
    <mergeCell ref="A18:C18"/>
    <mergeCell ref="A20:C20"/>
    <mergeCell ref="D20:L20"/>
    <mergeCell ref="A64:C64"/>
    <mergeCell ref="A65:C65"/>
    <mergeCell ref="D64:L64"/>
    <mergeCell ref="D65:L65"/>
    <mergeCell ref="A55:C55"/>
    <mergeCell ref="D55:L55"/>
    <mergeCell ref="A56:C56"/>
    <mergeCell ref="D56:L56"/>
    <mergeCell ref="A57:C57"/>
    <mergeCell ref="D57:L57"/>
    <mergeCell ref="A59:C59"/>
    <mergeCell ref="D59:L59"/>
    <mergeCell ref="A63:C63"/>
    <mergeCell ref="D63:L63"/>
    <mergeCell ref="D78:L78"/>
    <mergeCell ref="D66:L66"/>
    <mergeCell ref="A70:L70"/>
    <mergeCell ref="D71:L71"/>
    <mergeCell ref="D73:L73"/>
    <mergeCell ref="D74:L74"/>
    <mergeCell ref="D75:L75"/>
    <mergeCell ref="A78:C78"/>
    <mergeCell ref="A77:C77"/>
    <mergeCell ref="D77:L77"/>
    <mergeCell ref="A75:C75"/>
    <mergeCell ref="A76:C76"/>
    <mergeCell ref="D76:L76"/>
    <mergeCell ref="A71:C71"/>
    <mergeCell ref="A73:C73"/>
    <mergeCell ref="A74:C74"/>
    <mergeCell ref="A66:C66"/>
    <mergeCell ref="A67:C67"/>
    <mergeCell ref="D67:L67"/>
    <mergeCell ref="A68:C68"/>
    <mergeCell ref="D68:L68"/>
    <mergeCell ref="A69:C69"/>
    <mergeCell ref="D69:L69"/>
    <mergeCell ref="A37:C37"/>
    <mergeCell ref="D37:L37"/>
    <mergeCell ref="A44:C44"/>
    <mergeCell ref="A26:C26"/>
    <mergeCell ref="D26:L26"/>
    <mergeCell ref="D41:L41"/>
    <mergeCell ref="D42:L42"/>
    <mergeCell ref="A28:L28"/>
    <mergeCell ref="A41:C41"/>
    <mergeCell ref="A42:C42"/>
    <mergeCell ref="A40:L40"/>
    <mergeCell ref="A35:C35"/>
    <mergeCell ref="A36:C36"/>
    <mergeCell ref="A38:C38"/>
    <mergeCell ref="D35:L35"/>
    <mergeCell ref="D36:L36"/>
    <mergeCell ref="D38:L38"/>
    <mergeCell ref="A32:C32"/>
    <mergeCell ref="A33:C33"/>
    <mergeCell ref="A34:C34"/>
    <mergeCell ref="D32:L32"/>
    <mergeCell ref="D33:L33"/>
    <mergeCell ref="D34:L34"/>
    <mergeCell ref="A29:C29"/>
    <mergeCell ref="A48:C48"/>
    <mergeCell ref="A49:C49"/>
    <mergeCell ref="A50:C50"/>
    <mergeCell ref="D51:L51"/>
    <mergeCell ref="D54:L54"/>
    <mergeCell ref="D58:L58"/>
    <mergeCell ref="A51:C51"/>
    <mergeCell ref="D44:L44"/>
    <mergeCell ref="D45:L45"/>
    <mergeCell ref="D46:L46"/>
    <mergeCell ref="D47:L47"/>
    <mergeCell ref="A79:C79"/>
    <mergeCell ref="D79:L79"/>
    <mergeCell ref="D16:L16"/>
    <mergeCell ref="A16:C16"/>
    <mergeCell ref="A27:C27"/>
    <mergeCell ref="D27:L27"/>
    <mergeCell ref="A39:C39"/>
    <mergeCell ref="D39:L39"/>
    <mergeCell ref="A52:C52"/>
    <mergeCell ref="D52:L52"/>
    <mergeCell ref="A61:C61"/>
    <mergeCell ref="D61:L61"/>
    <mergeCell ref="A45:C45"/>
    <mergeCell ref="A46:C46"/>
    <mergeCell ref="A47:C47"/>
    <mergeCell ref="D48:L48"/>
    <mergeCell ref="D49:L49"/>
    <mergeCell ref="D50:L50"/>
    <mergeCell ref="A60:C60"/>
    <mergeCell ref="D60:L60"/>
    <mergeCell ref="A62:L62"/>
    <mergeCell ref="A54:C54"/>
    <mergeCell ref="A58:C58"/>
    <mergeCell ref="A53:L53"/>
  </mergeCells>
  <hyperlinks>
    <hyperlink ref="M3" location="'3.1 Gestion&amp;financement prog'!A10" display="Retour" xr:uid="{00000000-0004-0000-0C00-000000000000}"/>
    <hyperlink ref="M5" location="'3.1 Gestion&amp;financement prog'!A16" display="Retour" xr:uid="{00000000-0004-0000-0C00-000001000000}"/>
    <hyperlink ref="M7" location="'3.1 Gestion&amp;financement prog'!A22" display="Retour" xr:uid="{00000000-0004-0000-0C00-000002000000}"/>
    <hyperlink ref="M8" location="'3.1 Gestion&amp;financement prog'!A25" display="Retour" xr:uid="{00000000-0004-0000-0C00-000003000000}"/>
    <hyperlink ref="M9" location="'3.1 Gestion&amp;financement prog'!A28" display="Retour" xr:uid="{00000000-0004-0000-0C00-000004000000}"/>
    <hyperlink ref="M10" location="'3.1 Gestion&amp;financement prog'!A31" display="Retour" xr:uid="{00000000-0004-0000-0C00-000005000000}"/>
    <hyperlink ref="M11" location="'3.1 Gestion&amp;financement prog'!A34" display="Retour" xr:uid="{00000000-0004-0000-0C00-000006000000}"/>
    <hyperlink ref="M12" location="'3.1 Gestion&amp;financement prog'!A37" display="Retour" xr:uid="{00000000-0004-0000-0C00-000007000000}"/>
    <hyperlink ref="M13" location="'3.1 Gestion&amp;financement prog'!A40" display="Retour" xr:uid="{00000000-0004-0000-0C00-000008000000}"/>
    <hyperlink ref="M14" location="'3.1 Gestion&amp;financement prog'!A43" display="Retour" xr:uid="{00000000-0004-0000-0C00-000009000000}"/>
    <hyperlink ref="M15" location="'3.1 Gestion&amp;financement prog'!A46" display="Retour" xr:uid="{00000000-0004-0000-0C00-00000A000000}"/>
    <hyperlink ref="M4" location="'3.1 Gestion&amp;financement prog'!A13" display="Retour" xr:uid="{00000000-0004-0000-0C00-00000B000000}"/>
    <hyperlink ref="M6" location="'3.1 Gestion&amp;financement prog'!A19" display="Retour" xr:uid="{00000000-0004-0000-0C00-00000C000000}"/>
    <hyperlink ref="M18" location="'3.2 Gestion RH'!A10" display="Retour" xr:uid="{00000000-0004-0000-0C00-00000D000000}"/>
    <hyperlink ref="M19" location="'3.2 Gestion RH'!A13" display="Retour" xr:uid="{00000000-0004-0000-0C00-00000E000000}"/>
    <hyperlink ref="M21" location="'3.2 Gestion RH'!A19" display="Retour" xr:uid="{00000000-0004-0000-0C00-00000F000000}"/>
    <hyperlink ref="M22" location="'3.2 Gestion RH'!A22" display="Retour" xr:uid="{00000000-0004-0000-0C00-000010000000}"/>
    <hyperlink ref="M23" location="'3.2 Gestion RH'!A25" display="Retour" xr:uid="{00000000-0004-0000-0C00-000011000000}"/>
    <hyperlink ref="M24" location="'3.2 Gestion RH'!A28" display="Retour" xr:uid="{00000000-0004-0000-0C00-000012000000}"/>
    <hyperlink ref="M25" location="'3.2 Gestion RH'!A31" display="Retour" xr:uid="{00000000-0004-0000-0C00-000013000000}"/>
    <hyperlink ref="M29" location="'3.3 Approvis., qualité, logist.'!A10" display="Retour" xr:uid="{00000000-0004-0000-0C00-000015000000}"/>
    <hyperlink ref="M30" location="'3.3 Approvis., qualité, logist.'!A13" display="Retour" xr:uid="{00000000-0004-0000-0C00-000016000000}"/>
    <hyperlink ref="M31" location="'3.3 Approvis., qualité, logist.'!A16" display="Retour" xr:uid="{00000000-0004-0000-0C00-000017000000}"/>
    <hyperlink ref="M32" location="'3.3 Approvis., qualité, logist.'!A19" display="Retour" xr:uid="{00000000-0004-0000-0C00-000018000000}"/>
    <hyperlink ref="M33" location="'3.3 Approvis., qualité, logist.'!A22" display="Retour" xr:uid="{00000000-0004-0000-0C00-000019000000}"/>
    <hyperlink ref="M34" location="'3.3 Approvis., qualité, logist.'!A25" display="Retour" xr:uid="{00000000-0004-0000-0C00-00001A000000}"/>
    <hyperlink ref="M35" location="'3.3 Approvis., qualité, logist.'!A28" display="Retour" xr:uid="{00000000-0004-0000-0C00-00001B000000}"/>
    <hyperlink ref="M36" location="'3.3 Approvis., qualité, logist.'!A31" display="Retour" xr:uid="{00000000-0004-0000-0C00-00001C000000}"/>
    <hyperlink ref="M37" location="'3.3 Approvis., qualité, logist.'!A34" display="Retour" xr:uid="{00000000-0004-0000-0C00-00001D000000}"/>
    <hyperlink ref="M38" location="'3.3 Approvis., qualité, logist.'!A37" display="Retour" xr:uid="{00000000-0004-0000-0C00-00001E000000}"/>
    <hyperlink ref="M41" location="'3.4. Prestation de services'!A10" display="Retour" xr:uid="{00000000-0004-0000-0C00-00001F000000}"/>
    <hyperlink ref="M42" location="'3.4. Prestation de services'!A13" display="Retour" xr:uid="{00000000-0004-0000-0C00-000020000000}"/>
    <hyperlink ref="M44" location="'3.4. Prestation de services'!A19" display="Retour" xr:uid="{00000000-0004-0000-0C00-000021000000}"/>
    <hyperlink ref="M45" location="'3.4. Prestation de services'!A22" display="Retour" xr:uid="{00000000-0004-0000-0C00-000022000000}"/>
    <hyperlink ref="M46" location="'3.4. Prestation de services'!A25" display="Retour" xr:uid="{00000000-0004-0000-0C00-000023000000}"/>
    <hyperlink ref="M47" location="'3.4. Prestation de services'!A28" display="Retour" xr:uid="{00000000-0004-0000-0C00-000024000000}"/>
    <hyperlink ref="M48" location="'3.4. Prestation de services'!A32" display="Retour" xr:uid="{00000000-0004-0000-0C00-000025000000}"/>
    <hyperlink ref="M49" location="'3.4. Prestation de services'!A35" display="Retour" xr:uid="{00000000-0004-0000-0C00-000026000000}"/>
    <hyperlink ref="M50" location="'3.4. Prestation de services'!A38" display="Retour" xr:uid="{00000000-0004-0000-0C00-000027000000}"/>
    <hyperlink ref="M51" location="'3.4. Prestation de services'!A41" display="Retour" xr:uid="{00000000-0004-0000-0C00-000028000000}"/>
    <hyperlink ref="M54" location="'3.5 Couverture &amp; surveill. MAPI'!A10" display="Retour" xr:uid="{00000000-0004-0000-0C00-000029000000}"/>
    <hyperlink ref="M55" location="'3.5 Couverture &amp; surveill. MAPI'!A13" display="Retour" xr:uid="{00000000-0004-0000-0C00-00002A000000}"/>
    <hyperlink ref="M56" location="'3.5 Couverture &amp; surveill. MAPI'!A16" display="Retour" xr:uid="{00000000-0004-0000-0C00-00002B000000}"/>
    <hyperlink ref="M57" location="'3.5 Couverture &amp; surveill. MAPI'!A19" display="Retour" xr:uid="{00000000-0004-0000-0C00-00002C000000}"/>
    <hyperlink ref="M58" location="'3.5 Couverture &amp; surveill. MAPI'!A22" display="Retour" xr:uid="{00000000-0004-0000-0C00-00002D000000}"/>
    <hyperlink ref="M60" location="'3.5 Couverture &amp; surveill. MAPI'!A28" display="Retour" xr:uid="{00000000-0004-0000-0C00-00002E000000}"/>
    <hyperlink ref="M63" location="'3.6 Surveillance des maladies'!B10" display="Retour" xr:uid="{00000000-0004-0000-0C00-00002F000000}"/>
    <hyperlink ref="M64" location="'3.6 Surveillance des maladies'!B13" display="Retour" xr:uid="{00000000-0004-0000-0C00-000030000000}"/>
    <hyperlink ref="M65" location="'3.6 Surveillance des maladies'!B16" display="Retour" xr:uid="{00000000-0004-0000-0C00-000031000000}"/>
    <hyperlink ref="M66" location="'3.6 Surveillance des maladies'!B19" display="Retour" xr:uid="{00000000-0004-0000-0C00-000032000000}"/>
    <hyperlink ref="M73" location="'3.7 Génération de la demande'!B16" display="Retour" xr:uid="{00000000-0004-0000-0C00-000034000000}"/>
    <hyperlink ref="M74" location="'3.7 Génération de la demande'!B19" display="Retour" xr:uid="{00000000-0004-0000-0C00-000035000000}"/>
    <hyperlink ref="M75" location="'3.7 Génération de la demande'!B22" display="Retour" xr:uid="{00000000-0004-0000-0C00-000036000000}"/>
    <hyperlink ref="M76" location="'3.7 Génération de la demande'!B25" display="Retour" xr:uid="{00000000-0004-0000-0C00-000037000000}"/>
    <hyperlink ref="M77" location="'3.7 Génération de la demande'!B28" display="Retour" xr:uid="{00000000-0004-0000-0C00-000038000000}"/>
    <hyperlink ref="M78" location="'3.7 Génération de la demande'!B31" display="Retour" xr:uid="{00000000-0004-0000-0C00-000039000000}"/>
    <hyperlink ref="M67" location="'3.6 Surveillance des maladies'!B22" display="Retour" xr:uid="{B058FC08-98E6-944D-98F6-FC44FA0D7DBA}"/>
    <hyperlink ref="M68" location="'3.6 Surveillance des maladies'!B25" display="Retour" xr:uid="{6B3DF19F-D1AA-6247-844E-69E687B62B12}"/>
    <hyperlink ref="M59" location="'3.5 Coverage&amp;AEFI monitoring'!B25" display="Back" xr:uid="{967BC86A-16E4-7F47-BED5-82B306AF913C}"/>
    <hyperlink ref="M52" location="'3.4. Prestation de services'!A43" display="Retour" xr:uid="{19923C72-84A4-3F44-97EE-C3F46EEA58D6}"/>
    <hyperlink ref="M79" location="'3.7 Génération de la demande'!B34" display="Retour" xr:uid="{CCE05F8B-6694-BF4D-BF8C-C2205DE45349}"/>
    <hyperlink ref="M71" location="'3.7 Génération de la demande'!B10" display="Retour" xr:uid="{00000000-0004-0000-0C00-000033000000}"/>
    <hyperlink ref="M69" location="'3.6 Surveillance des maladies'!B28" display="Retour" xr:uid="{8B5B5B4C-46D6-CB40-96DB-2227B17185A5}"/>
    <hyperlink ref="M61" location="'3.5 Couverture &amp; surveill. MAPI'!A31" display="Retour" xr:uid="{45FD7610-BD11-AF4B-844C-FA8C1841564F}"/>
    <hyperlink ref="M39" location="'3.3 Approvis., qualité, logist.'!A40" display="Retour" xr:uid="{D32A6BAA-4709-B847-86F4-DBC0B8B95047}"/>
    <hyperlink ref="M26" location="'3.2 Gestion RH'!A34" display="Retour" xr:uid="{00000000-0004-0000-0C00-000014000000}"/>
    <hyperlink ref="M27" location="'3.2 Gestion RH'!A37" display="Retour" xr:uid="{9611F02A-2708-E640-B134-D061B8750F6D}"/>
    <hyperlink ref="M16" location="'3.1 Gestion&amp;financement prog'!A49" display="Retour" xr:uid="{0199FD8C-DA43-094C-A9AF-B4AE020EEB32}"/>
    <hyperlink ref="M43" location="'3.4. Prestation de services'!A16" display="Retour" xr:uid="{4F928CCE-3C55-7C43-9994-8E2C463EA480}"/>
    <hyperlink ref="M72" location="'3.7 Génération de la demande'!B13" display="Retour" xr:uid="{7398AB42-CE2E-5C43-B1B5-6A35772C0D4A}"/>
    <hyperlink ref="M20" location="'3.2 Gestion RH'!A16" display="Retour" xr:uid="{66628F7A-1DA3-F24E-9B56-0A797F730613}"/>
  </hyperlinks>
  <pageMargins left="0.7" right="0.7" top="0.75" bottom="0.75" header="0.3" footer="0.3"/>
  <pageSetup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04D28-9C71-214A-AE44-B39E20A50D37}">
  <sheetPr codeName="Sheet22">
    <tabColor theme="2" tint="-9.9978637043366805E-2"/>
  </sheetPr>
  <dimension ref="A1:D41"/>
  <sheetViews>
    <sheetView topLeftCell="A5" zoomScale="110" zoomScaleNormal="110" workbookViewId="0">
      <selection activeCell="A7" sqref="A7"/>
    </sheetView>
  </sheetViews>
  <sheetFormatPr baseColWidth="10" defaultColWidth="0" defaultRowHeight="15" x14ac:dyDescent="0.2"/>
  <cols>
    <col min="1" max="1" width="51.6640625" style="56" customWidth="1"/>
    <col min="2" max="2" width="131" style="56" customWidth="1"/>
    <col min="3" max="3" width="10.6640625" style="56" customWidth="1"/>
    <col min="4" max="4" width="0" style="56" hidden="1" customWidth="1"/>
    <col min="5" max="16384" width="10.6640625" style="56" hidden="1"/>
  </cols>
  <sheetData>
    <row r="1" spans="1:4" ht="28.25" customHeight="1" x14ac:dyDescent="0.2">
      <c r="A1" s="142" t="s">
        <v>402</v>
      </c>
      <c r="B1" s="142" t="s">
        <v>403</v>
      </c>
      <c r="C1" s="178"/>
    </row>
    <row r="2" spans="1:4" ht="19.25" customHeight="1" x14ac:dyDescent="0.2">
      <c r="A2" s="851" t="s">
        <v>34</v>
      </c>
      <c r="B2" s="851"/>
      <c r="C2" s="139"/>
      <c r="D2" s="139"/>
    </row>
    <row r="3" spans="1:4" ht="221" customHeight="1" x14ac:dyDescent="0.2">
      <c r="A3" s="185" t="str">
        <f>'Étape 1- Rassembler les sources'!B11</f>
        <v>Plan pluriannuel complet (PPAc) ou Stratégie nationale de vaccination (SNV)</v>
      </c>
      <c r="B3" s="174" t="s">
        <v>609</v>
      </c>
      <c r="C3" s="179" t="s">
        <v>357</v>
      </c>
      <c r="D3" s="72"/>
    </row>
    <row r="4" spans="1:4" ht="149.5" customHeight="1" x14ac:dyDescent="0.2">
      <c r="A4" s="185" t="str">
        <f>'Étape 1- Rassembler les sources'!B12</f>
        <v>Couverture dans le formulaire JRF</v>
      </c>
      <c r="B4" s="141" t="s">
        <v>404</v>
      </c>
      <c r="C4" s="179" t="s">
        <v>357</v>
      </c>
      <c r="D4" s="72"/>
    </row>
    <row r="5" spans="1:4" ht="208" x14ac:dyDescent="0.2">
      <c r="A5" s="185" t="str">
        <f>'Étape 1- Rassembler les sources'!B13</f>
        <v>Couverture dans les enquêtes EDS/MICS</v>
      </c>
      <c r="B5" s="141" t="s">
        <v>621</v>
      </c>
      <c r="C5" s="179" t="s">
        <v>357</v>
      </c>
      <c r="D5" s="72"/>
    </row>
    <row r="6" spans="1:4" ht="162" customHeight="1" x14ac:dyDescent="0.2">
      <c r="A6" s="185" t="str">
        <f>'Étape 1- Rassembler les sources'!B14</f>
        <v>Données de couverture tirées d’autres enquêtes</v>
      </c>
      <c r="B6" s="141" t="s">
        <v>452</v>
      </c>
      <c r="C6" s="179" t="s">
        <v>357</v>
      </c>
      <c r="D6" s="72"/>
    </row>
    <row r="7" spans="1:4" ht="112" x14ac:dyDescent="0.2">
      <c r="A7" s="185" t="str">
        <f>'Étape 1- Rassembler les sources'!B15</f>
        <v>Gestion efficace des vaccins (EVM)</v>
      </c>
      <c r="B7" s="141" t="s">
        <v>610</v>
      </c>
      <c r="C7" s="179" t="s">
        <v>357</v>
      </c>
      <c r="D7" s="72"/>
    </row>
    <row r="8" spans="1:4" ht="73.25" customHeight="1" x14ac:dyDescent="0.2">
      <c r="A8" s="185" t="str">
        <f>'Étape 1- Rassembler les sources'!B16</f>
        <v>Examen du PEV</v>
      </c>
      <c r="B8" s="174" t="s">
        <v>405</v>
      </c>
      <c r="C8" s="179" t="s">
        <v>357</v>
      </c>
      <c r="D8" s="72"/>
    </row>
    <row r="9" spans="1:4" ht="192" x14ac:dyDescent="0.2">
      <c r="A9" s="185" t="str">
        <f>'Étape 1- Rassembler les sources'!B17</f>
        <v>Évaluations des occasions manquées de vaccination (MOV)</v>
      </c>
      <c r="B9" s="141" t="s">
        <v>611</v>
      </c>
      <c r="C9" s="179" t="s">
        <v>357</v>
      </c>
      <c r="D9" s="72"/>
    </row>
    <row r="10" spans="1:4" ht="159.5" customHeight="1" x14ac:dyDescent="0.2">
      <c r="A10" s="185" t="str">
        <f>'Étape 1- Rassembler les sources'!B18</f>
        <v>Évaluations de la disponibilité et de la capacité opérationnelle des services (SARA)</v>
      </c>
      <c r="B10" s="141" t="s">
        <v>612</v>
      </c>
      <c r="C10" s="179" t="s">
        <v>357</v>
      </c>
      <c r="D10" s="72"/>
    </row>
    <row r="11" spans="1:4" ht="128" x14ac:dyDescent="0.2">
      <c r="A11" s="185" t="str">
        <f>'Étape 1- Rassembler les sources'!B19</f>
        <v>Évaluation de la prestation de services (SPA)</v>
      </c>
      <c r="B11" s="141" t="s">
        <v>406</v>
      </c>
      <c r="C11" s="179" t="s">
        <v>357</v>
      </c>
      <c r="D11" s="72"/>
    </row>
    <row r="12" spans="1:4" ht="288" x14ac:dyDescent="0.2">
      <c r="A12" s="185" t="str">
        <f>'Étape 1- Rassembler les sources'!B20</f>
        <v>Rapports de surveillance des maladies à prévention vaccinale (MPV)</v>
      </c>
      <c r="B12" s="140" t="s">
        <v>407</v>
      </c>
      <c r="C12" s="179" t="s">
        <v>357</v>
      </c>
      <c r="D12" s="72"/>
    </row>
    <row r="13" spans="1:4" ht="256" x14ac:dyDescent="0.2">
      <c r="A13" s="185" t="str">
        <f>'Étape 1- Rassembler les sources'!B21</f>
        <v>Évaluation UNICEF de la couverture et de l’équité (CEA)</v>
      </c>
      <c r="B13" s="189" t="s">
        <v>453</v>
      </c>
      <c r="C13" s="179" t="s">
        <v>357</v>
      </c>
    </row>
    <row r="14" spans="1:4" ht="128" x14ac:dyDescent="0.2">
      <c r="A14" s="185" t="str">
        <f>'Étape 1- Rassembler les sources'!B22</f>
        <v>Informations sur le taux de perte de vaccins</v>
      </c>
      <c r="B14" s="140" t="s">
        <v>613</v>
      </c>
      <c r="C14" s="179" t="s">
        <v>357</v>
      </c>
      <c r="D14" s="72"/>
    </row>
    <row r="15" spans="1:4" ht="87.5" customHeight="1" x14ac:dyDescent="0.2">
      <c r="A15" s="185" t="str">
        <f>'Étape 1- Rassembler les sources'!B23</f>
        <v>Facteurs comportementaux et sociaux de la vaccination (BeSD)</v>
      </c>
      <c r="B15" s="140" t="s">
        <v>614</v>
      </c>
      <c r="C15" s="179" t="s">
        <v>357</v>
      </c>
      <c r="D15" s="72"/>
    </row>
    <row r="16" spans="1:4" ht="19.25" customHeight="1" x14ac:dyDescent="0.2">
      <c r="A16" s="852" t="s">
        <v>408</v>
      </c>
      <c r="B16" s="852"/>
      <c r="C16" s="143"/>
      <c r="D16" s="139"/>
    </row>
    <row r="17" spans="1:4" ht="96" x14ac:dyDescent="0.2">
      <c r="A17" s="185" t="s">
        <v>49</v>
      </c>
      <c r="B17" s="140" t="s">
        <v>409</v>
      </c>
      <c r="C17" s="179" t="s">
        <v>357</v>
      </c>
      <c r="D17" s="72"/>
    </row>
    <row r="18" spans="1:4" ht="231" customHeight="1" x14ac:dyDescent="0.2">
      <c r="A18" s="185" t="s">
        <v>410</v>
      </c>
      <c r="B18" s="141" t="s">
        <v>615</v>
      </c>
      <c r="C18" s="179" t="s">
        <v>357</v>
      </c>
      <c r="D18" s="72"/>
    </row>
    <row r="19" spans="1:4" ht="48" customHeight="1" x14ac:dyDescent="0.2">
      <c r="A19" s="195" t="s">
        <v>52</v>
      </c>
      <c r="B19" s="202" t="s">
        <v>616</v>
      </c>
      <c r="C19" s="179" t="s">
        <v>357</v>
      </c>
      <c r="D19" s="72"/>
    </row>
    <row r="20" spans="1:4" ht="224" x14ac:dyDescent="0.2">
      <c r="A20" s="191" t="s">
        <v>53</v>
      </c>
      <c r="B20" s="141" t="s">
        <v>617</v>
      </c>
      <c r="C20" s="179" t="s">
        <v>357</v>
      </c>
      <c r="D20" s="72"/>
    </row>
    <row r="21" spans="1:4" ht="52.25" customHeight="1" x14ac:dyDescent="0.2">
      <c r="A21" s="191" t="s">
        <v>54</v>
      </c>
      <c r="B21" s="208" t="s">
        <v>618</v>
      </c>
      <c r="C21" s="179" t="s">
        <v>357</v>
      </c>
      <c r="D21" s="72"/>
    </row>
    <row r="22" spans="1:4" ht="34" x14ac:dyDescent="0.2">
      <c r="A22" s="191" t="s">
        <v>55</v>
      </c>
      <c r="B22" s="209" t="s">
        <v>411</v>
      </c>
      <c r="C22" s="179" t="s">
        <v>357</v>
      </c>
      <c r="D22" s="72"/>
    </row>
    <row r="23" spans="1:4" ht="96" x14ac:dyDescent="0.2">
      <c r="A23" s="191" t="s">
        <v>56</v>
      </c>
      <c r="B23" s="59" t="s">
        <v>412</v>
      </c>
      <c r="C23" s="179" t="s">
        <v>357</v>
      </c>
      <c r="D23" s="72"/>
    </row>
    <row r="24" spans="1:4" ht="17" x14ac:dyDescent="0.2">
      <c r="A24" s="194" t="s">
        <v>57</v>
      </c>
      <c r="B24" s="188"/>
    </row>
    <row r="25" spans="1:4" ht="144" x14ac:dyDescent="0.2">
      <c r="A25" s="191" t="s">
        <v>58</v>
      </c>
      <c r="B25" s="141" t="s">
        <v>454</v>
      </c>
      <c r="C25" s="179" t="s">
        <v>357</v>
      </c>
      <c r="D25" s="72"/>
    </row>
    <row r="26" spans="1:4" ht="53.5" customHeight="1" x14ac:dyDescent="0.2">
      <c r="A26" s="191" t="s">
        <v>413</v>
      </c>
      <c r="B26" s="174" t="s">
        <v>414</v>
      </c>
      <c r="C26" s="179" t="s">
        <v>357</v>
      </c>
      <c r="D26" s="72"/>
    </row>
    <row r="27" spans="1:4" ht="138.5" customHeight="1" x14ac:dyDescent="0.2">
      <c r="A27" s="191" t="s">
        <v>60</v>
      </c>
      <c r="B27" s="141" t="s">
        <v>415</v>
      </c>
      <c r="C27" s="179" t="s">
        <v>357</v>
      </c>
      <c r="D27" s="72"/>
    </row>
    <row r="28" spans="1:4" ht="122.5" customHeight="1" x14ac:dyDescent="0.2">
      <c r="A28" s="191" t="s">
        <v>61</v>
      </c>
      <c r="B28" s="59" t="s">
        <v>416</v>
      </c>
      <c r="C28" s="179" t="s">
        <v>357</v>
      </c>
      <c r="D28" s="72"/>
    </row>
    <row r="29" spans="1:4" ht="66" customHeight="1" x14ac:dyDescent="0.2">
      <c r="A29" s="191" t="s">
        <v>62</v>
      </c>
      <c r="B29" s="201" t="s">
        <v>417</v>
      </c>
      <c r="C29" s="179" t="s">
        <v>357</v>
      </c>
      <c r="D29" s="72"/>
    </row>
    <row r="30" spans="1:4" ht="26" customHeight="1" x14ac:dyDescent="0.2">
      <c r="A30" s="196" t="s">
        <v>63</v>
      </c>
      <c r="B30" s="154" t="s">
        <v>418</v>
      </c>
      <c r="C30" s="179" t="s">
        <v>357</v>
      </c>
      <c r="D30" s="72"/>
    </row>
    <row r="31" spans="1:4" ht="96" x14ac:dyDescent="0.2">
      <c r="A31" s="203" t="s">
        <v>64</v>
      </c>
      <c r="B31" s="189" t="s">
        <v>619</v>
      </c>
      <c r="C31" s="179" t="s">
        <v>357</v>
      </c>
      <c r="D31" s="853"/>
    </row>
    <row r="32" spans="1:4" ht="80" x14ac:dyDescent="0.2">
      <c r="A32" s="197" t="s">
        <v>65</v>
      </c>
      <c r="B32" s="200" t="s">
        <v>419</v>
      </c>
      <c r="C32" s="179" t="s">
        <v>357</v>
      </c>
      <c r="D32" s="853"/>
    </row>
    <row r="33" spans="1:3" ht="95.5" customHeight="1" x14ac:dyDescent="0.2">
      <c r="A33" s="192" t="s">
        <v>66</v>
      </c>
      <c r="B33" s="199" t="s">
        <v>420</v>
      </c>
      <c r="C33" s="179" t="s">
        <v>357</v>
      </c>
    </row>
    <row r="34" spans="1:3" ht="208" x14ac:dyDescent="0.2">
      <c r="A34" s="192" t="s">
        <v>421</v>
      </c>
      <c r="B34" s="187" t="s">
        <v>422</v>
      </c>
      <c r="C34" s="179" t="s">
        <v>357</v>
      </c>
    </row>
    <row r="35" spans="1:3" ht="160" x14ac:dyDescent="0.2">
      <c r="A35" s="193" t="s">
        <v>68</v>
      </c>
      <c r="B35" s="187" t="s">
        <v>455</v>
      </c>
      <c r="C35" s="179" t="s">
        <v>357</v>
      </c>
    </row>
    <row r="36" spans="1:3" ht="80" x14ac:dyDescent="0.2">
      <c r="A36" s="190" t="s">
        <v>423</v>
      </c>
      <c r="B36" s="187" t="s">
        <v>424</v>
      </c>
      <c r="C36" s="179" t="s">
        <v>357</v>
      </c>
    </row>
    <row r="37" spans="1:3" ht="160" x14ac:dyDescent="0.2">
      <c r="A37" s="196" t="s">
        <v>71</v>
      </c>
      <c r="B37" s="199" t="s">
        <v>425</v>
      </c>
      <c r="C37" s="179" t="s">
        <v>357</v>
      </c>
    </row>
    <row r="38" spans="1:3" ht="112" x14ac:dyDescent="0.2">
      <c r="A38" s="198" t="s">
        <v>72</v>
      </c>
      <c r="B38" s="199" t="s">
        <v>620</v>
      </c>
      <c r="C38" s="179" t="s">
        <v>357</v>
      </c>
    </row>
    <row r="39" spans="1:3" ht="112" x14ac:dyDescent="0.2">
      <c r="A39" s="198" t="s">
        <v>73</v>
      </c>
      <c r="B39" s="199" t="s">
        <v>426</v>
      </c>
      <c r="C39" s="179" t="s">
        <v>357</v>
      </c>
    </row>
    <row r="40" spans="1:3" ht="112" x14ac:dyDescent="0.2">
      <c r="A40" s="192" t="s">
        <v>74</v>
      </c>
      <c r="B40" s="187" t="s">
        <v>427</v>
      </c>
      <c r="C40" s="179" t="s">
        <v>357</v>
      </c>
    </row>
    <row r="41" spans="1:3" x14ac:dyDescent="0.2">
      <c r="C41" s="179"/>
    </row>
  </sheetData>
  <sortState xmlns:xlrd2="http://schemas.microsoft.com/office/spreadsheetml/2017/richdata2" ref="A17:B38">
    <sortCondition ref="A17:A38"/>
  </sortState>
  <mergeCells count="3">
    <mergeCell ref="A2:B2"/>
    <mergeCell ref="A16:B16"/>
    <mergeCell ref="D31:D32"/>
  </mergeCells>
  <hyperlinks>
    <hyperlink ref="C3" location="'Step1-Gathering info sources'!B11" display="Back" xr:uid="{A0DC471C-1583-6843-A27D-7CCEB64449CA}"/>
    <hyperlink ref="C4" location="'Step1-Gathering info sources'!B12" display="Back" xr:uid="{CFFD190E-C494-EF4F-9059-601196F09DC0}"/>
    <hyperlink ref="C5" location="'Step1-Gathering info sources'!B13" display="Back" xr:uid="{B11E4798-F7D2-5448-8137-B96FB261EF84}"/>
    <hyperlink ref="C6" location="'Step1-Gathering info sources'!B14" display="Back" xr:uid="{602956DD-91F7-5142-8124-74EBD06435F8}"/>
    <hyperlink ref="C7" location="'Step1-Gathering info sources'!B15" display="Back" xr:uid="{E1AC1B2B-3A7E-884F-BC2C-E8D2F3C53FE5}"/>
    <hyperlink ref="C8" location="'Step1-Gathering info sources'!B16" display="Back" xr:uid="{A145CCE1-2B47-CB43-B23E-040F6892C073}"/>
    <hyperlink ref="C9" location="'Step1-Gathering info sources'!B17" display="Back" xr:uid="{104E688D-C445-B84F-B4BB-622EC230BCE0}"/>
    <hyperlink ref="C10" location="'Step1-Gathering info sources'!B18" display="Back" xr:uid="{19807E56-41E1-6F41-88ED-97200038CCD5}"/>
    <hyperlink ref="C11" location="'Step1-Gathering info sources'!B19" display="Back" xr:uid="{0E44337B-020A-9B4B-8D1F-B028E68D4F08}"/>
    <hyperlink ref="C12" location="'Step1-Gathering info sources'!B20" display="Back" xr:uid="{9C9307D3-5871-8F4B-AF1A-88C459F07963}"/>
    <hyperlink ref="C14" location="'Step1-Gathering info sources'!B22" display="Back" xr:uid="{55F19294-A56B-924A-9DC4-AA3746180DDA}"/>
    <hyperlink ref="C17" location="'Step1-Gathering info sources'!B25" display="Back" xr:uid="{95726581-98BA-8841-B7C3-71CA8F68A77F}"/>
    <hyperlink ref="C18" location="'Step1-Gathering info sources'!B26" display="Back" xr:uid="{6A5C944E-C52B-D044-B27C-29DEC149B4F5}"/>
    <hyperlink ref="C19" location="'Step1-Gathering info sources'!B28" display="Back" xr:uid="{65D9DCA0-964F-8645-8977-3F6E80156DAA}"/>
    <hyperlink ref="C20" location="'Step1-Gathering info sources'!B29" display="Back" xr:uid="{A9D382F5-7909-0E48-9B8D-CF681EE8185F}"/>
    <hyperlink ref="C21" location="'Step1-Gathering info sources'!B30" display="Back" xr:uid="{F4705FE4-4115-714D-8D48-4266A8F04DA5}"/>
    <hyperlink ref="C22" location="'Step1-Gathering info sources'!B31" display="Back" xr:uid="{AB28B35F-CFD3-A445-9F4E-338DC85CC21D}"/>
    <hyperlink ref="C23" location="'Step1-Gathering info sources'!B32" display="Back" xr:uid="{42AA17DD-C406-A84C-A3F5-B64D319492C5}"/>
    <hyperlink ref="C26" location="'Step1-Gathering info sources'!B35" display="Back" xr:uid="{325CF3CF-20A7-2B42-8C47-B55403090165}"/>
    <hyperlink ref="C28" location="'Step1-Gathering info sources'!B37" display="Back" xr:uid="{880F3AFE-8019-C148-8027-B03ED8C6E6A4}"/>
    <hyperlink ref="C29" location="'Step1-Gathering info sources'!B38" display="Back" xr:uid="{7E73DE0A-36D9-1349-88E0-CC1FDD2FA8C8}"/>
    <hyperlink ref="C30" location="'Step1-Gathering info sources'!B39" display="Back" xr:uid="{A42A6B9A-0E68-C34A-8E9A-284D7B6C43B7}"/>
    <hyperlink ref="C25" location="'Step1-Gathering info sources'!B34" display="Back" xr:uid="{07C04CC1-7B6A-0448-AD18-4221B578DC22}"/>
    <hyperlink ref="C31" location="'Step1-Gathering info sources'!B40" display="Back" xr:uid="{B3D121DA-0256-8C46-B56D-618D8A82979E}"/>
    <hyperlink ref="C32" location="'Step1-Gathering info sources'!B41" display="Back" xr:uid="{BE2A016B-7782-A24D-9D43-2F8187CC0958}"/>
    <hyperlink ref="C33" location="'Step1-Gathering info sources'!B42" display="Back" xr:uid="{328BF5E5-6D2F-0242-AF4F-0C4F38D4B289}"/>
    <hyperlink ref="C34" location="'Step1-Gathering info sources'!B43" display="Back" xr:uid="{F1248D73-D3BF-AC4A-9878-FAA1F11EB236}"/>
    <hyperlink ref="C35" location="'Step1-Gathering info sources'!B44" display="Back" xr:uid="{F05BE002-D8F4-8840-8C1A-421C439B4E1B}"/>
    <hyperlink ref="C36" location="'Step1-Gathering info sources'!B45" display="Back" xr:uid="{A6F51692-E9FE-564B-8D12-97CA8B4E05BE}"/>
    <hyperlink ref="C37" location="'Step1-Gathering info sources'!B47" display="Back" xr:uid="{A66E3195-A1AE-2B46-A7A4-91E0761DA867}"/>
    <hyperlink ref="C38" location="'Step1-Gathering info sources'!B48" display="Back" xr:uid="{FA768373-B77A-2649-AD46-83D8ACE3EA86}"/>
    <hyperlink ref="C13" location="'Step1-Gathering info sources'!B21" display="Back" xr:uid="{8FE2EF46-66A6-1F4D-A106-030B630147D5}"/>
    <hyperlink ref="C39" location="'Step1-Gathering info sources'!B49" display="Back" xr:uid="{42EFA9CB-82E7-EA41-86D4-712589831FDC}"/>
    <hyperlink ref="C40" location="'Step1-Gathering info sources'!B50" display="Back" xr:uid="{5F676B78-69A9-0144-BFD7-33104E1933F2}"/>
    <hyperlink ref="C27" location="'Step1-Gathering info sources'!B36" display="Back" xr:uid="{D6690FA0-A42C-2846-9A34-E5A9C79730F7}"/>
    <hyperlink ref="C15" location="'Step1-Gathering info sources'!B23" display="Back" xr:uid="{CEE31CCA-F16A-9048-915D-8CAA23007136}"/>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tabColor theme="2" tint="-9.9978637043366805E-2"/>
  </sheetPr>
  <dimension ref="A1:L51"/>
  <sheetViews>
    <sheetView workbookViewId="0">
      <selection activeCell="J43" sqref="J43"/>
    </sheetView>
  </sheetViews>
  <sheetFormatPr baseColWidth="10" defaultColWidth="0" defaultRowHeight="15" zeroHeight="1" x14ac:dyDescent="0.2"/>
  <cols>
    <col min="1" max="1" width="9.33203125" style="1" customWidth="1"/>
    <col min="2" max="2" width="38.6640625" style="1" customWidth="1"/>
    <col min="3" max="3" width="18.5" style="1" customWidth="1"/>
    <col min="4" max="4" width="18.33203125" style="1" customWidth="1"/>
    <col min="5" max="5" width="9" style="1" customWidth="1"/>
    <col min="6" max="6" width="32" style="1" customWidth="1"/>
    <col min="7" max="7" width="19.5" style="1" customWidth="1"/>
    <col min="8" max="11" width="9.33203125" style="1" customWidth="1"/>
    <col min="12" max="12" width="3.5" style="1" customWidth="1"/>
    <col min="13" max="16384" width="9.33203125" style="1" hidden="1"/>
  </cols>
  <sheetData>
    <row r="1" spans="1:12" ht="39.75" customHeight="1" x14ac:dyDescent="0.2">
      <c r="A1" s="854" t="s">
        <v>428</v>
      </c>
      <c r="B1" s="854"/>
      <c r="C1" s="854"/>
      <c r="D1" s="854"/>
      <c r="E1" s="854"/>
      <c r="F1" s="854"/>
      <c r="G1" s="854"/>
      <c r="H1" s="854"/>
      <c r="I1" s="854"/>
      <c r="J1" s="854"/>
      <c r="K1" s="854"/>
      <c r="L1" s="855"/>
    </row>
    <row r="2" spans="1:12" ht="15" customHeight="1" x14ac:dyDescent="0.2">
      <c r="B2" s="2" t="s">
        <v>429</v>
      </c>
      <c r="L2" s="856"/>
    </row>
    <row r="3" spans="1:12" ht="15" customHeight="1" x14ac:dyDescent="0.2">
      <c r="B3" s="1" t="s">
        <v>430</v>
      </c>
      <c r="H3" s="25"/>
      <c r="L3" s="856"/>
    </row>
    <row r="4" spans="1:12" ht="32.25" customHeight="1" x14ac:dyDescent="0.2">
      <c r="B4" s="863" t="s">
        <v>431</v>
      </c>
      <c r="C4" s="864"/>
      <c r="D4" s="864"/>
      <c r="E4" s="864"/>
      <c r="F4" s="865"/>
      <c r="L4" s="856"/>
    </row>
    <row r="5" spans="1:12" ht="15" customHeight="1" x14ac:dyDescent="0.2">
      <c r="B5" s="866"/>
      <c r="C5" s="867"/>
      <c r="D5" s="867"/>
      <c r="E5" s="867"/>
      <c r="F5" s="868"/>
      <c r="L5" s="856"/>
    </row>
    <row r="6" spans="1:12" ht="2.25" customHeight="1" x14ac:dyDescent="0.2">
      <c r="B6" s="866"/>
      <c r="C6" s="867"/>
      <c r="D6" s="867"/>
      <c r="E6" s="867"/>
      <c r="F6" s="868"/>
      <c r="L6" s="856"/>
    </row>
    <row r="7" spans="1:12" ht="15" hidden="1" customHeight="1" x14ac:dyDescent="0.2">
      <c r="B7" s="869"/>
      <c r="C7" s="870"/>
      <c r="D7" s="870"/>
      <c r="E7" s="870"/>
      <c r="F7" s="871"/>
      <c r="L7" s="856"/>
    </row>
    <row r="8" spans="1:12" ht="15" customHeight="1" x14ac:dyDescent="0.2">
      <c r="L8" s="856"/>
    </row>
    <row r="9" spans="1:12" ht="15" customHeight="1" x14ac:dyDescent="0.2">
      <c r="B9" s="860" t="s">
        <v>82</v>
      </c>
      <c r="C9" s="861"/>
      <c r="D9" s="861"/>
      <c r="E9" s="862"/>
      <c r="L9" s="856"/>
    </row>
    <row r="10" spans="1:12" ht="62" customHeight="1" x14ac:dyDescent="0.2">
      <c r="B10" s="872" t="s">
        <v>622</v>
      </c>
      <c r="C10" s="873"/>
      <c r="D10" s="873"/>
      <c r="E10" s="874"/>
      <c r="L10" s="856"/>
    </row>
    <row r="11" spans="1:12" ht="15" customHeight="1" x14ac:dyDescent="0.2">
      <c r="B11" s="3" t="s">
        <v>83</v>
      </c>
      <c r="C11" s="4"/>
      <c r="D11" s="4" t="s">
        <v>84</v>
      </c>
      <c r="L11" s="856"/>
    </row>
    <row r="12" spans="1:12" ht="15" customHeight="1" x14ac:dyDescent="0.2">
      <c r="L12" s="856"/>
    </row>
    <row r="13" spans="1:12" ht="15" customHeight="1" x14ac:dyDescent="0.2">
      <c r="B13" s="1" t="s">
        <v>448</v>
      </c>
      <c r="C13" s="26"/>
      <c r="L13" s="856"/>
    </row>
    <row r="14" spans="1:12" ht="15" customHeight="1" x14ac:dyDescent="0.2">
      <c r="B14" s="5"/>
      <c r="C14" s="5"/>
      <c r="D14" s="5"/>
      <c r="E14" s="5"/>
      <c r="L14" s="856"/>
    </row>
    <row r="15" spans="1:12" ht="15" customHeight="1" x14ac:dyDescent="0.2">
      <c r="A15" s="6"/>
      <c r="B15" s="556" t="s">
        <v>90</v>
      </c>
      <c r="C15" s="556" t="s">
        <v>91</v>
      </c>
      <c r="D15" s="20"/>
      <c r="E15" s="20"/>
      <c r="F15" s="8"/>
      <c r="L15" s="856"/>
    </row>
    <row r="16" spans="1:12" ht="18.75" customHeight="1" x14ac:dyDescent="0.2">
      <c r="A16" s="6"/>
      <c r="B16" s="556" t="s">
        <v>95</v>
      </c>
      <c r="C16" s="558">
        <v>73</v>
      </c>
      <c r="D16" s="20"/>
      <c r="E16" s="20"/>
      <c r="F16" s="8"/>
      <c r="L16" s="856"/>
    </row>
    <row r="17" spans="1:12" ht="15" customHeight="1" x14ac:dyDescent="0.2">
      <c r="A17" s="6"/>
      <c r="B17" s="556" t="s">
        <v>96</v>
      </c>
      <c r="C17" s="558">
        <v>65</v>
      </c>
      <c r="D17" s="20"/>
      <c r="E17" s="20"/>
      <c r="F17" s="8"/>
      <c r="L17" s="856"/>
    </row>
    <row r="18" spans="1:12" ht="15" customHeight="1" x14ac:dyDescent="0.2">
      <c r="A18" s="6"/>
      <c r="B18" s="556" t="s">
        <v>97</v>
      </c>
      <c r="C18" s="556">
        <v>62</v>
      </c>
      <c r="D18" s="20"/>
      <c r="E18" s="87"/>
      <c r="F18" s="8"/>
      <c r="L18" s="856"/>
    </row>
    <row r="19" spans="1:12" ht="15" customHeight="1" x14ac:dyDescent="0.2">
      <c r="A19" s="6"/>
      <c r="B19" s="556" t="s">
        <v>98</v>
      </c>
      <c r="C19" s="556"/>
      <c r="D19" s="20"/>
      <c r="E19" s="87"/>
      <c r="F19" s="8"/>
      <c r="L19" s="856"/>
    </row>
    <row r="20" spans="1:12" ht="15" customHeight="1" x14ac:dyDescent="0.2">
      <c r="A20" s="6"/>
      <c r="B20" s="556" t="s">
        <v>432</v>
      </c>
      <c r="C20" s="556"/>
      <c r="D20" s="20"/>
      <c r="E20" s="87"/>
      <c r="F20" s="8"/>
      <c r="L20" s="856"/>
    </row>
    <row r="21" spans="1:12" ht="15" customHeight="1" x14ac:dyDescent="0.2">
      <c r="A21" s="6"/>
      <c r="B21" s="556" t="s">
        <v>100</v>
      </c>
      <c r="C21" s="559">
        <f>IF(ISBLANK(C16),"",(((C16-C17)/C16)*100))</f>
        <v>10.95890410958904</v>
      </c>
      <c r="D21" s="20"/>
      <c r="E21" s="20"/>
      <c r="F21" s="8"/>
      <c r="L21" s="856"/>
    </row>
    <row r="22" spans="1:12" ht="15" customHeight="1" x14ac:dyDescent="0.2">
      <c r="A22" s="6"/>
      <c r="B22" s="556" t="s">
        <v>101</v>
      </c>
      <c r="C22" s="556">
        <v>6</v>
      </c>
      <c r="D22" s="20"/>
      <c r="E22" s="20"/>
      <c r="F22" s="8"/>
      <c r="L22" s="856"/>
    </row>
    <row r="23" spans="1:12" ht="15" customHeight="1" x14ac:dyDescent="0.2">
      <c r="A23" s="6"/>
      <c r="B23" s="557" t="s">
        <v>102</v>
      </c>
      <c r="C23" s="456">
        <v>32</v>
      </c>
      <c r="D23" s="20"/>
      <c r="E23" s="20"/>
      <c r="F23" s="8"/>
      <c r="L23" s="856"/>
    </row>
    <row r="24" spans="1:12" ht="15" customHeight="1" x14ac:dyDescent="0.2">
      <c r="B24" s="9"/>
      <c r="C24" s="9"/>
      <c r="D24" s="9"/>
      <c r="E24" s="9"/>
      <c r="L24" s="856"/>
    </row>
    <row r="25" spans="1:12" ht="15" customHeight="1" x14ac:dyDescent="0.2">
      <c r="B25" s="567" t="s">
        <v>433</v>
      </c>
      <c r="C25" s="134"/>
      <c r="D25" s="134"/>
      <c r="E25" s="134"/>
      <c r="F25" s="8"/>
      <c r="L25" s="856"/>
    </row>
    <row r="26" spans="1:12" ht="15" customHeight="1" x14ac:dyDescent="0.2">
      <c r="L26" s="856"/>
    </row>
    <row r="27" spans="1:12" ht="15" customHeight="1" x14ac:dyDescent="0.2">
      <c r="L27" s="856"/>
    </row>
    <row r="28" spans="1:12" ht="15" customHeight="1" x14ac:dyDescent="0.2">
      <c r="L28" s="856"/>
    </row>
    <row r="29" spans="1:12" ht="15" customHeight="1" x14ac:dyDescent="0.2">
      <c r="L29" s="856"/>
    </row>
    <row r="30" spans="1:12" ht="15" customHeight="1" x14ac:dyDescent="0.2">
      <c r="L30" s="856"/>
    </row>
    <row r="31" spans="1:12" ht="15" customHeight="1" x14ac:dyDescent="0.2">
      <c r="L31" s="856"/>
    </row>
    <row r="32" spans="1:12" ht="15" customHeight="1" x14ac:dyDescent="0.2">
      <c r="L32" s="856"/>
    </row>
    <row r="33" spans="12:12" ht="15" customHeight="1" x14ac:dyDescent="0.2">
      <c r="L33" s="856"/>
    </row>
    <row r="34" spans="12:12" ht="15" customHeight="1" x14ac:dyDescent="0.2">
      <c r="L34" s="856"/>
    </row>
    <row r="35" spans="12:12" ht="15" customHeight="1" x14ac:dyDescent="0.2">
      <c r="L35" s="856"/>
    </row>
    <row r="36" spans="12:12" ht="15" customHeight="1" x14ac:dyDescent="0.2">
      <c r="L36" s="856"/>
    </row>
    <row r="37" spans="12:12" ht="15" customHeight="1" x14ac:dyDescent="0.2">
      <c r="L37" s="856"/>
    </row>
    <row r="38" spans="12:12" ht="15" customHeight="1" x14ac:dyDescent="0.2">
      <c r="L38" s="856"/>
    </row>
    <row r="39" spans="12:12" ht="15" customHeight="1" x14ac:dyDescent="0.2">
      <c r="L39" s="856"/>
    </row>
    <row r="40" spans="12:12" ht="15" customHeight="1" x14ac:dyDescent="0.2">
      <c r="L40" s="856"/>
    </row>
    <row r="41" spans="12:12" ht="15" customHeight="1" x14ac:dyDescent="0.2">
      <c r="L41" s="856"/>
    </row>
    <row r="42" spans="12:12" ht="15" customHeight="1" x14ac:dyDescent="0.2">
      <c r="L42" s="856"/>
    </row>
    <row r="43" spans="12:12" ht="15" customHeight="1" x14ac:dyDescent="0.2">
      <c r="L43" s="856"/>
    </row>
    <row r="44" spans="12:12" ht="15" customHeight="1" x14ac:dyDescent="0.2">
      <c r="L44" s="856"/>
    </row>
    <row r="45" spans="12:12" ht="15" customHeight="1" x14ac:dyDescent="0.2">
      <c r="L45" s="856"/>
    </row>
    <row r="46" spans="12:12" ht="15" customHeight="1" x14ac:dyDescent="0.2">
      <c r="L46" s="856"/>
    </row>
    <row r="47" spans="12:12" ht="15" customHeight="1" x14ac:dyDescent="0.2">
      <c r="L47" s="856"/>
    </row>
    <row r="48" spans="12:12" ht="15" customHeight="1" x14ac:dyDescent="0.2">
      <c r="L48" s="856"/>
    </row>
    <row r="49" spans="1:12" ht="15" customHeight="1" x14ac:dyDescent="0.2">
      <c r="L49" s="856"/>
    </row>
    <row r="50" spans="1:12" ht="15" customHeight="1" x14ac:dyDescent="0.2">
      <c r="L50" s="856"/>
    </row>
    <row r="51" spans="1:12" ht="16" x14ac:dyDescent="0.2">
      <c r="A51" s="858" t="s">
        <v>26</v>
      </c>
      <c r="B51" s="859"/>
      <c r="C51" s="859"/>
      <c r="D51" s="859"/>
      <c r="E51" s="859"/>
      <c r="F51" s="859"/>
      <c r="G51" s="859"/>
      <c r="H51" s="859"/>
      <c r="I51" s="859"/>
      <c r="J51" s="859"/>
      <c r="K51" s="859"/>
      <c r="L51" s="857"/>
    </row>
  </sheetData>
  <mergeCells count="6">
    <mergeCell ref="A1:K1"/>
    <mergeCell ref="L1:L51"/>
    <mergeCell ref="A51:K51"/>
    <mergeCell ref="B9:E9"/>
    <mergeCell ref="B4:F7"/>
    <mergeCell ref="B10:E10"/>
  </mergeCells>
  <conditionalFormatting sqref="D16:D23">
    <cfRule type="cellIs" dxfId="9" priority="1" operator="equal">
      <formula>"x"</formula>
    </cfRule>
  </conditionalFormatting>
  <dataValidations xWindow="660" yWindow="515" count="8">
    <dataValidation allowBlank="1" showInputMessage="1" showErrorMessage="1" prompt="If coverage is &lt;90%, suggests that barriers relative to access could potentially exist. Search for explanations in the information sources identified in Step 1." sqref="C16" xr:uid="{00000000-0002-0000-0D00-000000000000}"/>
    <dataValidation allowBlank="1" showInputMessage="1" showErrorMessage="1" prompt="If coverage of MCV1 is &gt;10% lower than DTP3 (calculated: DTP3 -MCV1), suggests barriers relative to utilization of services/system functioning could potentially exist. Search for explainations in the information sources identified in Step 1." sqref="C18:C20" xr:uid="{00000000-0002-0000-0D00-000001000000}"/>
    <dataValidation allowBlank="1" showInputMessage="1" showErrorMessage="1" prompt="If the percentage of districts where DTP3 &lt;50% is &gt;0%, suggests that possible inequity could potentially exist. Search for explanations in the information sources identified in Step 1." sqref="C22" xr:uid="{00000000-0002-0000-0D00-000003000000}"/>
    <dataValidation allowBlank="1" showInputMessage="1" showErrorMessage="1" prompt="If the percentage of districts where DTP3 is &lt;80% is &gt;20%, suggests possible inequity could potentially exist. Search for explanations in the information sources identified in Step 1." sqref="C23" xr:uid="{00000000-0002-0000-0D00-000004000000}"/>
    <dataValidation allowBlank="1" showInputMessage="1" showErrorMessage="1" prompt="If coverage is &lt;85%, suggests that barriers relative to utilization of services/system functioning could potentially exist. Search for explanations in the information sources identified in Step 1." sqref="C17" xr:uid="{00000000-0002-0000-0D00-000005000000}"/>
    <dataValidation type="custom" allowBlank="1" showInputMessage="1" showErrorMessage="1" prompt="If the drop out is &gt;10% (calculated: (DTP1-DTP3)/DTP1), suggests barriers relative to utlization of services/system functioning could potentially exist. Search for explanations in the information sources identified in Step 1." sqref="C21" xr:uid="{00000000-0002-0000-0D00-000006000000}">
      <formula1>"Number"</formula1>
    </dataValidation>
    <dataValidation allowBlank="1" showInputMessage="1" showErrorMessage="1" prompt="Do not put % sign, use just the numbers_x000a_" sqref="C15" xr:uid="{00000000-0002-0000-0D00-000007000000}"/>
    <dataValidation allowBlank="1" showInputMessage="1" showErrorMessage="1" prompt="DTP3-MCV1_x000a_" sqref="E18:E20" xr:uid="{00000000-0002-0000-0D00-000008000000}"/>
  </dataValidations>
  <hyperlinks>
    <hyperlink ref="D11" r:id="rId1" xr:uid="{B3BB51C7-7BFB-4D79-A1CE-D2B866F0456C}"/>
  </hyperlinks>
  <pageMargins left="0.7" right="0.7" top="0.75" bottom="0.75" header="0.3" footer="0.3"/>
  <pageSetup orientation="portrait" horizontalDpi="90" verticalDpi="90"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theme="2" tint="-9.9978637043366805E-2"/>
  </sheetPr>
  <dimension ref="A1:O134"/>
  <sheetViews>
    <sheetView zoomScale="90" zoomScaleNormal="90" workbookViewId="0">
      <selection activeCell="C35" sqref="C35:F36"/>
    </sheetView>
  </sheetViews>
  <sheetFormatPr baseColWidth="10" defaultColWidth="0" defaultRowHeight="15" zeroHeight="1" x14ac:dyDescent="0.2"/>
  <cols>
    <col min="1" max="2" width="9.33203125" style="1" customWidth="1"/>
    <col min="3" max="3" width="31.5" style="1" customWidth="1"/>
    <col min="4" max="4" width="23.83203125" style="1" customWidth="1"/>
    <col min="5" max="5" width="20.33203125" style="1" customWidth="1"/>
    <col min="6" max="12" width="18.33203125" style="1" customWidth="1"/>
    <col min="13" max="13" width="3.5" style="1" customWidth="1"/>
    <col min="14" max="15" width="0" style="1" hidden="1" customWidth="1"/>
    <col min="16" max="16384" width="9.33203125" style="1" hidden="1"/>
  </cols>
  <sheetData>
    <row r="1" spans="1:13" ht="39.75" customHeight="1" x14ac:dyDescent="0.2">
      <c r="A1" s="890" t="s">
        <v>428</v>
      </c>
      <c r="B1" s="890"/>
      <c r="C1" s="890"/>
      <c r="D1" s="890"/>
      <c r="E1" s="890"/>
      <c r="F1" s="890"/>
      <c r="G1" s="890"/>
      <c r="H1" s="890"/>
      <c r="I1" s="890"/>
      <c r="J1" s="890"/>
      <c r="K1" s="890"/>
      <c r="L1" s="854"/>
      <c r="M1" s="881"/>
    </row>
    <row r="2" spans="1:13" ht="15" customHeight="1" x14ac:dyDescent="0.2">
      <c r="C2" s="2" t="s">
        <v>429</v>
      </c>
      <c r="K2" s="6"/>
      <c r="L2" s="20"/>
      <c r="M2" s="882"/>
    </row>
    <row r="3" spans="1:13" ht="15" customHeight="1" x14ac:dyDescent="0.2">
      <c r="C3" s="1" t="s">
        <v>430</v>
      </c>
      <c r="H3" s="4"/>
      <c r="K3" s="6"/>
      <c r="L3" s="20"/>
      <c r="M3" s="882"/>
    </row>
    <row r="4" spans="1:13" ht="32.25" customHeight="1" x14ac:dyDescent="0.2">
      <c r="C4" s="863" t="s">
        <v>434</v>
      </c>
      <c r="D4" s="864"/>
      <c r="E4" s="864"/>
      <c r="F4" s="865"/>
      <c r="K4" s="6"/>
      <c r="L4" s="20"/>
      <c r="M4" s="882"/>
    </row>
    <row r="5" spans="1:13" ht="44.5" customHeight="1" x14ac:dyDescent="0.2">
      <c r="C5" s="866"/>
      <c r="D5" s="867"/>
      <c r="E5" s="867"/>
      <c r="F5" s="868"/>
      <c r="K5" s="6"/>
      <c r="L5" s="20"/>
      <c r="M5" s="882"/>
    </row>
    <row r="6" spans="1:13" ht="15" customHeight="1" x14ac:dyDescent="0.2">
      <c r="K6" s="6"/>
      <c r="L6" s="20"/>
      <c r="M6" s="882"/>
    </row>
    <row r="7" spans="1:13" ht="15" customHeight="1" x14ac:dyDescent="0.2">
      <c r="A7" s="6"/>
      <c r="B7" s="860" t="s">
        <v>104</v>
      </c>
      <c r="C7" s="861"/>
      <c r="D7" s="861"/>
      <c r="E7" s="861"/>
      <c r="F7" s="861"/>
      <c r="G7" s="861"/>
      <c r="H7" s="861"/>
      <c r="I7" s="862"/>
      <c r="K7" s="6"/>
      <c r="L7" s="20"/>
      <c r="M7" s="882"/>
    </row>
    <row r="8" spans="1:13" ht="97.25" customHeight="1" x14ac:dyDescent="0.2">
      <c r="C8" s="889" t="s">
        <v>623</v>
      </c>
      <c r="D8" s="889"/>
      <c r="E8" s="889"/>
      <c r="F8" s="889"/>
      <c r="G8" s="889"/>
      <c r="K8" s="6"/>
      <c r="L8" s="20"/>
      <c r="M8" s="882"/>
    </row>
    <row r="9" spans="1:13" ht="23.25" customHeight="1" x14ac:dyDescent="0.2">
      <c r="C9" s="887" t="s">
        <v>435</v>
      </c>
      <c r="D9" s="888"/>
      <c r="E9" s="10"/>
      <c r="F9" s="10"/>
      <c r="G9" s="103"/>
      <c r="K9" s="6"/>
      <c r="L9" s="20"/>
      <c r="M9" s="882"/>
    </row>
    <row r="10" spans="1:13" ht="15" customHeight="1" x14ac:dyDescent="0.2">
      <c r="C10" s="5"/>
      <c r="D10" s="5"/>
      <c r="E10" s="5"/>
      <c r="F10" s="5"/>
      <c r="K10" s="6"/>
      <c r="L10" s="20"/>
      <c r="M10" s="882"/>
    </row>
    <row r="11" spans="1:13" ht="48" x14ac:dyDescent="0.2">
      <c r="A11" s="6"/>
      <c r="B11" s="6"/>
      <c r="C11" s="11" t="s">
        <v>106</v>
      </c>
      <c r="D11" s="12" t="s">
        <v>436</v>
      </c>
      <c r="E11" s="181" t="s">
        <v>108</v>
      </c>
      <c r="F11" s="87"/>
      <c r="G11" s="8"/>
      <c r="K11" s="6"/>
      <c r="L11" s="20"/>
      <c r="M11" s="882"/>
    </row>
    <row r="12" spans="1:13" ht="15" customHeight="1" x14ac:dyDescent="0.2">
      <c r="A12" s="6"/>
      <c r="B12" s="6"/>
      <c r="C12" s="52" t="s">
        <v>109</v>
      </c>
      <c r="D12" s="12"/>
      <c r="E12" s="181"/>
      <c r="F12" s="87"/>
      <c r="G12" s="8"/>
      <c r="H12" s="875" t="s">
        <v>437</v>
      </c>
      <c r="I12" s="876"/>
      <c r="J12" s="877"/>
      <c r="K12" s="6"/>
      <c r="L12" s="20"/>
      <c r="M12" s="882"/>
    </row>
    <row r="13" spans="1:13" ht="15" customHeight="1" x14ac:dyDescent="0.2">
      <c r="A13" s="6"/>
      <c r="B13" s="6"/>
      <c r="C13" s="53" t="s">
        <v>110</v>
      </c>
      <c r="D13" s="14">
        <v>39.4</v>
      </c>
      <c r="E13" s="181"/>
      <c r="F13" s="87"/>
      <c r="G13" s="136"/>
      <c r="H13" s="878"/>
      <c r="I13" s="879"/>
      <c r="J13" s="880"/>
      <c r="K13" s="6"/>
      <c r="L13" s="20"/>
      <c r="M13" s="882"/>
    </row>
    <row r="14" spans="1:13" ht="15" customHeight="1" x14ac:dyDescent="0.2">
      <c r="A14" s="6"/>
      <c r="B14" s="6"/>
      <c r="C14" s="53" t="s">
        <v>111</v>
      </c>
      <c r="D14" s="54">
        <v>37</v>
      </c>
      <c r="E14" s="181"/>
      <c r="F14" s="87"/>
      <c r="G14" s="20"/>
      <c r="H14" s="879"/>
      <c r="I14" s="879"/>
      <c r="J14" s="880"/>
      <c r="K14" s="6"/>
      <c r="L14" s="20"/>
      <c r="M14" s="882"/>
    </row>
    <row r="15" spans="1:13" ht="15" customHeight="1" x14ac:dyDescent="0.2">
      <c r="A15" s="6"/>
      <c r="B15" s="6"/>
      <c r="C15" s="53" t="s">
        <v>112</v>
      </c>
      <c r="D15" s="14">
        <f>ABS(D13-D14)</f>
        <v>2.3999999999999986</v>
      </c>
      <c r="E15" s="181" t="s">
        <v>438</v>
      </c>
      <c r="F15" s="87"/>
      <c r="G15" s="20"/>
      <c r="H15" s="879"/>
      <c r="I15" s="879"/>
      <c r="J15" s="880"/>
      <c r="K15" s="6"/>
      <c r="L15" s="20"/>
      <c r="M15" s="882"/>
    </row>
    <row r="16" spans="1:13" ht="15" customHeight="1" x14ac:dyDescent="0.2">
      <c r="A16" s="6"/>
      <c r="B16" s="6"/>
      <c r="C16" s="13" t="s">
        <v>113</v>
      </c>
      <c r="D16" s="7"/>
      <c r="E16" s="182"/>
      <c r="F16" s="135"/>
      <c r="G16" s="32"/>
      <c r="H16" s="878"/>
      <c r="I16" s="879"/>
      <c r="J16" s="880"/>
      <c r="K16" s="6"/>
      <c r="L16" s="20"/>
      <c r="M16" s="882"/>
    </row>
    <row r="17" spans="1:14" ht="15" customHeight="1" x14ac:dyDescent="0.2">
      <c r="A17" s="6"/>
      <c r="B17" s="6"/>
      <c r="C17" s="14" t="s">
        <v>114</v>
      </c>
      <c r="D17" s="7">
        <v>79.599999999999994</v>
      </c>
      <c r="E17" s="182"/>
      <c r="F17" s="135"/>
      <c r="G17" s="90"/>
      <c r="H17" s="878"/>
      <c r="I17" s="879"/>
      <c r="J17" s="880"/>
      <c r="K17" s="6"/>
      <c r="L17" s="20"/>
      <c r="M17" s="882"/>
    </row>
    <row r="18" spans="1:14" ht="15" customHeight="1" x14ac:dyDescent="0.2">
      <c r="A18" s="6"/>
      <c r="B18" s="6"/>
      <c r="C18" s="14" t="s">
        <v>115</v>
      </c>
      <c r="D18" s="7">
        <v>7.4</v>
      </c>
      <c r="E18" s="182"/>
      <c r="F18" s="135"/>
      <c r="G18" s="134"/>
      <c r="H18" s="20" t="s">
        <v>439</v>
      </c>
      <c r="I18" s="136"/>
      <c r="J18" s="131"/>
      <c r="K18" s="6"/>
      <c r="L18" s="20"/>
      <c r="M18" s="882"/>
    </row>
    <row r="19" spans="1:14" ht="15" customHeight="1" x14ac:dyDescent="0.2">
      <c r="A19" s="6"/>
      <c r="B19" s="6"/>
      <c r="C19" s="14" t="s">
        <v>112</v>
      </c>
      <c r="D19" s="7">
        <f>D17-D18</f>
        <v>72.199999999999989</v>
      </c>
      <c r="E19" s="182" t="s">
        <v>440</v>
      </c>
      <c r="F19" s="135"/>
      <c r="G19" s="134"/>
      <c r="H19" s="20" t="s">
        <v>441</v>
      </c>
      <c r="I19" s="183"/>
      <c r="J19" s="131"/>
      <c r="K19" s="6"/>
      <c r="L19" s="20"/>
      <c r="M19" s="882"/>
    </row>
    <row r="20" spans="1:14" ht="15" customHeight="1" x14ac:dyDescent="0.2">
      <c r="A20" s="6"/>
      <c r="B20" s="6"/>
      <c r="C20" s="14"/>
      <c r="D20" s="7"/>
      <c r="E20" s="182"/>
      <c r="F20" s="135"/>
      <c r="G20" s="134"/>
      <c r="H20" s="20" t="s">
        <v>442</v>
      </c>
      <c r="I20" s="183"/>
      <c r="J20" s="131"/>
      <c r="K20" s="6"/>
      <c r="L20" s="20"/>
      <c r="M20" s="882"/>
    </row>
    <row r="21" spans="1:14" ht="15" customHeight="1" x14ac:dyDescent="0.2">
      <c r="A21" s="6"/>
      <c r="B21" s="6"/>
      <c r="C21" s="15" t="s">
        <v>116</v>
      </c>
      <c r="D21" s="7"/>
      <c r="E21" s="182"/>
      <c r="F21" s="135"/>
      <c r="G21" s="8"/>
      <c r="H21" s="23"/>
      <c r="I21" s="23"/>
      <c r="J21" s="131"/>
      <c r="K21" s="6"/>
      <c r="L21" s="20"/>
      <c r="M21" s="882"/>
    </row>
    <row r="22" spans="1:14" ht="15" customHeight="1" x14ac:dyDescent="0.2">
      <c r="A22" s="6"/>
      <c r="B22" s="6"/>
      <c r="C22" s="14" t="s">
        <v>117</v>
      </c>
      <c r="D22" s="7">
        <v>62.4</v>
      </c>
      <c r="E22" s="182"/>
      <c r="F22" s="135"/>
      <c r="G22" s="90"/>
      <c r="H22" s="23"/>
      <c r="I22" s="23"/>
      <c r="J22" s="131"/>
      <c r="K22" s="91"/>
      <c r="L22" s="20"/>
      <c r="M22" s="882"/>
    </row>
    <row r="23" spans="1:14" ht="15" customHeight="1" x14ac:dyDescent="0.2">
      <c r="A23" s="6"/>
      <c r="B23" s="6"/>
      <c r="C23" s="14" t="s">
        <v>118</v>
      </c>
      <c r="D23" s="7">
        <v>25.2</v>
      </c>
      <c r="E23" s="182"/>
      <c r="F23" s="135"/>
      <c r="G23" s="90"/>
      <c r="H23" s="132"/>
      <c r="I23" s="132"/>
      <c r="J23" s="133"/>
      <c r="K23" s="91"/>
      <c r="L23" s="20"/>
      <c r="M23" s="882"/>
    </row>
    <row r="24" spans="1:14" ht="15" customHeight="1" x14ac:dyDescent="0.2">
      <c r="A24" s="6"/>
      <c r="B24" s="6"/>
      <c r="C24" s="14" t="s">
        <v>112</v>
      </c>
      <c r="D24" s="7">
        <f>D22-D23</f>
        <v>37.200000000000003</v>
      </c>
      <c r="E24" s="182" t="s">
        <v>443</v>
      </c>
      <c r="F24" s="135"/>
      <c r="G24" s="90"/>
      <c r="H24" s="26"/>
      <c r="I24" s="26"/>
      <c r="J24" s="26"/>
      <c r="K24" s="91"/>
      <c r="L24" s="20"/>
      <c r="M24" s="882"/>
    </row>
    <row r="25" spans="1:14" ht="15" customHeight="1" x14ac:dyDescent="0.2">
      <c r="A25" s="6"/>
      <c r="B25" s="6"/>
      <c r="C25" s="14"/>
      <c r="D25" s="7"/>
      <c r="E25" s="182"/>
      <c r="F25" s="135"/>
      <c r="G25" s="90"/>
      <c r="H25" s="26"/>
      <c r="I25" s="26"/>
      <c r="J25" s="26"/>
      <c r="K25" s="91"/>
      <c r="L25" s="20"/>
      <c r="M25" s="882"/>
    </row>
    <row r="26" spans="1:14" ht="15" customHeight="1" x14ac:dyDescent="0.2">
      <c r="A26" s="6"/>
      <c r="B26" s="6"/>
      <c r="C26" s="15" t="s">
        <v>119</v>
      </c>
      <c r="D26" s="7"/>
      <c r="E26" s="182"/>
      <c r="F26" s="135"/>
      <c r="G26" s="90"/>
      <c r="H26" s="26"/>
      <c r="I26" s="26"/>
      <c r="J26" s="26"/>
      <c r="K26" s="91"/>
      <c r="L26" s="20"/>
      <c r="M26" s="882"/>
    </row>
    <row r="27" spans="1:14" ht="15" customHeight="1" x14ac:dyDescent="0.2">
      <c r="A27" s="6"/>
      <c r="B27" s="6"/>
      <c r="C27" s="14" t="s">
        <v>120</v>
      </c>
      <c r="D27" s="7">
        <v>80.900000000000006</v>
      </c>
      <c r="E27" s="182"/>
      <c r="F27" s="20"/>
      <c r="G27" s="90"/>
      <c r="H27" s="26"/>
      <c r="I27" s="26"/>
      <c r="J27" s="26"/>
      <c r="K27" s="91"/>
      <c r="L27" s="20"/>
      <c r="M27" s="882"/>
    </row>
    <row r="28" spans="1:14" ht="15" customHeight="1" x14ac:dyDescent="0.2">
      <c r="A28" s="6"/>
      <c r="B28" s="6"/>
      <c r="C28" s="14" t="s">
        <v>121</v>
      </c>
      <c r="D28" s="7">
        <v>14</v>
      </c>
      <c r="E28" s="182"/>
      <c r="F28" s="20"/>
      <c r="G28" s="90"/>
      <c r="H28" s="26"/>
      <c r="I28" s="26"/>
      <c r="J28" s="26"/>
      <c r="K28" s="91"/>
      <c r="L28" s="20"/>
      <c r="M28" s="882"/>
    </row>
    <row r="29" spans="1:14" ht="15" customHeight="1" x14ac:dyDescent="0.2">
      <c r="A29" s="6"/>
      <c r="B29" s="6"/>
      <c r="C29" s="14" t="s">
        <v>112</v>
      </c>
      <c r="D29" s="7">
        <f>D27-D28</f>
        <v>66.900000000000006</v>
      </c>
      <c r="E29" s="182" t="s">
        <v>440</v>
      </c>
      <c r="F29" s="20"/>
      <c r="G29" s="90"/>
      <c r="H29" s="26"/>
      <c r="I29" s="26"/>
      <c r="J29" s="26"/>
      <c r="K29" s="91"/>
      <c r="L29" s="20"/>
      <c r="M29" s="882"/>
    </row>
    <row r="30" spans="1:14" ht="15" customHeight="1" x14ac:dyDescent="0.2">
      <c r="C30" s="9"/>
      <c r="D30" s="9"/>
      <c r="E30" s="9"/>
      <c r="F30" s="9"/>
      <c r="G30" s="91"/>
      <c r="H30" s="92"/>
      <c r="I30" s="92"/>
      <c r="J30" s="92"/>
      <c r="K30" s="92"/>
      <c r="L30" s="20"/>
      <c r="M30" s="882"/>
    </row>
    <row r="31" spans="1:14" ht="7.5" customHeight="1" x14ac:dyDescent="0.2">
      <c r="C31" s="27"/>
      <c r="D31" s="28"/>
      <c r="E31" s="28"/>
      <c r="F31" s="29"/>
      <c r="G31" s="30"/>
      <c r="H31" s="31"/>
      <c r="I31" s="31"/>
      <c r="J31" s="31"/>
      <c r="K31" s="31"/>
      <c r="L31" s="87"/>
      <c r="M31" s="882"/>
      <c r="N31" s="26"/>
    </row>
    <row r="32" spans="1:14" ht="34.5" customHeight="1" x14ac:dyDescent="0.2">
      <c r="A32" s="6"/>
      <c r="B32" s="884" t="s">
        <v>444</v>
      </c>
      <c r="C32" s="885"/>
      <c r="D32" s="885"/>
      <c r="E32" s="885"/>
      <c r="F32" s="885"/>
      <c r="G32" s="885"/>
      <c r="H32" s="885"/>
      <c r="I32" s="886"/>
      <c r="K32" s="6"/>
      <c r="L32" s="20"/>
      <c r="M32" s="882"/>
    </row>
    <row r="33" spans="2:14" ht="15" customHeight="1" x14ac:dyDescent="0.2">
      <c r="D33" s="28"/>
      <c r="E33" s="28"/>
      <c r="F33" s="32"/>
      <c r="G33" s="26"/>
      <c r="I33" s="33"/>
      <c r="J33" s="33"/>
      <c r="K33" s="33"/>
      <c r="L33" s="36"/>
      <c r="M33" s="882"/>
      <c r="N33" s="34"/>
    </row>
    <row r="34" spans="2:14" ht="9" customHeight="1" x14ac:dyDescent="0.2">
      <c r="D34" s="28"/>
      <c r="E34" s="28"/>
      <c r="F34" s="32"/>
      <c r="G34" s="35"/>
      <c r="H34" s="36"/>
      <c r="I34" s="36"/>
      <c r="J34" s="36"/>
      <c r="K34" s="36"/>
      <c r="L34" s="36"/>
      <c r="M34" s="882"/>
      <c r="N34" s="37"/>
    </row>
    <row r="35" spans="2:14" ht="22.5" customHeight="1" x14ac:dyDescent="0.25">
      <c r="B35" s="38">
        <v>1</v>
      </c>
      <c r="C35" s="875" t="s">
        <v>624</v>
      </c>
      <c r="D35" s="876"/>
      <c r="E35" s="876"/>
      <c r="F35" s="877"/>
      <c r="H35" s="83"/>
      <c r="I35" s="84"/>
      <c r="J35" s="84"/>
      <c r="K35" s="84"/>
      <c r="L35" s="24"/>
      <c r="M35" s="882"/>
      <c r="N35" s="85"/>
    </row>
    <row r="36" spans="2:14" ht="69.75" customHeight="1" x14ac:dyDescent="0.2">
      <c r="C36" s="878"/>
      <c r="D36" s="879"/>
      <c r="E36" s="879"/>
      <c r="F36" s="880"/>
      <c r="G36" s="26"/>
      <c r="H36" s="86"/>
      <c r="I36" s="36"/>
      <c r="J36" s="36"/>
      <c r="K36" s="36"/>
      <c r="L36" s="36"/>
      <c r="M36" s="882"/>
      <c r="N36" s="37"/>
    </row>
    <row r="37" spans="2:14" ht="25.5" customHeight="1" x14ac:dyDescent="0.2">
      <c r="E37" s="39"/>
      <c r="F37" s="40"/>
      <c r="G37" s="41"/>
      <c r="H37" s="42"/>
      <c r="I37" s="42"/>
      <c r="J37" s="42"/>
      <c r="K37" s="42"/>
      <c r="L37" s="36"/>
      <c r="M37" s="882"/>
      <c r="N37" s="43"/>
    </row>
    <row r="38" spans="2:14" ht="15" customHeight="1" x14ac:dyDescent="0.2">
      <c r="D38" s="26"/>
      <c r="E38" s="26"/>
      <c r="F38" s="26"/>
      <c r="K38" s="6"/>
      <c r="L38" s="20"/>
      <c r="M38" s="882"/>
    </row>
    <row r="39" spans="2:14" ht="15" customHeight="1" x14ac:dyDescent="0.2">
      <c r="I39" s="44"/>
      <c r="K39" s="6"/>
      <c r="L39" s="20"/>
      <c r="M39" s="882"/>
    </row>
    <row r="40" spans="2:14" ht="15" customHeight="1" x14ac:dyDescent="0.2">
      <c r="K40" s="6"/>
      <c r="L40" s="20"/>
      <c r="M40" s="882"/>
    </row>
    <row r="41" spans="2:14" ht="15" customHeight="1" x14ac:dyDescent="0.2">
      <c r="K41" s="6"/>
      <c r="L41" s="20"/>
      <c r="M41" s="882"/>
    </row>
    <row r="42" spans="2:14" ht="15" customHeight="1" x14ac:dyDescent="0.2">
      <c r="K42" s="6"/>
      <c r="L42" s="20"/>
      <c r="M42" s="882"/>
    </row>
    <row r="43" spans="2:14" ht="15" customHeight="1" x14ac:dyDescent="0.2">
      <c r="K43" s="6"/>
      <c r="L43" s="20"/>
      <c r="M43" s="882"/>
    </row>
    <row r="44" spans="2:14" ht="15" customHeight="1" x14ac:dyDescent="0.2">
      <c r="K44" s="6"/>
      <c r="L44" s="20"/>
      <c r="M44" s="882"/>
    </row>
    <row r="45" spans="2:14" ht="15" customHeight="1" x14ac:dyDescent="0.2">
      <c r="K45" s="6"/>
      <c r="L45" s="20"/>
      <c r="M45" s="882"/>
    </row>
    <row r="46" spans="2:14" ht="15" customHeight="1" x14ac:dyDescent="0.2">
      <c r="K46" s="6"/>
      <c r="L46" s="20"/>
      <c r="M46" s="882"/>
    </row>
    <row r="47" spans="2:14" ht="15" customHeight="1" x14ac:dyDescent="0.2">
      <c r="K47" s="6"/>
      <c r="L47" s="20"/>
      <c r="M47" s="882"/>
    </row>
    <row r="48" spans="2:14" ht="15" customHeight="1" x14ac:dyDescent="0.2">
      <c r="K48" s="6"/>
      <c r="L48" s="20"/>
      <c r="M48" s="882"/>
    </row>
    <row r="49" spans="11:13" ht="15" customHeight="1" x14ac:dyDescent="0.2">
      <c r="K49" s="6"/>
      <c r="L49" s="20"/>
      <c r="M49" s="882"/>
    </row>
    <row r="50" spans="11:13" ht="15" customHeight="1" x14ac:dyDescent="0.2">
      <c r="K50" s="6"/>
      <c r="L50" s="20"/>
      <c r="M50" s="882"/>
    </row>
    <row r="51" spans="11:13" ht="15" customHeight="1" x14ac:dyDescent="0.2">
      <c r="K51" s="6"/>
      <c r="L51" s="20"/>
      <c r="M51" s="882"/>
    </row>
    <row r="52" spans="11:13" ht="15" customHeight="1" x14ac:dyDescent="0.2">
      <c r="K52" s="6"/>
      <c r="L52" s="20"/>
      <c r="M52" s="882"/>
    </row>
    <row r="53" spans="11:13" ht="15" customHeight="1" x14ac:dyDescent="0.2">
      <c r="K53" s="6"/>
      <c r="L53" s="20"/>
      <c r="M53" s="882"/>
    </row>
    <row r="54" spans="11:13" ht="15" customHeight="1" x14ac:dyDescent="0.2">
      <c r="K54" s="6"/>
      <c r="L54" s="20"/>
      <c r="M54" s="882"/>
    </row>
    <row r="55" spans="11:13" ht="15" customHeight="1" x14ac:dyDescent="0.2">
      <c r="K55" s="6"/>
      <c r="L55" s="20"/>
      <c r="M55" s="882"/>
    </row>
    <row r="56" spans="11:13" ht="15" customHeight="1" x14ac:dyDescent="0.2">
      <c r="K56" s="6"/>
      <c r="L56" s="20"/>
      <c r="M56" s="882"/>
    </row>
    <row r="57" spans="11:13" ht="15" customHeight="1" x14ac:dyDescent="0.2">
      <c r="K57" s="6"/>
      <c r="L57" s="20"/>
      <c r="M57" s="882"/>
    </row>
    <row r="58" spans="11:13" ht="15" customHeight="1" x14ac:dyDescent="0.2">
      <c r="K58" s="6"/>
      <c r="L58" s="20"/>
      <c r="M58" s="882"/>
    </row>
    <row r="59" spans="11:13" ht="15" customHeight="1" x14ac:dyDescent="0.2">
      <c r="K59" s="6"/>
      <c r="L59" s="20"/>
      <c r="M59" s="882"/>
    </row>
    <row r="60" spans="11:13" ht="15" customHeight="1" x14ac:dyDescent="0.2">
      <c r="K60" s="6"/>
      <c r="L60" s="20"/>
      <c r="M60" s="882"/>
    </row>
    <row r="61" spans="11:13" ht="15" customHeight="1" x14ac:dyDescent="0.2">
      <c r="K61" s="6"/>
      <c r="L61" s="20"/>
      <c r="M61" s="882"/>
    </row>
    <row r="62" spans="11:13" ht="15" customHeight="1" x14ac:dyDescent="0.2">
      <c r="K62" s="6"/>
      <c r="L62" s="20"/>
      <c r="M62" s="882"/>
    </row>
    <row r="63" spans="11:13" ht="15" customHeight="1" x14ac:dyDescent="0.2">
      <c r="K63" s="6"/>
      <c r="L63" s="20"/>
      <c r="M63" s="882"/>
    </row>
    <row r="64" spans="11:13" ht="15" customHeight="1" x14ac:dyDescent="0.2">
      <c r="K64" s="6"/>
      <c r="L64" s="20"/>
      <c r="M64" s="882"/>
    </row>
    <row r="65" spans="2:13" ht="15" customHeight="1" x14ac:dyDescent="0.2">
      <c r="K65" s="6"/>
      <c r="L65" s="20"/>
      <c r="M65" s="882"/>
    </row>
    <row r="66" spans="2:13" ht="15" customHeight="1" x14ac:dyDescent="0.2">
      <c r="K66" s="6"/>
      <c r="L66" s="20"/>
      <c r="M66" s="882"/>
    </row>
    <row r="67" spans="2:13" ht="15" customHeight="1" x14ac:dyDescent="0.2">
      <c r="K67" s="6"/>
      <c r="L67" s="20"/>
      <c r="M67" s="882"/>
    </row>
    <row r="68" spans="2:13" ht="15" customHeight="1" x14ac:dyDescent="0.2">
      <c r="K68" s="6"/>
      <c r="L68" s="20"/>
      <c r="M68" s="882"/>
    </row>
    <row r="69" spans="2:13" ht="15" customHeight="1" x14ac:dyDescent="0.2">
      <c r="K69" s="6"/>
      <c r="L69" s="20"/>
      <c r="M69" s="882"/>
    </row>
    <row r="70" spans="2:13" ht="15" customHeight="1" x14ac:dyDescent="0.2">
      <c r="K70" s="6"/>
      <c r="L70" s="20"/>
      <c r="M70" s="882"/>
    </row>
    <row r="71" spans="2:13" ht="15" customHeight="1" x14ac:dyDescent="0.2">
      <c r="K71" s="6"/>
      <c r="L71" s="20"/>
      <c r="M71" s="882"/>
    </row>
    <row r="72" spans="2:13" ht="15" customHeight="1" x14ac:dyDescent="0.2">
      <c r="K72" s="6"/>
      <c r="L72" s="20"/>
      <c r="M72" s="882"/>
    </row>
    <row r="73" spans="2:13" ht="15" customHeight="1" x14ac:dyDescent="0.2">
      <c r="K73" s="6"/>
      <c r="L73" s="20"/>
      <c r="M73" s="882"/>
    </row>
    <row r="74" spans="2:13" ht="15" customHeight="1" x14ac:dyDescent="0.2">
      <c r="K74" s="6"/>
      <c r="L74" s="20"/>
      <c r="M74" s="882"/>
    </row>
    <row r="75" spans="2:13" ht="15" customHeight="1" x14ac:dyDescent="0.2">
      <c r="K75" s="6"/>
      <c r="L75" s="20"/>
      <c r="M75" s="882"/>
    </row>
    <row r="76" spans="2:13" ht="15" customHeight="1" x14ac:dyDescent="0.2">
      <c r="K76" s="6"/>
      <c r="L76" s="20"/>
      <c r="M76" s="882"/>
    </row>
    <row r="77" spans="2:13" ht="15" customHeight="1" x14ac:dyDescent="0.2">
      <c r="K77" s="6"/>
      <c r="L77" s="20"/>
      <c r="M77" s="882"/>
    </row>
    <row r="78" spans="2:13" ht="15" customHeight="1" x14ac:dyDescent="0.2">
      <c r="K78" s="6"/>
      <c r="L78" s="20"/>
      <c r="M78" s="882"/>
    </row>
    <row r="79" spans="2:13" ht="15" customHeight="1" x14ac:dyDescent="0.2">
      <c r="K79" s="6"/>
      <c r="L79" s="20"/>
      <c r="M79" s="882"/>
    </row>
    <row r="80" spans="2:13" ht="21" x14ac:dyDescent="0.25">
      <c r="B80" s="45">
        <v>2</v>
      </c>
      <c r="C80" s="863" t="s">
        <v>445</v>
      </c>
      <c r="D80" s="864"/>
      <c r="E80" s="864"/>
      <c r="F80" s="865"/>
      <c r="K80" s="6"/>
      <c r="L80" s="20"/>
      <c r="M80" s="882"/>
    </row>
    <row r="81" spans="3:13" ht="15" customHeight="1" x14ac:dyDescent="0.2">
      <c r="C81" s="866"/>
      <c r="D81" s="867"/>
      <c r="E81" s="867"/>
      <c r="F81" s="868"/>
      <c r="K81" s="6"/>
      <c r="L81" s="20"/>
      <c r="M81" s="882"/>
    </row>
    <row r="82" spans="3:13" ht="57" customHeight="1" x14ac:dyDescent="0.2">
      <c r="C82" s="869"/>
      <c r="D82" s="870"/>
      <c r="E82" s="870"/>
      <c r="F82" s="871"/>
      <c r="K82" s="6"/>
      <c r="L82" s="20"/>
      <c r="M82" s="882"/>
    </row>
    <row r="83" spans="3:13" ht="15" customHeight="1" x14ac:dyDescent="0.2">
      <c r="C83" s="46" t="s">
        <v>446</v>
      </c>
      <c r="D83" s="47" t="s">
        <v>84</v>
      </c>
      <c r="K83" s="6"/>
      <c r="L83" s="20"/>
      <c r="M83" s="882"/>
    </row>
    <row r="84" spans="3:13" ht="15" customHeight="1" x14ac:dyDescent="0.2">
      <c r="K84" s="6"/>
      <c r="L84" s="20"/>
      <c r="M84" s="882"/>
    </row>
    <row r="85" spans="3:13" ht="15" customHeight="1" x14ac:dyDescent="0.2">
      <c r="C85" s="26" t="s">
        <v>447</v>
      </c>
      <c r="K85" s="6"/>
      <c r="L85" s="20"/>
      <c r="M85" s="882"/>
    </row>
    <row r="86" spans="3:13" ht="15" customHeight="1" x14ac:dyDescent="0.2">
      <c r="K86" s="6"/>
      <c r="L86" s="20"/>
      <c r="M86" s="882"/>
    </row>
    <row r="87" spans="3:13" ht="15" customHeight="1" x14ac:dyDescent="0.2">
      <c r="K87" s="6"/>
      <c r="L87" s="20"/>
      <c r="M87" s="882"/>
    </row>
    <row r="88" spans="3:13" ht="15" customHeight="1" x14ac:dyDescent="0.2">
      <c r="K88" s="6"/>
      <c r="L88" s="20"/>
      <c r="M88" s="882"/>
    </row>
    <row r="89" spans="3:13" ht="15" customHeight="1" x14ac:dyDescent="0.2">
      <c r="K89" s="6"/>
      <c r="L89" s="20"/>
      <c r="M89" s="882"/>
    </row>
    <row r="90" spans="3:13" ht="15" customHeight="1" x14ac:dyDescent="0.2">
      <c r="K90" s="6"/>
      <c r="L90" s="20"/>
      <c r="M90" s="882"/>
    </row>
    <row r="91" spans="3:13" ht="15" customHeight="1" x14ac:dyDescent="0.2">
      <c r="K91" s="6"/>
      <c r="L91" s="20"/>
      <c r="M91" s="882"/>
    </row>
    <row r="92" spans="3:13" ht="15" customHeight="1" x14ac:dyDescent="0.2">
      <c r="K92" s="6"/>
      <c r="L92" s="20"/>
      <c r="M92" s="882"/>
    </row>
    <row r="93" spans="3:13" ht="15" customHeight="1" x14ac:dyDescent="0.2">
      <c r="K93" s="6"/>
      <c r="L93" s="20"/>
      <c r="M93" s="882"/>
    </row>
    <row r="94" spans="3:13" ht="15" customHeight="1" x14ac:dyDescent="0.2">
      <c r="G94" s="48"/>
      <c r="K94" s="6"/>
      <c r="L94" s="20"/>
      <c r="M94" s="882"/>
    </row>
    <row r="95" spans="3:13" ht="15" customHeight="1" x14ac:dyDescent="0.2">
      <c r="K95" s="6"/>
      <c r="L95" s="20"/>
      <c r="M95" s="882"/>
    </row>
    <row r="96" spans="3:13" ht="15" customHeight="1" x14ac:dyDescent="0.2">
      <c r="K96" s="6"/>
      <c r="L96" s="20"/>
      <c r="M96" s="882"/>
    </row>
    <row r="97" spans="7:13" ht="15" customHeight="1" x14ac:dyDescent="0.2">
      <c r="K97" s="6"/>
      <c r="L97" s="20"/>
      <c r="M97" s="882"/>
    </row>
    <row r="98" spans="7:13" ht="15" customHeight="1" x14ac:dyDescent="0.2">
      <c r="G98" s="49"/>
      <c r="K98" s="6"/>
      <c r="L98" s="20"/>
      <c r="M98" s="882"/>
    </row>
    <row r="99" spans="7:13" ht="15" customHeight="1" x14ac:dyDescent="0.2">
      <c r="K99" s="6"/>
      <c r="L99" s="20"/>
      <c r="M99" s="882"/>
    </row>
    <row r="100" spans="7:13" ht="15" customHeight="1" x14ac:dyDescent="0.2">
      <c r="K100" s="6"/>
      <c r="L100" s="20"/>
      <c r="M100" s="882"/>
    </row>
    <row r="101" spans="7:13" ht="15" customHeight="1" x14ac:dyDescent="0.2">
      <c r="G101" s="50"/>
      <c r="K101" s="6"/>
      <c r="L101" s="20"/>
      <c r="M101" s="882"/>
    </row>
    <row r="102" spans="7:13" ht="15" customHeight="1" x14ac:dyDescent="0.2">
      <c r="K102" s="6"/>
      <c r="L102" s="20"/>
      <c r="M102" s="882"/>
    </row>
    <row r="103" spans="7:13" ht="15" customHeight="1" x14ac:dyDescent="0.2">
      <c r="K103" s="6"/>
      <c r="L103" s="20"/>
      <c r="M103" s="882"/>
    </row>
    <row r="104" spans="7:13" ht="15" customHeight="1" x14ac:dyDescent="0.2">
      <c r="K104" s="6"/>
      <c r="L104" s="20"/>
      <c r="M104" s="882"/>
    </row>
    <row r="105" spans="7:13" ht="15" customHeight="1" x14ac:dyDescent="0.2">
      <c r="K105" s="6"/>
      <c r="L105" s="20"/>
      <c r="M105" s="882"/>
    </row>
    <row r="106" spans="7:13" ht="15" customHeight="1" x14ac:dyDescent="0.2">
      <c r="K106" s="6"/>
      <c r="L106" s="20"/>
      <c r="M106" s="882"/>
    </row>
    <row r="107" spans="7:13" ht="15" customHeight="1" x14ac:dyDescent="0.2">
      <c r="K107" s="6"/>
      <c r="L107" s="20"/>
      <c r="M107" s="882"/>
    </row>
    <row r="108" spans="7:13" ht="15" customHeight="1" x14ac:dyDescent="0.2">
      <c r="K108" s="6"/>
      <c r="L108" s="20"/>
      <c r="M108" s="882"/>
    </row>
    <row r="109" spans="7:13" ht="15" customHeight="1" x14ac:dyDescent="0.2">
      <c r="K109" s="6"/>
      <c r="L109" s="20"/>
      <c r="M109" s="882"/>
    </row>
    <row r="110" spans="7:13" ht="15" customHeight="1" x14ac:dyDescent="0.2">
      <c r="K110" s="6"/>
      <c r="L110" s="20"/>
      <c r="M110" s="882"/>
    </row>
    <row r="111" spans="7:13" ht="15" customHeight="1" x14ac:dyDescent="0.2">
      <c r="K111" s="6"/>
      <c r="L111" s="20"/>
      <c r="M111" s="882"/>
    </row>
    <row r="112" spans="7:13" ht="15" customHeight="1" x14ac:dyDescent="0.2">
      <c r="K112" s="6"/>
      <c r="L112" s="20"/>
      <c r="M112" s="882"/>
    </row>
    <row r="113" spans="11:13" ht="15" customHeight="1" x14ac:dyDescent="0.2">
      <c r="K113" s="6"/>
      <c r="L113" s="20"/>
      <c r="M113" s="882"/>
    </row>
    <row r="114" spans="11:13" ht="15" customHeight="1" x14ac:dyDescent="0.2">
      <c r="K114" s="6"/>
      <c r="L114" s="20"/>
      <c r="M114" s="882"/>
    </row>
    <row r="115" spans="11:13" ht="15" customHeight="1" x14ac:dyDescent="0.2">
      <c r="K115" s="6"/>
      <c r="L115" s="20"/>
      <c r="M115" s="882"/>
    </row>
    <row r="116" spans="11:13" ht="15" customHeight="1" x14ac:dyDescent="0.2">
      <c r="K116" s="6"/>
      <c r="L116" s="20"/>
      <c r="M116" s="882"/>
    </row>
    <row r="117" spans="11:13" ht="15" customHeight="1" x14ac:dyDescent="0.2">
      <c r="K117" s="6"/>
      <c r="L117" s="20"/>
      <c r="M117" s="882"/>
    </row>
    <row r="118" spans="11:13" ht="15" customHeight="1" x14ac:dyDescent="0.2">
      <c r="K118" s="6"/>
      <c r="L118" s="20"/>
      <c r="M118" s="882"/>
    </row>
    <row r="119" spans="11:13" ht="15" customHeight="1" x14ac:dyDescent="0.2">
      <c r="K119" s="6"/>
      <c r="L119" s="20"/>
      <c r="M119" s="882"/>
    </row>
    <row r="120" spans="11:13" ht="15" customHeight="1" x14ac:dyDescent="0.2">
      <c r="K120" s="6"/>
      <c r="L120" s="20"/>
      <c r="M120" s="882"/>
    </row>
    <row r="121" spans="11:13" ht="15" customHeight="1" x14ac:dyDescent="0.2">
      <c r="K121" s="6"/>
      <c r="L121" s="20"/>
      <c r="M121" s="882"/>
    </row>
    <row r="122" spans="11:13" ht="15" customHeight="1" x14ac:dyDescent="0.2">
      <c r="K122" s="6"/>
      <c r="L122" s="20"/>
      <c r="M122" s="882"/>
    </row>
    <row r="123" spans="11:13" ht="15" customHeight="1" x14ac:dyDescent="0.2">
      <c r="K123" s="6"/>
      <c r="L123" s="20"/>
      <c r="M123" s="882"/>
    </row>
    <row r="124" spans="11:13" ht="15" customHeight="1" x14ac:dyDescent="0.2">
      <c r="K124" s="6"/>
      <c r="L124" s="20"/>
      <c r="M124" s="882"/>
    </row>
    <row r="125" spans="11:13" ht="15" customHeight="1" x14ac:dyDescent="0.2">
      <c r="K125" s="6"/>
      <c r="L125" s="20"/>
      <c r="M125" s="882"/>
    </row>
    <row r="126" spans="11:13" ht="15" customHeight="1" x14ac:dyDescent="0.2">
      <c r="K126" s="6"/>
      <c r="L126" s="20"/>
      <c r="M126" s="882"/>
    </row>
    <row r="127" spans="11:13" ht="15" customHeight="1" x14ac:dyDescent="0.2">
      <c r="K127" s="6"/>
      <c r="L127" s="20"/>
      <c r="M127" s="882"/>
    </row>
    <row r="128" spans="11:13" ht="15" customHeight="1" x14ac:dyDescent="0.2">
      <c r="K128" s="6"/>
      <c r="L128" s="20"/>
      <c r="M128" s="882"/>
    </row>
    <row r="129" spans="1:15" ht="15" customHeight="1" x14ac:dyDescent="0.2">
      <c r="K129" s="6"/>
      <c r="L129" s="20"/>
      <c r="M129" s="882"/>
    </row>
    <row r="130" spans="1:15" ht="15" customHeight="1" x14ac:dyDescent="0.2">
      <c r="A130" s="5"/>
      <c r="B130" s="5"/>
      <c r="C130" s="5"/>
      <c r="D130" s="5"/>
      <c r="E130" s="5"/>
      <c r="F130" s="5"/>
      <c r="G130" s="5"/>
      <c r="H130" s="5"/>
      <c r="I130" s="5"/>
      <c r="J130" s="5"/>
      <c r="K130" s="88"/>
      <c r="L130" s="20"/>
      <c r="M130" s="882"/>
    </row>
    <row r="131" spans="1:15" ht="15" customHeight="1" x14ac:dyDescent="0.2">
      <c r="A131" s="20"/>
      <c r="B131" s="20"/>
      <c r="C131" s="20"/>
      <c r="D131" s="20"/>
      <c r="E131" s="20"/>
      <c r="F131" s="20"/>
      <c r="G131" s="20"/>
      <c r="H131" s="20"/>
      <c r="I131" s="20"/>
      <c r="J131" s="20"/>
      <c r="K131" s="20"/>
      <c r="L131" s="20"/>
      <c r="M131" s="882"/>
      <c r="N131" s="89"/>
    </row>
    <row r="132" spans="1:15" ht="18.75" customHeight="1" x14ac:dyDescent="0.25">
      <c r="A132" s="883" t="s">
        <v>26</v>
      </c>
      <c r="B132" s="883"/>
      <c r="C132" s="883"/>
      <c r="D132" s="883"/>
      <c r="E132" s="883"/>
      <c r="F132" s="883"/>
      <c r="G132" s="883"/>
      <c r="H132" s="883"/>
      <c r="I132" s="883"/>
      <c r="J132" s="883"/>
      <c r="K132" s="883"/>
      <c r="L132" s="883"/>
      <c r="M132" s="882"/>
      <c r="N132" s="20"/>
      <c r="O132" s="8"/>
    </row>
    <row r="133" spans="1:15" hidden="1" x14ac:dyDescent="0.2">
      <c r="A133" s="20"/>
      <c r="B133" s="20"/>
      <c r="C133" s="20"/>
      <c r="D133" s="20"/>
      <c r="E133" s="20"/>
      <c r="F133" s="20"/>
      <c r="G133" s="20"/>
      <c r="H133" s="20"/>
      <c r="I133" s="20"/>
      <c r="J133" s="20"/>
      <c r="K133" s="20"/>
      <c r="L133" s="20"/>
      <c r="M133" s="20"/>
      <c r="N133" s="32"/>
    </row>
    <row r="134" spans="1:15" hidden="1" x14ac:dyDescent="0.2">
      <c r="A134" s="9"/>
      <c r="B134" s="9"/>
      <c r="C134" s="9"/>
      <c r="D134" s="9"/>
      <c r="E134" s="9"/>
      <c r="F134" s="9"/>
      <c r="G134" s="9"/>
      <c r="H134" s="9"/>
      <c r="I134" s="9"/>
      <c r="J134" s="9"/>
      <c r="K134" s="9"/>
      <c r="L134" s="9"/>
      <c r="M134" s="9"/>
    </row>
  </sheetData>
  <mergeCells count="11">
    <mergeCell ref="H12:J17"/>
    <mergeCell ref="M1:M132"/>
    <mergeCell ref="A132:L132"/>
    <mergeCell ref="C80:F82"/>
    <mergeCell ref="C35:F36"/>
    <mergeCell ref="B32:I32"/>
    <mergeCell ref="C9:D9"/>
    <mergeCell ref="C4:F5"/>
    <mergeCell ref="C8:G8"/>
    <mergeCell ref="B7:I7"/>
    <mergeCell ref="A1:L1"/>
  </mergeCells>
  <dataValidations count="2">
    <dataValidation allowBlank="1" showInputMessage="1" showErrorMessage="1" prompt="Or equivalent to region (subnational unit)_x000a_" sqref="C26" xr:uid="{00000000-0002-0000-0E00-000000000000}"/>
    <dataValidation type="list" allowBlank="1" showInputMessage="1" showErrorMessage="1" sqref="E19:E20 E24:E25 E29" xr:uid="{00000000-0002-0000-0E00-000001000000}">
      <formula1>$F$16:$F$18</formula1>
    </dataValidation>
  </dataValidations>
  <hyperlinks>
    <hyperlink ref="D83" r:id="rId1" xr:uid="{00000000-0004-0000-0E00-000000000000}"/>
  </hyperlinks>
  <pageMargins left="0.7" right="0.7" top="0.75" bottom="0.75" header="0.3" footer="0.3"/>
  <pageSetup orientation="portrait" horizontalDpi="90" verticalDpi="9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E8A7E-050F-E446-8DE1-5B45F91D473E}">
  <sheetPr codeName="Sheet4">
    <tabColor theme="8" tint="-0.249977111117893"/>
  </sheetPr>
  <dimension ref="A1:J23"/>
  <sheetViews>
    <sheetView workbookViewId="0">
      <selection activeCell="G10" sqref="G10"/>
    </sheetView>
  </sheetViews>
  <sheetFormatPr baseColWidth="10" defaultColWidth="0" defaultRowHeight="15" customHeight="1" zeroHeight="1" x14ac:dyDescent="0.2"/>
  <cols>
    <col min="1" max="2" width="10.6640625" style="56" customWidth="1"/>
    <col min="3" max="3" width="48.33203125" style="56" customWidth="1"/>
    <col min="4" max="4" width="51.6640625" style="56" customWidth="1"/>
    <col min="5" max="9" width="10.6640625" style="56" customWidth="1"/>
    <col min="10" max="10" width="3.5" style="56" customWidth="1"/>
    <col min="11" max="16384" width="10.6640625" style="56" hidden="1"/>
  </cols>
  <sheetData>
    <row r="1" spans="1:10" s="94" customFormat="1" ht="52.25" customHeight="1" x14ac:dyDescent="0.2">
      <c r="A1" s="611" t="s">
        <v>77</v>
      </c>
      <c r="B1" s="611"/>
      <c r="C1" s="611"/>
      <c r="D1" s="611"/>
      <c r="E1" s="611"/>
      <c r="F1" s="611"/>
      <c r="G1" s="611"/>
      <c r="H1" s="611"/>
      <c r="I1" s="611"/>
      <c r="J1" s="611"/>
    </row>
    <row r="2" spans="1:10" x14ac:dyDescent="0.2">
      <c r="J2" s="555"/>
    </row>
    <row r="3" spans="1:10" x14ac:dyDescent="0.2">
      <c r="C3" s="612" t="s">
        <v>78</v>
      </c>
      <c r="D3" s="613"/>
      <c r="J3" s="555"/>
    </row>
    <row r="4" spans="1:10" x14ac:dyDescent="0.2">
      <c r="C4" s="613"/>
      <c r="D4" s="613"/>
      <c r="J4" s="555"/>
    </row>
    <row r="5" spans="1:10" ht="78" customHeight="1" x14ac:dyDescent="0.2">
      <c r="C5" s="613"/>
      <c r="D5" s="613"/>
      <c r="J5" s="555"/>
    </row>
    <row r="6" spans="1:10" ht="19.25" customHeight="1" x14ac:dyDescent="0.2">
      <c r="C6" s="614"/>
      <c r="D6" s="615"/>
      <c r="J6" s="555"/>
    </row>
    <row r="7" spans="1:10" ht="17" x14ac:dyDescent="0.2">
      <c r="C7" s="616" t="s">
        <v>79</v>
      </c>
      <c r="D7" s="617"/>
      <c r="J7" s="555"/>
    </row>
    <row r="8" spans="1:10" ht="19" x14ac:dyDescent="0.25">
      <c r="C8" s="609"/>
      <c r="D8" s="610"/>
      <c r="J8" s="555"/>
    </row>
    <row r="9" spans="1:10" ht="22.25" customHeight="1" x14ac:dyDescent="0.25">
      <c r="C9" s="609" t="s">
        <v>80</v>
      </c>
      <c r="D9" s="610"/>
      <c r="J9" s="555"/>
    </row>
    <row r="10" spans="1:10" ht="22.25" customHeight="1" x14ac:dyDescent="0.25">
      <c r="C10" s="609" t="s">
        <v>6</v>
      </c>
      <c r="D10" s="610"/>
      <c r="J10" s="555"/>
    </row>
    <row r="11" spans="1:10" ht="22.25" customHeight="1" x14ac:dyDescent="0.25">
      <c r="C11" s="553"/>
      <c r="D11" s="554"/>
      <c r="J11" s="555"/>
    </row>
    <row r="12" spans="1:10" x14ac:dyDescent="0.2">
      <c r="J12" s="555"/>
    </row>
    <row r="13" spans="1:10" s="72" customFormat="1" ht="22.25" customHeight="1" x14ac:dyDescent="0.25">
      <c r="A13" s="608" t="s">
        <v>26</v>
      </c>
      <c r="B13" s="608"/>
      <c r="C13" s="608"/>
      <c r="D13" s="608"/>
      <c r="E13" s="608"/>
      <c r="F13" s="608"/>
      <c r="G13" s="608"/>
      <c r="H13" s="608"/>
      <c r="I13" s="608"/>
      <c r="J13" s="608"/>
    </row>
    <row r="14" spans="1:10" x14ac:dyDescent="0.2"/>
    <row r="15" spans="1:10" ht="15" customHeight="1" x14ac:dyDescent="0.2"/>
    <row r="16" spans="1:10" ht="15" customHeight="1" x14ac:dyDescent="0.2"/>
    <row r="17" s="56" customFormat="1" ht="15" customHeight="1" x14ac:dyDescent="0.2"/>
    <row r="18" s="56" customFormat="1" ht="15" customHeight="1" x14ac:dyDescent="0.2"/>
    <row r="19" s="56" customFormat="1" ht="15" customHeight="1" x14ac:dyDescent="0.2"/>
    <row r="20" s="56" customFormat="1" ht="15" customHeight="1" x14ac:dyDescent="0.2"/>
    <row r="21" s="56" customFormat="1" ht="15" hidden="1" customHeight="1" x14ac:dyDescent="0.2"/>
    <row r="22" s="56" customFormat="1" ht="15" hidden="1" customHeight="1" x14ac:dyDescent="0.2"/>
    <row r="23" s="56" customFormat="1" ht="15" hidden="1" customHeight="1" x14ac:dyDescent="0.2"/>
  </sheetData>
  <mergeCells count="8">
    <mergeCell ref="A13:J13"/>
    <mergeCell ref="C10:D10"/>
    <mergeCell ref="A1:J1"/>
    <mergeCell ref="C3:D5"/>
    <mergeCell ref="C6:D6"/>
    <mergeCell ref="C7:D7"/>
    <mergeCell ref="C8:D8"/>
    <mergeCell ref="C9:D9"/>
  </mergeCells>
  <hyperlinks>
    <hyperlink ref="C9" location="'Category1 '!A1" display="               3.1 Programme Management &amp; Financing" xr:uid="{562F6092-706C-2844-8DF0-42AEAE7445C6}"/>
    <hyperlink ref="C10" location="'Category2 '!A1" display="               3.2 Human Resource Management" xr:uid="{09742AD2-10A5-1743-9AA0-9AF5BFC6D38D}"/>
    <hyperlink ref="C9:D9" location="'Step2-2.1Immunization C&amp;E'!A1" display="2.1 Immunization Coverage and Equity" xr:uid="{B6279698-9C7E-6A4F-879C-4E95A878A3F7}"/>
    <hyperlink ref="C10:D10" location="'Step2-2.2 VPD surveillance'!A1" display="2.2 VPD Surveillance" xr:uid="{4773D4FA-30B9-444B-9079-0D662B65A085}"/>
  </hyperlink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7110C-9B7B-C540-861E-E866605113EB}">
  <sheetPr codeName="Sheet23">
    <tabColor theme="8" tint="-0.249977111117893"/>
  </sheetPr>
  <dimension ref="A1:V174"/>
  <sheetViews>
    <sheetView zoomScale="90" zoomScaleNormal="90" workbookViewId="0"/>
  </sheetViews>
  <sheetFormatPr baseColWidth="10" defaultColWidth="0" defaultRowHeight="15" customHeight="1" zeroHeight="1" x14ac:dyDescent="0.2"/>
  <cols>
    <col min="1" max="1" width="9.33203125" style="329" customWidth="1"/>
    <col min="2" max="2" width="35.6640625" style="329" customWidth="1"/>
    <col min="3" max="3" width="18.5" style="329" customWidth="1"/>
    <col min="4" max="5" width="18.33203125" style="329" customWidth="1"/>
    <col min="6" max="6" width="19.6640625" style="329" customWidth="1"/>
    <col min="7" max="10" width="18.33203125" style="329" customWidth="1"/>
    <col min="11" max="11" width="47.33203125" style="329" customWidth="1"/>
    <col min="12" max="12" width="15.6640625" style="329" customWidth="1"/>
    <col min="13" max="13" width="43.33203125" style="329" customWidth="1"/>
    <col min="14" max="14" width="3.5" style="329" customWidth="1"/>
    <col min="15" max="22" width="0" style="329" hidden="1" customWidth="1"/>
    <col min="23" max="16384" width="9.33203125" style="329" hidden="1"/>
  </cols>
  <sheetData>
    <row r="1" spans="1:18" ht="52.5" customHeight="1" x14ac:dyDescent="0.2">
      <c r="A1" s="327"/>
      <c r="B1" s="618" t="s">
        <v>81</v>
      </c>
      <c r="C1" s="618"/>
      <c r="D1" s="618"/>
      <c r="E1" s="618"/>
      <c r="F1" s="618"/>
      <c r="G1" s="618"/>
      <c r="H1" s="618"/>
      <c r="I1" s="618"/>
      <c r="J1" s="618"/>
      <c r="K1" s="618"/>
      <c r="L1" s="435"/>
      <c r="M1" s="328"/>
      <c r="N1" s="619"/>
    </row>
    <row r="2" spans="1:18" ht="23" customHeight="1" x14ac:dyDescent="0.2">
      <c r="A2" s="327"/>
      <c r="B2" s="435"/>
      <c r="C2" s="435"/>
      <c r="D2" s="632" t="s">
        <v>5</v>
      </c>
      <c r="E2" s="632"/>
      <c r="F2" s="632"/>
      <c r="G2" s="632"/>
      <c r="H2" s="632"/>
      <c r="I2" s="435"/>
      <c r="J2" s="435"/>
      <c r="K2" s="435"/>
      <c r="L2" s="435"/>
      <c r="M2" s="328"/>
      <c r="N2" s="620"/>
    </row>
    <row r="3" spans="1:18" ht="15" customHeight="1" x14ac:dyDescent="0.2">
      <c r="B3" s="330"/>
      <c r="N3" s="620"/>
    </row>
    <row r="4" spans="1:18" ht="15" customHeight="1" x14ac:dyDescent="0.2">
      <c r="M4" s="331"/>
      <c r="N4" s="620"/>
    </row>
    <row r="5" spans="1:18" ht="32.25" customHeight="1" x14ac:dyDescent="0.2">
      <c r="B5" s="621" t="s">
        <v>459</v>
      </c>
      <c r="C5" s="622"/>
      <c r="D5" s="622"/>
      <c r="E5" s="622"/>
      <c r="F5" s="622"/>
      <c r="G5" s="622"/>
      <c r="H5" s="622"/>
      <c r="I5" s="622"/>
      <c r="J5" s="622"/>
      <c r="K5" s="622"/>
      <c r="L5" s="433"/>
      <c r="N5" s="620"/>
    </row>
    <row r="6" spans="1:18" ht="15" customHeight="1" x14ac:dyDescent="0.2">
      <c r="B6" s="622"/>
      <c r="C6" s="622"/>
      <c r="D6" s="622"/>
      <c r="E6" s="622"/>
      <c r="F6" s="622"/>
      <c r="G6" s="622"/>
      <c r="H6" s="622"/>
      <c r="I6" s="622"/>
      <c r="J6" s="622"/>
      <c r="K6" s="622"/>
      <c r="L6" s="433"/>
      <c r="N6" s="620"/>
    </row>
    <row r="7" spans="1:18" ht="15" customHeight="1" x14ac:dyDescent="0.2">
      <c r="B7" s="622"/>
      <c r="C7" s="622"/>
      <c r="D7" s="622"/>
      <c r="E7" s="622"/>
      <c r="F7" s="622"/>
      <c r="G7" s="622"/>
      <c r="H7" s="622"/>
      <c r="I7" s="622"/>
      <c r="J7" s="622"/>
      <c r="K7" s="622"/>
      <c r="L7" s="433"/>
      <c r="N7" s="620"/>
    </row>
    <row r="8" spans="1:18" ht="15" customHeight="1" x14ac:dyDescent="0.2">
      <c r="N8" s="620"/>
    </row>
    <row r="9" spans="1:18" ht="21.75" customHeight="1" x14ac:dyDescent="0.2">
      <c r="B9" s="629" t="s">
        <v>82</v>
      </c>
      <c r="C9" s="630"/>
      <c r="D9" s="630"/>
      <c r="E9" s="630"/>
      <c r="F9" s="630"/>
      <c r="G9" s="630"/>
      <c r="H9" s="630"/>
      <c r="I9" s="630"/>
      <c r="J9" s="630"/>
      <c r="K9" s="630"/>
      <c r="L9" s="631"/>
      <c r="N9" s="620"/>
    </row>
    <row r="10" spans="1:18" ht="47" customHeight="1" x14ac:dyDescent="0.2">
      <c r="B10" s="623" t="s">
        <v>460</v>
      </c>
      <c r="C10" s="624"/>
      <c r="D10" s="624"/>
      <c r="E10" s="624"/>
      <c r="F10" s="624"/>
      <c r="G10" s="624"/>
      <c r="H10" s="624"/>
      <c r="I10" s="624"/>
      <c r="J10" s="624"/>
      <c r="K10" s="625"/>
      <c r="L10" s="441"/>
      <c r="M10" s="538"/>
      <c r="N10" s="620"/>
    </row>
    <row r="11" spans="1:18" ht="15" customHeight="1" x14ac:dyDescent="0.2">
      <c r="B11" s="332" t="s">
        <v>83</v>
      </c>
      <c r="C11" s="333"/>
      <c r="D11" s="333" t="s">
        <v>84</v>
      </c>
      <c r="L11" s="379"/>
      <c r="N11" s="620"/>
    </row>
    <row r="12" spans="1:18" ht="15" customHeight="1" x14ac:dyDescent="0.2">
      <c r="B12" s="334"/>
      <c r="C12" s="334"/>
      <c r="L12" s="379"/>
      <c r="N12" s="620"/>
    </row>
    <row r="13" spans="1:18" ht="15" customHeight="1" x14ac:dyDescent="0.2">
      <c r="A13" s="335"/>
      <c r="B13" s="336" t="s">
        <v>85</v>
      </c>
      <c r="C13" s="336"/>
      <c r="D13" s="337"/>
      <c r="E13" s="337"/>
      <c r="F13" s="337"/>
      <c r="G13" s="337"/>
      <c r="H13" s="337"/>
      <c r="I13" s="337"/>
      <c r="J13" s="337"/>
      <c r="K13" s="333" t="s">
        <v>86</v>
      </c>
      <c r="L13" s="443"/>
      <c r="N13" s="620"/>
      <c r="R13" s="338"/>
    </row>
    <row r="14" spans="1:18" ht="15" customHeight="1" x14ac:dyDescent="0.2">
      <c r="A14" s="335"/>
      <c r="B14" s="336" t="s">
        <v>87</v>
      </c>
      <c r="C14" s="336"/>
      <c r="D14" s="339"/>
      <c r="E14" s="339"/>
      <c r="F14" s="339"/>
      <c r="G14" s="339"/>
      <c r="H14" s="339"/>
      <c r="I14" s="339"/>
      <c r="J14" s="339"/>
      <c r="K14" s="340"/>
      <c r="L14" s="462"/>
      <c r="N14" s="620"/>
      <c r="R14" s="338"/>
    </row>
    <row r="15" spans="1:18" ht="15" customHeight="1" x14ac:dyDescent="0.2">
      <c r="A15" s="335"/>
      <c r="B15" s="343"/>
      <c r="C15" s="343"/>
      <c r="D15" s="20"/>
      <c r="E15" s="20"/>
      <c r="F15" s="20"/>
      <c r="G15" s="20"/>
      <c r="H15" s="20"/>
      <c r="I15" s="20"/>
      <c r="J15" s="20"/>
      <c r="K15" s="460"/>
      <c r="L15" s="460"/>
      <c r="M15" s="379"/>
      <c r="N15" s="620"/>
      <c r="R15" s="338"/>
    </row>
    <row r="16" spans="1:18" ht="15" customHeight="1" x14ac:dyDescent="0.2">
      <c r="A16" s="335"/>
      <c r="B16" s="542" t="s">
        <v>88</v>
      </c>
      <c r="C16" s="343"/>
      <c r="D16" s="20"/>
      <c r="E16" s="20"/>
      <c r="F16" s="20"/>
      <c r="G16" s="20"/>
      <c r="H16" s="20"/>
      <c r="I16" s="20"/>
      <c r="J16" s="20"/>
      <c r="K16" s="540"/>
      <c r="L16" s="540"/>
      <c r="M16" s="541"/>
      <c r="N16" s="620"/>
      <c r="R16" s="338"/>
    </row>
    <row r="17" spans="1:18" ht="15" customHeight="1" x14ac:dyDescent="0.2">
      <c r="A17" s="335"/>
      <c r="B17" s="543" t="s">
        <v>89</v>
      </c>
      <c r="C17" s="343"/>
      <c r="D17" s="20"/>
      <c r="E17" s="20"/>
      <c r="F17" s="20"/>
      <c r="G17" s="20"/>
      <c r="H17" s="20"/>
      <c r="I17" s="20"/>
      <c r="J17" s="20"/>
      <c r="K17" s="540"/>
      <c r="L17" s="540"/>
      <c r="M17" s="541"/>
      <c r="N17" s="620"/>
      <c r="R17" s="338"/>
    </row>
    <row r="18" spans="1:18" ht="15" customHeight="1" x14ac:dyDescent="0.2">
      <c r="A18" s="335"/>
      <c r="B18" s="448" t="s">
        <v>90</v>
      </c>
      <c r="C18" s="636" t="s">
        <v>91</v>
      </c>
      <c r="D18" s="636"/>
      <c r="E18" s="636"/>
      <c r="F18" s="636"/>
      <c r="G18" s="636"/>
      <c r="H18" s="636"/>
      <c r="I18" s="636"/>
      <c r="J18" s="636"/>
      <c r="K18" s="341" t="s">
        <v>92</v>
      </c>
      <c r="L18" s="445"/>
      <c r="M18" s="337"/>
      <c r="N18" s="620"/>
      <c r="R18" s="338"/>
    </row>
    <row r="19" spans="1:18" ht="15" customHeight="1" x14ac:dyDescent="0.2">
      <c r="A19" s="335"/>
      <c r="B19" s="451"/>
      <c r="C19" s="545" t="s">
        <v>93</v>
      </c>
      <c r="D19" s="544" t="s">
        <v>94</v>
      </c>
      <c r="E19" s="544" t="s">
        <v>94</v>
      </c>
      <c r="F19" s="544" t="s">
        <v>94</v>
      </c>
      <c r="G19" s="544" t="s">
        <v>94</v>
      </c>
      <c r="H19" s="544" t="s">
        <v>94</v>
      </c>
      <c r="I19" s="544" t="s">
        <v>94</v>
      </c>
      <c r="J19" s="544" t="s">
        <v>94</v>
      </c>
      <c r="K19" s="448"/>
      <c r="L19" s="445"/>
      <c r="M19" s="337"/>
      <c r="N19" s="620"/>
      <c r="R19" s="338"/>
    </row>
    <row r="20" spans="1:18" ht="38" customHeight="1" x14ac:dyDescent="0.2">
      <c r="A20" s="335"/>
      <c r="B20" s="549" t="s">
        <v>95</v>
      </c>
      <c r="C20" s="546"/>
      <c r="D20" s="547"/>
      <c r="E20" s="547"/>
      <c r="F20" s="547"/>
      <c r="G20" s="547"/>
      <c r="H20" s="547"/>
      <c r="I20" s="547"/>
      <c r="J20" s="547"/>
      <c r="K20" s="550" t="s">
        <v>461</v>
      </c>
      <c r="L20" s="20"/>
      <c r="M20" s="337"/>
      <c r="N20" s="620"/>
      <c r="R20" s="338"/>
    </row>
    <row r="21" spans="1:18" ht="47" customHeight="1" x14ac:dyDescent="0.2">
      <c r="A21" s="335"/>
      <c r="B21" s="549" t="s">
        <v>96</v>
      </c>
      <c r="C21" s="546"/>
      <c r="D21" s="547"/>
      <c r="E21" s="547"/>
      <c r="F21" s="547"/>
      <c r="G21" s="547"/>
      <c r="H21" s="547"/>
      <c r="I21" s="547"/>
      <c r="J21" s="547"/>
      <c r="K21" s="550" t="s">
        <v>462</v>
      </c>
      <c r="L21" s="20"/>
      <c r="M21" s="337"/>
      <c r="N21" s="620"/>
      <c r="R21" s="338"/>
    </row>
    <row r="22" spans="1:18" ht="48" customHeight="1" x14ac:dyDescent="0.2">
      <c r="A22" s="335"/>
      <c r="B22" s="549" t="s">
        <v>97</v>
      </c>
      <c r="C22" s="546"/>
      <c r="D22" s="546"/>
      <c r="E22" s="546"/>
      <c r="F22" s="546"/>
      <c r="G22" s="546"/>
      <c r="H22" s="546"/>
      <c r="I22" s="546"/>
      <c r="J22" s="546"/>
      <c r="K22" s="550" t="s">
        <v>463</v>
      </c>
      <c r="L22" s="20"/>
      <c r="M22" s="337"/>
      <c r="N22" s="620"/>
      <c r="R22" s="338"/>
    </row>
    <row r="23" spans="1:18" ht="45" customHeight="1" x14ac:dyDescent="0.2">
      <c r="A23" s="335"/>
      <c r="B23" s="549" t="s">
        <v>98</v>
      </c>
      <c r="C23" s="546"/>
      <c r="D23" s="547"/>
      <c r="E23" s="547"/>
      <c r="F23" s="547"/>
      <c r="G23" s="547"/>
      <c r="H23" s="547"/>
      <c r="I23" s="547"/>
      <c r="J23" s="547"/>
      <c r="K23" s="550" t="s">
        <v>464</v>
      </c>
      <c r="L23" s="20"/>
      <c r="M23" s="337"/>
      <c r="N23" s="620"/>
      <c r="R23" s="338"/>
    </row>
    <row r="24" spans="1:18" ht="74.5" customHeight="1" x14ac:dyDescent="0.2">
      <c r="A24" s="335"/>
      <c r="B24" s="549" t="s">
        <v>99</v>
      </c>
      <c r="C24" s="546"/>
      <c r="D24" s="547"/>
      <c r="E24" s="547"/>
      <c r="F24" s="547"/>
      <c r="G24" s="547"/>
      <c r="H24" s="547"/>
      <c r="I24" s="547"/>
      <c r="J24" s="547"/>
      <c r="K24" s="550" t="s">
        <v>465</v>
      </c>
      <c r="L24" s="20"/>
      <c r="M24" s="337"/>
      <c r="N24" s="620"/>
      <c r="R24" s="338"/>
    </row>
    <row r="25" spans="1:18" ht="49.25" customHeight="1" x14ac:dyDescent="0.2">
      <c r="A25" s="335"/>
      <c r="B25" s="549" t="s">
        <v>100</v>
      </c>
      <c r="C25" s="548" t="str">
        <f>IF(ISBLANK(C20),"",(((C20-C21)/C20)))</f>
        <v/>
      </c>
      <c r="D25" s="548" t="str">
        <f t="shared" ref="D25:J25" si="0">IF(ISBLANK(D20),"",(((D20-D21)/D20)))</f>
        <v/>
      </c>
      <c r="E25" s="548" t="str">
        <f t="shared" si="0"/>
        <v/>
      </c>
      <c r="F25" s="548" t="str">
        <f t="shared" si="0"/>
        <v/>
      </c>
      <c r="G25" s="548" t="str">
        <f t="shared" si="0"/>
        <v/>
      </c>
      <c r="H25" s="548" t="str">
        <f t="shared" si="0"/>
        <v/>
      </c>
      <c r="I25" s="548" t="str">
        <f t="shared" si="0"/>
        <v/>
      </c>
      <c r="J25" s="548" t="str">
        <f t="shared" si="0"/>
        <v/>
      </c>
      <c r="K25" s="550" t="s">
        <v>466</v>
      </c>
      <c r="L25" s="20"/>
      <c r="M25" s="337"/>
      <c r="N25" s="620"/>
      <c r="R25" s="338"/>
    </row>
    <row r="26" spans="1:18" ht="44.5" customHeight="1" x14ac:dyDescent="0.2">
      <c r="A26" s="335"/>
      <c r="B26" s="549" t="s">
        <v>101</v>
      </c>
      <c r="C26" s="563"/>
      <c r="D26" s="563"/>
      <c r="E26" s="563"/>
      <c r="F26" s="563"/>
      <c r="G26" s="563"/>
      <c r="H26" s="563"/>
      <c r="I26" s="563"/>
      <c r="J26" s="563"/>
      <c r="K26" s="550" t="s">
        <v>467</v>
      </c>
      <c r="L26" s="20"/>
      <c r="M26" s="337"/>
      <c r="N26" s="620"/>
      <c r="R26" s="338"/>
    </row>
    <row r="27" spans="1:18" ht="40.25" customHeight="1" x14ac:dyDescent="0.2">
      <c r="A27" s="335"/>
      <c r="B27" s="549" t="s">
        <v>102</v>
      </c>
      <c r="C27" s="563"/>
      <c r="D27" s="563"/>
      <c r="E27" s="563"/>
      <c r="F27" s="563"/>
      <c r="G27" s="563"/>
      <c r="H27" s="563"/>
      <c r="I27" s="563"/>
      <c r="J27" s="563"/>
      <c r="K27" s="550" t="s">
        <v>468</v>
      </c>
      <c r="L27" s="20"/>
      <c r="M27" s="337"/>
      <c r="N27" s="620"/>
      <c r="R27" s="338"/>
    </row>
    <row r="28" spans="1:18" ht="15" customHeight="1" x14ac:dyDescent="0.2">
      <c r="A28" s="342"/>
      <c r="B28" s="343"/>
      <c r="C28" s="343"/>
      <c r="D28" s="343"/>
      <c r="E28" s="343"/>
      <c r="F28" s="343"/>
      <c r="G28" s="343"/>
      <c r="H28" s="343"/>
      <c r="I28" s="343"/>
      <c r="J28" s="343"/>
      <c r="K28" s="344"/>
      <c r="L28" s="463"/>
      <c r="N28" s="620"/>
      <c r="R28" s="338"/>
    </row>
    <row r="29" spans="1:18" ht="34.25" customHeight="1" x14ac:dyDescent="0.2">
      <c r="A29" s="342"/>
      <c r="B29" s="637" t="s">
        <v>103</v>
      </c>
      <c r="C29" s="638"/>
      <c r="D29" s="638"/>
      <c r="E29" s="638"/>
      <c r="F29" s="638"/>
      <c r="G29" s="638"/>
      <c r="H29" s="638"/>
      <c r="I29" s="638"/>
      <c r="J29" s="638"/>
      <c r="K29" s="639"/>
      <c r="L29" s="464"/>
      <c r="N29" s="620"/>
      <c r="R29" s="338"/>
    </row>
    <row r="30" spans="1:18" ht="15" customHeight="1" x14ac:dyDescent="0.2">
      <c r="A30" s="342"/>
      <c r="B30" s="448" t="s">
        <v>90</v>
      </c>
      <c r="C30" s="636" t="s">
        <v>91</v>
      </c>
      <c r="D30" s="636"/>
      <c r="E30" s="636"/>
      <c r="F30" s="636"/>
      <c r="G30" s="636"/>
      <c r="H30" s="636"/>
      <c r="I30" s="636"/>
      <c r="J30" s="636"/>
      <c r="K30" s="341" t="s">
        <v>92</v>
      </c>
      <c r="L30" s="445"/>
      <c r="N30" s="620"/>
      <c r="R30" s="338"/>
    </row>
    <row r="31" spans="1:18" ht="15" customHeight="1" x14ac:dyDescent="0.2">
      <c r="A31" s="342"/>
      <c r="B31" s="451"/>
      <c r="C31" s="562" t="s">
        <v>93</v>
      </c>
      <c r="D31" s="544" t="s">
        <v>94</v>
      </c>
      <c r="E31" s="544" t="s">
        <v>94</v>
      </c>
      <c r="F31" s="544" t="s">
        <v>94</v>
      </c>
      <c r="G31" s="544" t="s">
        <v>94</v>
      </c>
      <c r="H31" s="544" t="s">
        <v>94</v>
      </c>
      <c r="I31" s="544" t="s">
        <v>94</v>
      </c>
      <c r="J31" s="544" t="s">
        <v>94</v>
      </c>
      <c r="K31" s="452"/>
      <c r="L31" s="445"/>
      <c r="N31" s="620"/>
      <c r="R31" s="338"/>
    </row>
    <row r="32" spans="1:18" ht="15" customHeight="1" x14ac:dyDescent="0.2">
      <c r="A32" s="342"/>
      <c r="B32" s="451"/>
      <c r="C32" s="457"/>
      <c r="D32" s="458"/>
      <c r="E32" s="458"/>
      <c r="F32" s="458"/>
      <c r="G32" s="458"/>
      <c r="H32" s="458"/>
      <c r="I32" s="458"/>
      <c r="J32" s="458"/>
      <c r="K32" s="458" t="str">
        <f>IF(ISBLANK(J32),"",IF(J32&lt;90, "x",""))</f>
        <v/>
      </c>
      <c r="L32" s="20"/>
      <c r="N32" s="620"/>
      <c r="R32" s="338"/>
    </row>
    <row r="33" spans="1:22" ht="15" customHeight="1" x14ac:dyDescent="0.2">
      <c r="A33" s="342"/>
      <c r="B33" s="451"/>
      <c r="C33" s="453"/>
      <c r="D33" s="455"/>
      <c r="E33" s="455"/>
      <c r="F33" s="455"/>
      <c r="G33" s="455"/>
      <c r="H33" s="455"/>
      <c r="I33" s="455"/>
      <c r="J33" s="455"/>
      <c r="K33" s="455" t="str">
        <f>IF(ISBLANK(J33),"",IF(J33&lt;85, "x",""))</f>
        <v/>
      </c>
      <c r="L33" s="20"/>
      <c r="N33" s="620"/>
      <c r="R33" s="338"/>
    </row>
    <row r="34" spans="1:22" ht="15" customHeight="1" x14ac:dyDescent="0.2">
      <c r="A34" s="335"/>
      <c r="B34" s="451"/>
      <c r="C34" s="453"/>
      <c r="D34" s="455"/>
      <c r="E34" s="455"/>
      <c r="F34" s="455"/>
      <c r="G34" s="455"/>
      <c r="H34" s="455"/>
      <c r="I34" s="455"/>
      <c r="J34" s="455"/>
      <c r="K34" s="455" t="str">
        <f>IF((ABS(J34-J32))&gt;10,"x","")</f>
        <v/>
      </c>
      <c r="L34" s="20"/>
      <c r="N34" s="620"/>
      <c r="R34" s="338"/>
    </row>
    <row r="35" spans="1:22" ht="15" customHeight="1" x14ac:dyDescent="0.2">
      <c r="A35" s="335"/>
      <c r="B35" s="451"/>
      <c r="C35" s="453"/>
      <c r="D35" s="455"/>
      <c r="E35" s="455"/>
      <c r="F35" s="455"/>
      <c r="G35" s="455"/>
      <c r="H35" s="455"/>
      <c r="I35" s="455"/>
      <c r="J35" s="455"/>
      <c r="K35" s="455" t="str">
        <f>IF((ABS(J35-J33))&gt;10,"x","")</f>
        <v/>
      </c>
      <c r="L35" s="20"/>
      <c r="N35" s="620"/>
      <c r="R35" s="338"/>
    </row>
    <row r="36" spans="1:22" ht="15" customHeight="1" x14ac:dyDescent="0.2">
      <c r="A36" s="342"/>
      <c r="B36" s="451"/>
      <c r="C36" s="454"/>
      <c r="D36" s="456"/>
      <c r="E36" s="456"/>
      <c r="F36" s="456"/>
      <c r="G36" s="456"/>
      <c r="H36" s="456"/>
      <c r="I36" s="456"/>
      <c r="J36" s="456"/>
      <c r="K36" s="456" t="str">
        <f>IF(ISBLANK(J36),"",IF(J36&lt;90, "x",""))</f>
        <v/>
      </c>
      <c r="L36" s="20"/>
      <c r="N36" s="620"/>
      <c r="R36" s="338"/>
    </row>
    <row r="37" spans="1:22" s="379" customFormat="1" ht="15" customHeight="1" x14ac:dyDescent="0.2">
      <c r="A37" s="342"/>
      <c r="B37" s="343"/>
      <c r="C37" s="343"/>
      <c r="D37" s="20"/>
      <c r="E37" s="20"/>
      <c r="F37" s="20"/>
      <c r="G37" s="20"/>
      <c r="H37" s="20"/>
      <c r="I37" s="20"/>
      <c r="J37" s="20"/>
      <c r="K37" s="20"/>
      <c r="L37" s="20"/>
      <c r="N37" s="620"/>
      <c r="R37" s="459"/>
    </row>
    <row r="38" spans="1:22" s="379" customFormat="1" ht="358.25" customHeight="1" x14ac:dyDescent="0.2">
      <c r="A38" s="342"/>
      <c r="B38" s="343"/>
      <c r="C38" s="343"/>
      <c r="D38" s="20"/>
      <c r="E38" s="20"/>
      <c r="F38" s="20"/>
      <c r="G38" s="20"/>
      <c r="H38" s="20"/>
      <c r="I38" s="20"/>
      <c r="J38" s="20"/>
      <c r="K38" s="20"/>
      <c r="L38" s="20"/>
      <c r="N38" s="620"/>
      <c r="R38" s="459"/>
    </row>
    <row r="39" spans="1:22" ht="22.5" customHeight="1" x14ac:dyDescent="0.2">
      <c r="B39" s="629" t="s">
        <v>104</v>
      </c>
      <c r="C39" s="630"/>
      <c r="D39" s="630"/>
      <c r="E39" s="630"/>
      <c r="F39" s="630"/>
      <c r="G39" s="630"/>
      <c r="H39" s="630"/>
      <c r="I39" s="630"/>
      <c r="J39" s="630"/>
      <c r="K39" s="630"/>
      <c r="L39" s="631"/>
      <c r="N39" s="620"/>
      <c r="R39" s="347"/>
      <c r="S39" s="348"/>
      <c r="T39" s="348"/>
      <c r="U39" s="348"/>
      <c r="V39" s="348"/>
    </row>
    <row r="40" spans="1:22" ht="57.75" customHeight="1" x14ac:dyDescent="0.2">
      <c r="B40" s="626">
        <f>IF('Étape 1- Rassembler les sources'!C13='List of barriers'!I3,'List of barriers'!I6,'List of barriers'!I7)</f>
        <v>0</v>
      </c>
      <c r="C40" s="627"/>
      <c r="D40" s="627"/>
      <c r="E40" s="627"/>
      <c r="F40" s="627"/>
      <c r="G40" s="627"/>
      <c r="H40" s="627"/>
      <c r="I40" s="627"/>
      <c r="J40" s="627"/>
      <c r="K40" s="628"/>
      <c r="L40" s="434"/>
      <c r="M40" s="348"/>
      <c r="N40" s="620"/>
      <c r="R40" s="338"/>
    </row>
    <row r="41" spans="1:22" ht="14.25" customHeight="1" x14ac:dyDescent="0.2">
      <c r="B41" s="336" t="s">
        <v>85</v>
      </c>
      <c r="C41" s="336"/>
      <c r="D41" s="349"/>
      <c r="E41" s="446"/>
      <c r="F41" s="446"/>
      <c r="G41" s="446"/>
      <c r="H41" s="446"/>
      <c r="I41" s="446"/>
      <c r="J41" s="446"/>
      <c r="K41" s="350" t="s">
        <v>105</v>
      </c>
      <c r="L41" s="350"/>
      <c r="M41" s="351"/>
      <c r="N41" s="620"/>
      <c r="R41" s="352"/>
    </row>
    <row r="42" spans="1:22" ht="14.25" customHeight="1" x14ac:dyDescent="0.2">
      <c r="B42" s="336" t="s">
        <v>87</v>
      </c>
      <c r="C42" s="336"/>
      <c r="D42" s="349"/>
      <c r="E42" s="446"/>
      <c r="F42" s="446"/>
      <c r="G42" s="446"/>
      <c r="H42" s="446"/>
      <c r="I42" s="446"/>
      <c r="J42" s="446"/>
      <c r="K42" s="350"/>
      <c r="L42" s="350"/>
      <c r="M42" s="351"/>
      <c r="N42" s="620"/>
      <c r="R42" s="352"/>
    </row>
    <row r="43" spans="1:22" ht="15" customHeight="1" x14ac:dyDescent="0.2">
      <c r="B43" s="353"/>
      <c r="C43" s="353"/>
      <c r="D43" s="354"/>
      <c r="E43" s="343"/>
      <c r="F43" s="343"/>
      <c r="G43" s="343"/>
      <c r="H43" s="343"/>
      <c r="I43" s="343"/>
      <c r="J43" s="343"/>
      <c r="K43" s="343"/>
      <c r="L43" s="343"/>
      <c r="M43" s="337"/>
      <c r="N43" s="620"/>
      <c r="R43" s="352"/>
    </row>
    <row r="44" spans="1:22" ht="41" customHeight="1" x14ac:dyDescent="0.2">
      <c r="A44" s="335"/>
      <c r="B44" s="375" t="s">
        <v>106</v>
      </c>
      <c r="C44" s="640" t="s">
        <v>107</v>
      </c>
      <c r="D44" s="640"/>
      <c r="E44" s="640"/>
      <c r="F44" s="640"/>
      <c r="G44" s="640"/>
      <c r="H44" s="640"/>
      <c r="I44" s="640"/>
      <c r="J44" s="640"/>
      <c r="K44" s="373" t="s">
        <v>108</v>
      </c>
      <c r="L44" s="355"/>
      <c r="M44" s="337"/>
      <c r="N44" s="620"/>
      <c r="R44" s="352"/>
    </row>
    <row r="45" spans="1:22" ht="20" customHeight="1" x14ac:dyDescent="0.2">
      <c r="A45" s="335"/>
      <c r="B45" s="466"/>
      <c r="C45" s="545" t="s">
        <v>93</v>
      </c>
      <c r="D45" s="544" t="s">
        <v>94</v>
      </c>
      <c r="E45" s="544" t="s">
        <v>94</v>
      </c>
      <c r="F45" s="544" t="s">
        <v>94</v>
      </c>
      <c r="G45" s="544" t="s">
        <v>94</v>
      </c>
      <c r="H45" s="544" t="s">
        <v>94</v>
      </c>
      <c r="I45" s="544" t="s">
        <v>94</v>
      </c>
      <c r="J45" s="544" t="s">
        <v>94</v>
      </c>
      <c r="K45" s="480"/>
      <c r="L45" s="355"/>
      <c r="M45" s="465"/>
      <c r="N45" s="620"/>
      <c r="R45" s="352"/>
    </row>
    <row r="46" spans="1:22" ht="15" customHeight="1" x14ac:dyDescent="0.2">
      <c r="A46" s="335"/>
      <c r="B46" s="482" t="s">
        <v>109</v>
      </c>
      <c r="C46" s="483"/>
      <c r="D46" s="484"/>
      <c r="E46" s="485"/>
      <c r="F46" s="485"/>
      <c r="G46" s="485"/>
      <c r="H46" s="485"/>
      <c r="I46" s="485"/>
      <c r="J46" s="485"/>
      <c r="K46" s="486"/>
      <c r="L46" s="246"/>
      <c r="M46" s="469"/>
      <c r="N46" s="620"/>
      <c r="R46" s="352"/>
    </row>
    <row r="47" spans="1:22" ht="15" customHeight="1" x14ac:dyDescent="0.2">
      <c r="A47" s="335"/>
      <c r="B47" s="358" t="s">
        <v>110</v>
      </c>
      <c r="C47" s="357"/>
      <c r="D47" s="105"/>
      <c r="E47" s="447"/>
      <c r="F47" s="447"/>
      <c r="G47" s="447"/>
      <c r="H47" s="447"/>
      <c r="I47" s="447"/>
      <c r="J47" s="447"/>
      <c r="K47" s="475"/>
      <c r="L47" s="246"/>
      <c r="M47" s="469"/>
      <c r="N47" s="620"/>
      <c r="R47" s="352"/>
    </row>
    <row r="48" spans="1:22" ht="15" customHeight="1" x14ac:dyDescent="0.2">
      <c r="A48" s="335"/>
      <c r="B48" s="358" t="s">
        <v>111</v>
      </c>
      <c r="C48" s="357"/>
      <c r="D48" s="105"/>
      <c r="E48" s="447"/>
      <c r="F48" s="447"/>
      <c r="G48" s="447"/>
      <c r="H48" s="447"/>
      <c r="I48" s="447"/>
      <c r="J48" s="447"/>
      <c r="K48" s="475"/>
      <c r="L48" s="246"/>
      <c r="M48" s="469"/>
      <c r="N48" s="620"/>
      <c r="R48" s="352"/>
    </row>
    <row r="49" spans="1:18" ht="15" customHeight="1" x14ac:dyDescent="0.2">
      <c r="A49" s="335"/>
      <c r="B49" s="361" t="s">
        <v>112</v>
      </c>
      <c r="C49" s="487">
        <f>ABS(C47-C48)</f>
        <v>0</v>
      </c>
      <c r="D49" s="487">
        <f t="shared" ref="D49:J49" si="1">ABS(D47-D48)</f>
        <v>0</v>
      </c>
      <c r="E49" s="487">
        <f t="shared" si="1"/>
        <v>0</v>
      </c>
      <c r="F49" s="487">
        <f t="shared" si="1"/>
        <v>0</v>
      </c>
      <c r="G49" s="487">
        <f t="shared" si="1"/>
        <v>0</v>
      </c>
      <c r="H49" s="487">
        <f t="shared" si="1"/>
        <v>0</v>
      </c>
      <c r="I49" s="487">
        <f t="shared" si="1"/>
        <v>0</v>
      </c>
      <c r="J49" s="488">
        <f t="shared" si="1"/>
        <v>0</v>
      </c>
      <c r="K49" s="489"/>
      <c r="L49" s="246"/>
      <c r="M49" s="469"/>
      <c r="N49" s="620"/>
      <c r="R49" s="352"/>
    </row>
    <row r="50" spans="1:18" ht="15" customHeight="1" x14ac:dyDescent="0.2">
      <c r="A50" s="335"/>
      <c r="B50" s="499"/>
      <c r="C50" s="500"/>
      <c r="D50" s="501"/>
      <c r="E50" s="502"/>
      <c r="F50" s="502"/>
      <c r="G50" s="502"/>
      <c r="H50" s="502"/>
      <c r="I50" s="502"/>
      <c r="J50" s="502"/>
      <c r="K50" s="475"/>
      <c r="L50" s="246"/>
      <c r="M50" s="469"/>
      <c r="N50" s="620"/>
      <c r="R50" s="352"/>
    </row>
    <row r="51" spans="1:18" ht="15" customHeight="1" x14ac:dyDescent="0.2">
      <c r="A51" s="335"/>
      <c r="B51" s="491" t="s">
        <v>113</v>
      </c>
      <c r="C51" s="492"/>
      <c r="D51" s="484"/>
      <c r="E51" s="485"/>
      <c r="F51" s="485"/>
      <c r="G51" s="485"/>
      <c r="H51" s="485"/>
      <c r="I51" s="485"/>
      <c r="J51" s="485"/>
      <c r="K51" s="493"/>
      <c r="L51" s="470"/>
      <c r="M51" s="471"/>
      <c r="N51" s="620"/>
      <c r="R51" s="352"/>
    </row>
    <row r="52" spans="1:18" ht="15" customHeight="1" x14ac:dyDescent="0.2">
      <c r="A52" s="335"/>
      <c r="B52" s="358" t="s">
        <v>114</v>
      </c>
      <c r="C52" s="359"/>
      <c r="D52" s="105"/>
      <c r="E52" s="447"/>
      <c r="F52" s="447"/>
      <c r="G52" s="447"/>
      <c r="H52" s="447"/>
      <c r="I52" s="447"/>
      <c r="J52" s="447"/>
      <c r="K52" s="476"/>
      <c r="L52" s="472"/>
      <c r="M52" s="473"/>
      <c r="N52" s="620"/>
    </row>
    <row r="53" spans="1:18" ht="15" customHeight="1" x14ac:dyDescent="0.2">
      <c r="A53" s="335"/>
      <c r="B53" s="358" t="s">
        <v>115</v>
      </c>
      <c r="C53" s="359"/>
      <c r="D53" s="105"/>
      <c r="E53" s="447"/>
      <c r="F53" s="447"/>
      <c r="G53" s="447"/>
      <c r="H53" s="447"/>
      <c r="I53" s="447"/>
      <c r="J53" s="447"/>
      <c r="K53" s="477"/>
      <c r="L53" s="360"/>
      <c r="M53" s="467"/>
      <c r="N53" s="620"/>
    </row>
    <row r="54" spans="1:18" ht="15" customHeight="1" x14ac:dyDescent="0.2">
      <c r="A54" s="335"/>
      <c r="B54" s="361" t="s">
        <v>112</v>
      </c>
      <c r="C54" s="204">
        <f>ABS(C53-C52)</f>
        <v>0</v>
      </c>
      <c r="D54" s="204">
        <f t="shared" ref="D54:J54" si="2">ABS(D53-D52)</f>
        <v>0</v>
      </c>
      <c r="E54" s="204">
        <f t="shared" si="2"/>
        <v>0</v>
      </c>
      <c r="F54" s="204">
        <f t="shared" si="2"/>
        <v>0</v>
      </c>
      <c r="G54" s="204">
        <f t="shared" si="2"/>
        <v>0</v>
      </c>
      <c r="H54" s="204">
        <f t="shared" si="2"/>
        <v>0</v>
      </c>
      <c r="I54" s="204">
        <f t="shared" si="2"/>
        <v>0</v>
      </c>
      <c r="J54" s="474">
        <f t="shared" si="2"/>
        <v>0</v>
      </c>
      <c r="K54" s="479"/>
      <c r="L54" s="343"/>
      <c r="M54" s="468"/>
      <c r="N54" s="620"/>
    </row>
    <row r="55" spans="1:18" ht="15" customHeight="1" x14ac:dyDescent="0.2">
      <c r="A55" s="335"/>
      <c r="B55" s="494"/>
      <c r="C55" s="495"/>
      <c r="D55" s="496"/>
      <c r="E55" s="447"/>
      <c r="F55" s="447"/>
      <c r="G55" s="447"/>
      <c r="H55" s="447"/>
      <c r="I55" s="447"/>
      <c r="J55" s="447"/>
      <c r="K55" s="477"/>
      <c r="L55" s="360"/>
      <c r="M55" s="337"/>
      <c r="N55" s="620"/>
    </row>
    <row r="56" spans="1:18" ht="15" customHeight="1" x14ac:dyDescent="0.2">
      <c r="A56" s="335"/>
      <c r="B56" s="482" t="s">
        <v>116</v>
      </c>
      <c r="C56" s="492"/>
      <c r="D56" s="484"/>
      <c r="E56" s="485"/>
      <c r="F56" s="485"/>
      <c r="G56" s="485"/>
      <c r="H56" s="485"/>
      <c r="I56" s="485"/>
      <c r="J56" s="485"/>
      <c r="K56" s="497"/>
      <c r="L56" s="360"/>
      <c r="M56" s="337"/>
      <c r="N56" s="620"/>
    </row>
    <row r="57" spans="1:18" ht="15" customHeight="1" x14ac:dyDescent="0.2">
      <c r="A57" s="335"/>
      <c r="B57" s="358" t="s">
        <v>117</v>
      </c>
      <c r="C57" s="359"/>
      <c r="D57" s="105"/>
      <c r="E57" s="447"/>
      <c r="F57" s="447"/>
      <c r="G57" s="447"/>
      <c r="H57" s="447"/>
      <c r="I57" s="447"/>
      <c r="J57" s="447"/>
      <c r="K57" s="477"/>
      <c r="L57" s="360"/>
      <c r="M57" s="337"/>
      <c r="N57" s="620"/>
    </row>
    <row r="58" spans="1:18" ht="15" customHeight="1" x14ac:dyDescent="0.2">
      <c r="A58" s="335"/>
      <c r="B58" s="358" t="s">
        <v>118</v>
      </c>
      <c r="C58" s="359"/>
      <c r="D58" s="105"/>
      <c r="E58" s="447"/>
      <c r="F58" s="447"/>
      <c r="G58" s="447"/>
      <c r="H58" s="447"/>
      <c r="I58" s="447"/>
      <c r="J58" s="447"/>
      <c r="K58" s="477"/>
      <c r="L58" s="360"/>
      <c r="M58" s="337"/>
      <c r="N58" s="620"/>
    </row>
    <row r="59" spans="1:18" ht="15" customHeight="1" x14ac:dyDescent="0.2">
      <c r="A59" s="335"/>
      <c r="B59" s="361" t="s">
        <v>112</v>
      </c>
      <c r="C59" s="204">
        <f>ABS(C57-C58)</f>
        <v>0</v>
      </c>
      <c r="D59" s="204">
        <f t="shared" ref="D59:J59" si="3">ABS(D57-D58)</f>
        <v>0</v>
      </c>
      <c r="E59" s="204">
        <f t="shared" si="3"/>
        <v>0</v>
      </c>
      <c r="F59" s="204">
        <f t="shared" si="3"/>
        <v>0</v>
      </c>
      <c r="G59" s="204">
        <f t="shared" si="3"/>
        <v>0</v>
      </c>
      <c r="H59" s="204">
        <f t="shared" si="3"/>
        <v>0</v>
      </c>
      <c r="I59" s="204">
        <f t="shared" si="3"/>
        <v>0</v>
      </c>
      <c r="J59" s="474">
        <f t="shared" si="3"/>
        <v>0</v>
      </c>
      <c r="K59" s="498"/>
      <c r="L59" s="360"/>
      <c r="M59" s="337"/>
      <c r="N59" s="620"/>
    </row>
    <row r="60" spans="1:18" ht="15" customHeight="1" x14ac:dyDescent="0.2">
      <c r="A60" s="335"/>
      <c r="B60" s="490"/>
      <c r="C60" s="481"/>
      <c r="D60" s="104"/>
      <c r="E60" s="447"/>
      <c r="F60" s="447"/>
      <c r="G60" s="447"/>
      <c r="H60" s="447"/>
      <c r="I60" s="447"/>
      <c r="J60" s="447"/>
      <c r="K60" s="477"/>
      <c r="L60" s="360"/>
      <c r="M60" s="337"/>
      <c r="N60" s="620"/>
    </row>
    <row r="61" spans="1:18" ht="15" customHeight="1" x14ac:dyDescent="0.2">
      <c r="A61" s="335"/>
      <c r="B61" s="356" t="s">
        <v>119</v>
      </c>
      <c r="C61" s="359"/>
      <c r="D61" s="105"/>
      <c r="E61" s="447"/>
      <c r="F61" s="447"/>
      <c r="G61" s="447"/>
      <c r="H61" s="447"/>
      <c r="I61" s="447"/>
      <c r="J61" s="447"/>
      <c r="K61" s="477"/>
      <c r="L61" s="360"/>
      <c r="M61" s="337"/>
      <c r="N61" s="620"/>
    </row>
    <row r="62" spans="1:18" ht="15" customHeight="1" x14ac:dyDescent="0.2">
      <c r="A62" s="335"/>
      <c r="B62" s="358" t="s">
        <v>120</v>
      </c>
      <c r="C62" s="359"/>
      <c r="D62" s="105"/>
      <c r="E62" s="447"/>
      <c r="F62" s="447"/>
      <c r="G62" s="447"/>
      <c r="H62" s="447"/>
      <c r="I62" s="447"/>
      <c r="J62" s="447"/>
      <c r="K62" s="478"/>
      <c r="L62" s="343"/>
      <c r="M62" s="337"/>
      <c r="N62" s="620"/>
    </row>
    <row r="63" spans="1:18" ht="15" customHeight="1" x14ac:dyDescent="0.2">
      <c r="A63" s="335"/>
      <c r="B63" s="358" t="s">
        <v>121</v>
      </c>
      <c r="C63" s="359"/>
      <c r="D63" s="105"/>
      <c r="E63" s="447"/>
      <c r="F63" s="447"/>
      <c r="G63" s="447"/>
      <c r="H63" s="447"/>
      <c r="I63" s="447"/>
      <c r="J63" s="447"/>
      <c r="K63" s="478"/>
      <c r="L63" s="343"/>
      <c r="M63" s="337"/>
      <c r="N63" s="620"/>
    </row>
    <row r="64" spans="1:18" ht="15" customHeight="1" x14ac:dyDescent="0.2">
      <c r="A64" s="335"/>
      <c r="B64" s="361" t="s">
        <v>112</v>
      </c>
      <c r="C64" s="204">
        <f>ABS(C62-C63)</f>
        <v>0</v>
      </c>
      <c r="D64" s="204">
        <f t="shared" ref="D64:J64" si="4">ABS(D62-D63)</f>
        <v>0</v>
      </c>
      <c r="E64" s="204">
        <f t="shared" si="4"/>
        <v>0</v>
      </c>
      <c r="F64" s="204">
        <f t="shared" si="4"/>
        <v>0</v>
      </c>
      <c r="G64" s="204">
        <f t="shared" si="4"/>
        <v>0</v>
      </c>
      <c r="H64" s="204">
        <f t="shared" si="4"/>
        <v>0</v>
      </c>
      <c r="I64" s="204">
        <f t="shared" si="4"/>
        <v>0</v>
      </c>
      <c r="J64" s="474">
        <f t="shared" si="4"/>
        <v>0</v>
      </c>
      <c r="K64" s="479"/>
      <c r="L64" s="343"/>
      <c r="M64" s="337"/>
      <c r="N64" s="620"/>
    </row>
    <row r="65" spans="2:14" ht="19.25" customHeight="1" x14ac:dyDescent="0.2">
      <c r="B65" s="362"/>
      <c r="C65" s="362"/>
      <c r="D65" s="362"/>
      <c r="E65" s="362"/>
      <c r="F65" s="362"/>
      <c r="G65" s="362"/>
      <c r="H65" s="362"/>
      <c r="I65" s="362"/>
      <c r="J65" s="362"/>
      <c r="K65" s="363"/>
      <c r="L65" s="363"/>
      <c r="N65" s="620"/>
    </row>
    <row r="66" spans="2:14" ht="66" customHeight="1" x14ac:dyDescent="0.2">
      <c r="B66" s="641" t="s">
        <v>122</v>
      </c>
      <c r="C66" s="642"/>
      <c r="D66" s="642"/>
      <c r="E66" s="642"/>
      <c r="F66" s="642"/>
      <c r="G66" s="642"/>
      <c r="H66" s="642"/>
      <c r="I66" s="642"/>
      <c r="J66" s="642"/>
      <c r="K66" s="643"/>
      <c r="L66" s="363"/>
      <c r="N66" s="620"/>
    </row>
    <row r="67" spans="2:14" ht="49.25" customHeight="1" x14ac:dyDescent="0.2">
      <c r="B67" s="375" t="s">
        <v>106</v>
      </c>
      <c r="C67" s="640" t="s">
        <v>107</v>
      </c>
      <c r="D67" s="640"/>
      <c r="E67" s="640"/>
      <c r="F67" s="640"/>
      <c r="G67" s="640"/>
      <c r="H67" s="640"/>
      <c r="I67" s="640"/>
      <c r="J67" s="640"/>
      <c r="K67" s="373" t="s">
        <v>108</v>
      </c>
      <c r="L67" s="363"/>
      <c r="N67" s="620"/>
    </row>
    <row r="68" spans="2:14" ht="19.25" customHeight="1" x14ac:dyDescent="0.2">
      <c r="B68" s="466"/>
      <c r="C68" s="545" t="s">
        <v>93</v>
      </c>
      <c r="D68" s="544" t="s">
        <v>94</v>
      </c>
      <c r="E68" s="544" t="s">
        <v>94</v>
      </c>
      <c r="F68" s="544" t="s">
        <v>94</v>
      </c>
      <c r="G68" s="544" t="s">
        <v>94</v>
      </c>
      <c r="H68" s="544" t="s">
        <v>94</v>
      </c>
      <c r="I68" s="544" t="s">
        <v>94</v>
      </c>
      <c r="J68" s="544" t="s">
        <v>94</v>
      </c>
      <c r="K68" s="480"/>
      <c r="L68" s="363"/>
      <c r="N68" s="620"/>
    </row>
    <row r="69" spans="2:14" ht="19.25" customHeight="1" x14ac:dyDescent="0.2">
      <c r="B69" s="482"/>
      <c r="C69" s="483"/>
      <c r="D69" s="484"/>
      <c r="E69" s="485"/>
      <c r="F69" s="485"/>
      <c r="G69" s="485"/>
      <c r="H69" s="485"/>
      <c r="I69" s="485"/>
      <c r="J69" s="485"/>
      <c r="K69" s="486"/>
      <c r="L69" s="363"/>
      <c r="N69" s="620"/>
    </row>
    <row r="70" spans="2:14" ht="19.25" customHeight="1" x14ac:dyDescent="0.2">
      <c r="B70" s="358"/>
      <c r="C70" s="357"/>
      <c r="D70" s="105"/>
      <c r="E70" s="447"/>
      <c r="F70" s="447"/>
      <c r="G70" s="447"/>
      <c r="H70" s="447"/>
      <c r="I70" s="447"/>
      <c r="J70" s="447"/>
      <c r="K70" s="475"/>
      <c r="L70" s="363"/>
      <c r="N70" s="620"/>
    </row>
    <row r="71" spans="2:14" ht="19.25" customHeight="1" x14ac:dyDescent="0.2">
      <c r="B71" s="358"/>
      <c r="C71" s="357"/>
      <c r="D71" s="105"/>
      <c r="E71" s="447"/>
      <c r="F71" s="447"/>
      <c r="G71" s="447"/>
      <c r="H71" s="447"/>
      <c r="I71" s="447"/>
      <c r="J71" s="447"/>
      <c r="K71" s="475"/>
      <c r="L71" s="363"/>
      <c r="N71" s="620"/>
    </row>
    <row r="72" spans="2:14" ht="19.25" customHeight="1" x14ac:dyDescent="0.2">
      <c r="B72" s="361" t="s">
        <v>112</v>
      </c>
      <c r="C72" s="487">
        <f t="shared" ref="C72:J72" si="5">ABS(C70-C71)</f>
        <v>0</v>
      </c>
      <c r="D72" s="487">
        <f t="shared" si="5"/>
        <v>0</v>
      </c>
      <c r="E72" s="487">
        <f t="shared" si="5"/>
        <v>0</v>
      </c>
      <c r="F72" s="487">
        <f t="shared" si="5"/>
        <v>0</v>
      </c>
      <c r="G72" s="487">
        <f t="shared" si="5"/>
        <v>0</v>
      </c>
      <c r="H72" s="487">
        <f t="shared" si="5"/>
        <v>0</v>
      </c>
      <c r="I72" s="487">
        <f t="shared" si="5"/>
        <v>0</v>
      </c>
      <c r="J72" s="488">
        <f t="shared" si="5"/>
        <v>0</v>
      </c>
      <c r="K72" s="489"/>
      <c r="L72" s="363"/>
      <c r="N72" s="620"/>
    </row>
    <row r="73" spans="2:14" ht="19.25" customHeight="1" x14ac:dyDescent="0.2">
      <c r="B73" s="499"/>
      <c r="C73" s="500"/>
      <c r="D73" s="501"/>
      <c r="E73" s="502"/>
      <c r="F73" s="502"/>
      <c r="G73" s="502"/>
      <c r="H73" s="502"/>
      <c r="I73" s="502"/>
      <c r="J73" s="502"/>
      <c r="K73" s="475"/>
      <c r="L73" s="363"/>
      <c r="N73" s="620"/>
    </row>
    <row r="74" spans="2:14" ht="19.25" customHeight="1" x14ac:dyDescent="0.2">
      <c r="B74" s="491"/>
      <c r="C74" s="492"/>
      <c r="D74" s="484"/>
      <c r="E74" s="485"/>
      <c r="F74" s="485"/>
      <c r="G74" s="485"/>
      <c r="H74" s="485"/>
      <c r="I74" s="485"/>
      <c r="J74" s="485"/>
      <c r="K74" s="493"/>
      <c r="L74" s="363"/>
      <c r="N74" s="620"/>
    </row>
    <row r="75" spans="2:14" ht="19.25" customHeight="1" x14ac:dyDescent="0.2">
      <c r="B75" s="358"/>
      <c r="C75" s="359"/>
      <c r="D75" s="105"/>
      <c r="E75" s="447"/>
      <c r="F75" s="447"/>
      <c r="G75" s="447"/>
      <c r="H75" s="447"/>
      <c r="I75" s="447"/>
      <c r="J75" s="447"/>
      <c r="K75" s="476"/>
      <c r="L75" s="363"/>
      <c r="N75" s="620"/>
    </row>
    <row r="76" spans="2:14" ht="19.25" customHeight="1" x14ac:dyDescent="0.2">
      <c r="B76" s="358"/>
      <c r="C76" s="359"/>
      <c r="D76" s="105"/>
      <c r="E76" s="447"/>
      <c r="F76" s="447"/>
      <c r="G76" s="447"/>
      <c r="H76" s="447"/>
      <c r="I76" s="447"/>
      <c r="J76" s="447"/>
      <c r="K76" s="477"/>
      <c r="L76" s="363"/>
      <c r="N76" s="620"/>
    </row>
    <row r="77" spans="2:14" ht="19.25" customHeight="1" x14ac:dyDescent="0.2">
      <c r="B77" s="361" t="s">
        <v>112</v>
      </c>
      <c r="C77" s="204">
        <f t="shared" ref="C77:J77" si="6">ABS(C76-C75)</f>
        <v>0</v>
      </c>
      <c r="D77" s="204">
        <f t="shared" si="6"/>
        <v>0</v>
      </c>
      <c r="E77" s="204">
        <f t="shared" si="6"/>
        <v>0</v>
      </c>
      <c r="F77" s="204">
        <f t="shared" si="6"/>
        <v>0</v>
      </c>
      <c r="G77" s="204">
        <f t="shared" si="6"/>
        <v>0</v>
      </c>
      <c r="H77" s="204">
        <f t="shared" si="6"/>
        <v>0</v>
      </c>
      <c r="I77" s="204">
        <f t="shared" si="6"/>
        <v>0</v>
      </c>
      <c r="J77" s="474">
        <f t="shared" si="6"/>
        <v>0</v>
      </c>
      <c r="K77" s="479"/>
      <c r="L77" s="363"/>
      <c r="N77" s="620"/>
    </row>
    <row r="78" spans="2:14" ht="19.25" customHeight="1" x14ac:dyDescent="0.2">
      <c r="B78" s="494"/>
      <c r="C78" s="495"/>
      <c r="D78" s="496"/>
      <c r="E78" s="447"/>
      <c r="F78" s="447"/>
      <c r="G78" s="447"/>
      <c r="H78" s="447"/>
      <c r="I78" s="447"/>
      <c r="J78" s="447"/>
      <c r="K78" s="477"/>
      <c r="L78" s="363"/>
      <c r="N78" s="620"/>
    </row>
    <row r="79" spans="2:14" ht="19.25" customHeight="1" x14ac:dyDescent="0.2">
      <c r="B79" s="482"/>
      <c r="C79" s="492"/>
      <c r="D79" s="484"/>
      <c r="E79" s="485"/>
      <c r="F79" s="485"/>
      <c r="G79" s="485"/>
      <c r="H79" s="485"/>
      <c r="I79" s="485"/>
      <c r="J79" s="485"/>
      <c r="K79" s="497"/>
      <c r="L79" s="363"/>
      <c r="N79" s="620"/>
    </row>
    <row r="80" spans="2:14" ht="19.25" customHeight="1" x14ac:dyDescent="0.2">
      <c r="B80" s="358"/>
      <c r="C80" s="359"/>
      <c r="D80" s="105"/>
      <c r="E80" s="447"/>
      <c r="F80" s="447"/>
      <c r="G80" s="447"/>
      <c r="H80" s="447"/>
      <c r="I80" s="447"/>
      <c r="J80" s="447"/>
      <c r="K80" s="477"/>
      <c r="L80" s="363"/>
      <c r="N80" s="620"/>
    </row>
    <row r="81" spans="1:18" ht="19.25" customHeight="1" x14ac:dyDescent="0.2">
      <c r="B81" s="358"/>
      <c r="C81" s="359"/>
      <c r="D81" s="105"/>
      <c r="E81" s="447"/>
      <c r="F81" s="447"/>
      <c r="G81" s="447"/>
      <c r="H81" s="447"/>
      <c r="I81" s="447"/>
      <c r="J81" s="447"/>
      <c r="K81" s="477"/>
      <c r="L81" s="363"/>
      <c r="N81" s="620"/>
    </row>
    <row r="82" spans="1:18" ht="19.25" customHeight="1" x14ac:dyDescent="0.2">
      <c r="B82" s="361" t="s">
        <v>112</v>
      </c>
      <c r="C82" s="204">
        <f t="shared" ref="C82:J82" si="7">ABS(C80-C81)</f>
        <v>0</v>
      </c>
      <c r="D82" s="204">
        <f t="shared" si="7"/>
        <v>0</v>
      </c>
      <c r="E82" s="204">
        <f t="shared" si="7"/>
        <v>0</v>
      </c>
      <c r="F82" s="204">
        <f t="shared" si="7"/>
        <v>0</v>
      </c>
      <c r="G82" s="204">
        <f t="shared" si="7"/>
        <v>0</v>
      </c>
      <c r="H82" s="204">
        <f t="shared" si="7"/>
        <v>0</v>
      </c>
      <c r="I82" s="204">
        <f t="shared" si="7"/>
        <v>0</v>
      </c>
      <c r="J82" s="474">
        <f t="shared" si="7"/>
        <v>0</v>
      </c>
      <c r="K82" s="498"/>
      <c r="L82" s="363"/>
      <c r="N82" s="620"/>
    </row>
    <row r="83" spans="1:18" ht="15" customHeight="1" x14ac:dyDescent="0.2">
      <c r="B83" s="490"/>
      <c r="C83" s="481"/>
      <c r="D83" s="104"/>
      <c r="E83" s="447"/>
      <c r="F83" s="447"/>
      <c r="G83" s="447"/>
      <c r="H83" s="447"/>
      <c r="I83" s="447"/>
      <c r="J83" s="447"/>
      <c r="K83" s="477"/>
      <c r="N83" s="620"/>
    </row>
    <row r="84" spans="1:18" ht="15" customHeight="1" x14ac:dyDescent="0.2">
      <c r="B84" s="356"/>
      <c r="C84" s="359"/>
      <c r="D84" s="105"/>
      <c r="E84" s="447"/>
      <c r="F84" s="447"/>
      <c r="G84" s="447"/>
      <c r="H84" s="447"/>
      <c r="I84" s="447"/>
      <c r="J84" s="447"/>
      <c r="K84" s="477"/>
      <c r="N84" s="620"/>
    </row>
    <row r="85" spans="1:18" ht="15" customHeight="1" x14ac:dyDescent="0.2">
      <c r="A85" s="334"/>
      <c r="B85" s="358"/>
      <c r="C85" s="359"/>
      <c r="D85" s="105"/>
      <c r="E85" s="447"/>
      <c r="F85" s="447"/>
      <c r="G85" s="447"/>
      <c r="H85" s="447"/>
      <c r="I85" s="447"/>
      <c r="J85" s="447"/>
      <c r="K85" s="478"/>
      <c r="L85" s="334"/>
      <c r="M85" s="334"/>
      <c r="N85" s="620"/>
    </row>
    <row r="86" spans="1:18" ht="15" customHeight="1" x14ac:dyDescent="0.2">
      <c r="A86" s="354"/>
      <c r="B86" s="358"/>
      <c r="C86" s="359"/>
      <c r="D86" s="105"/>
      <c r="E86" s="447"/>
      <c r="F86" s="447"/>
      <c r="G86" s="447"/>
      <c r="H86" s="447"/>
      <c r="I86" s="447"/>
      <c r="J86" s="447"/>
      <c r="K86" s="478"/>
      <c r="L86" s="339"/>
      <c r="M86" s="334"/>
      <c r="N86" s="365"/>
    </row>
    <row r="87" spans="1:18" ht="21" customHeight="1" x14ac:dyDescent="0.2">
      <c r="A87" s="342"/>
      <c r="B87" s="361" t="s">
        <v>112</v>
      </c>
      <c r="C87" s="204">
        <f t="shared" ref="C87:J87" si="8">ABS(C85-C86)</f>
        <v>0</v>
      </c>
      <c r="D87" s="204">
        <f t="shared" si="8"/>
        <v>0</v>
      </c>
      <c r="E87" s="204">
        <f t="shared" si="8"/>
        <v>0</v>
      </c>
      <c r="F87" s="204">
        <f t="shared" si="8"/>
        <v>0</v>
      </c>
      <c r="G87" s="204">
        <f t="shared" si="8"/>
        <v>0</v>
      </c>
      <c r="H87" s="204">
        <f t="shared" si="8"/>
        <v>0</v>
      </c>
      <c r="I87" s="204">
        <f t="shared" si="8"/>
        <v>0</v>
      </c>
      <c r="J87" s="474">
        <f t="shared" si="8"/>
        <v>0</v>
      </c>
      <c r="K87" s="479"/>
      <c r="L87" s="503"/>
      <c r="N87" s="365"/>
      <c r="R87" s="338"/>
    </row>
    <row r="88" spans="1:18" ht="21" customHeight="1" x14ac:dyDescent="0.2">
      <c r="A88" s="342"/>
      <c r="B88" s="364"/>
      <c r="C88" s="20"/>
      <c r="D88" s="20"/>
      <c r="E88" s="20"/>
      <c r="F88" s="20"/>
      <c r="G88" s="20"/>
      <c r="H88" s="20"/>
      <c r="I88" s="20"/>
      <c r="J88" s="20"/>
      <c r="K88" s="343"/>
      <c r="L88" s="504"/>
      <c r="N88" s="365"/>
      <c r="R88" s="338"/>
    </row>
    <row r="89" spans="1:18" ht="21" customHeight="1" x14ac:dyDescent="0.2">
      <c r="A89" s="342"/>
      <c r="B89" s="647" t="s">
        <v>123</v>
      </c>
      <c r="C89" s="648"/>
      <c r="D89" s="648"/>
      <c r="E89" s="648"/>
      <c r="F89" s="648"/>
      <c r="G89" s="648"/>
      <c r="H89" s="648"/>
      <c r="I89" s="648"/>
      <c r="J89" s="648"/>
      <c r="K89" s="648"/>
      <c r="L89" s="649"/>
      <c r="N89" s="365"/>
      <c r="R89" s="338"/>
    </row>
    <row r="90" spans="1:18" s="367" customFormat="1" ht="81" customHeight="1" x14ac:dyDescent="0.2">
      <c r="A90" s="366"/>
      <c r="B90" s="644" t="s">
        <v>469</v>
      </c>
      <c r="C90" s="644"/>
      <c r="D90" s="644"/>
      <c r="E90" s="644"/>
      <c r="F90" s="644"/>
      <c r="G90" s="644"/>
      <c r="H90" s="644"/>
      <c r="I90" s="644"/>
      <c r="J90" s="644"/>
      <c r="K90" s="645"/>
      <c r="L90" s="436"/>
      <c r="N90" s="365"/>
      <c r="R90" s="368"/>
    </row>
    <row r="91" spans="1:18" s="367" customFormat="1" ht="54" customHeight="1" x14ac:dyDescent="0.2">
      <c r="A91" s="366"/>
      <c r="B91" s="646" t="s">
        <v>470</v>
      </c>
      <c r="C91" s="646"/>
      <c r="D91" s="646"/>
      <c r="E91" s="646"/>
      <c r="F91" s="646"/>
      <c r="G91" s="646"/>
      <c r="H91" s="646"/>
      <c r="I91" s="646"/>
      <c r="J91" s="646"/>
      <c r="K91" s="646"/>
      <c r="L91" s="302"/>
      <c r="M91" s="369"/>
      <c r="N91" s="365"/>
      <c r="R91" s="368"/>
    </row>
    <row r="92" spans="1:18" s="367" customFormat="1" ht="20" customHeight="1" x14ac:dyDescent="0.2">
      <c r="A92" s="366"/>
      <c r="B92" s="572" t="s">
        <v>124</v>
      </c>
      <c r="C92" s="371"/>
      <c r="D92" s="371" t="s">
        <v>125</v>
      </c>
      <c r="E92" s="292"/>
      <c r="F92" s="292"/>
      <c r="G92" s="292"/>
      <c r="H92" s="292"/>
      <c r="I92" s="292"/>
      <c r="J92" s="292"/>
      <c r="K92" s="292"/>
      <c r="L92" s="292"/>
      <c r="M92" s="369"/>
      <c r="N92" s="365"/>
      <c r="R92" s="368"/>
    </row>
    <row r="93" spans="1:18" s="367" customFormat="1" ht="15" customHeight="1" x14ac:dyDescent="0.2">
      <c r="A93" s="366"/>
      <c r="B93" s="292"/>
      <c r="C93" s="292"/>
      <c r="D93" s="292"/>
      <c r="E93" s="292"/>
      <c r="F93" s="292"/>
      <c r="G93" s="292"/>
      <c r="H93" s="292"/>
      <c r="I93" s="292"/>
      <c r="J93" s="292"/>
      <c r="K93" s="292"/>
      <c r="L93" s="292"/>
      <c r="M93" s="369"/>
      <c r="N93" s="365"/>
      <c r="R93" s="368"/>
    </row>
    <row r="94" spans="1:18" s="367" customFormat="1" ht="19.25" customHeight="1" x14ac:dyDescent="0.2">
      <c r="A94" s="366"/>
      <c r="B94" s="336" t="s">
        <v>85</v>
      </c>
      <c r="C94" s="336"/>
      <c r="D94" s="302"/>
      <c r="E94" s="302"/>
      <c r="F94" s="302"/>
      <c r="G94" s="302"/>
      <c r="H94" s="302"/>
      <c r="I94" s="302"/>
      <c r="J94" s="302"/>
      <c r="K94" s="302"/>
      <c r="L94" s="302"/>
      <c r="M94" s="369"/>
      <c r="N94" s="365"/>
      <c r="R94" s="368"/>
    </row>
    <row r="95" spans="1:18" s="367" customFormat="1" ht="19.25" customHeight="1" x14ac:dyDescent="0.2">
      <c r="A95" s="366"/>
      <c r="B95" s="336" t="s">
        <v>87</v>
      </c>
      <c r="C95" s="336"/>
      <c r="D95" s="302"/>
      <c r="E95" s="302"/>
      <c r="F95" s="302"/>
      <c r="G95" s="302"/>
      <c r="H95" s="302"/>
      <c r="I95" s="302"/>
      <c r="J95" s="302"/>
      <c r="K95" s="302"/>
      <c r="L95" s="302"/>
      <c r="M95" s="369"/>
      <c r="N95" s="365"/>
      <c r="R95" s="368"/>
    </row>
    <row r="96" spans="1:18" ht="15" customHeight="1" x14ac:dyDescent="0.2">
      <c r="A96" s="342"/>
      <c r="B96" s="275"/>
      <c r="C96" s="275"/>
      <c r="D96" s="343"/>
      <c r="E96" s="343"/>
      <c r="F96" s="343"/>
      <c r="G96" s="343"/>
      <c r="H96" s="343"/>
      <c r="I96" s="343"/>
      <c r="J96" s="343"/>
      <c r="K96" s="346"/>
      <c r="L96" s="346"/>
      <c r="N96" s="365"/>
      <c r="R96" s="338"/>
    </row>
    <row r="97" spans="1:18" ht="18" customHeight="1" x14ac:dyDescent="0.2">
      <c r="A97" s="342"/>
      <c r="B97" s="372" t="s">
        <v>126</v>
      </c>
      <c r="C97" s="372"/>
      <c r="D97" s="343"/>
      <c r="E97" s="343"/>
      <c r="F97" s="343"/>
      <c r="G97" s="343"/>
      <c r="H97" s="343"/>
      <c r="I97" s="343"/>
      <c r="J97" s="343"/>
      <c r="K97" s="346"/>
      <c r="L97" s="346"/>
      <c r="N97" s="365"/>
      <c r="R97" s="338"/>
    </row>
    <row r="98" spans="1:18" ht="30" customHeight="1" x14ac:dyDescent="0.2">
      <c r="A98" s="342"/>
      <c r="B98" s="573" t="s">
        <v>127</v>
      </c>
      <c r="C98" s="382" t="str">
        <f>IF(ISBLANK(C97),"",(100-#REF!))</f>
        <v/>
      </c>
      <c r="D98" s="343"/>
      <c r="E98" s="343"/>
      <c r="F98" s="343"/>
      <c r="G98" s="343"/>
      <c r="H98" s="343"/>
      <c r="I98" s="343"/>
      <c r="J98" s="343"/>
      <c r="K98" s="346"/>
      <c r="L98" s="346"/>
      <c r="N98" s="365"/>
      <c r="R98" s="338"/>
    </row>
    <row r="99" spans="1:18" ht="23" customHeight="1" x14ac:dyDescent="0.2">
      <c r="A99" s="342"/>
      <c r="B99" s="372" t="s">
        <v>128</v>
      </c>
      <c r="C99" s="382" t="str">
        <f>IF(ISBLANK(C97),"",(C97*(C98/100)))</f>
        <v/>
      </c>
      <c r="D99" s="343"/>
      <c r="E99" s="343"/>
      <c r="F99" s="343"/>
      <c r="G99" s="343"/>
      <c r="H99" s="343"/>
      <c r="I99" s="343"/>
      <c r="J99" s="343"/>
      <c r="K99" s="346"/>
      <c r="L99" s="346"/>
      <c r="N99" s="365"/>
      <c r="R99" s="338"/>
    </row>
    <row r="100" spans="1:18" ht="15" customHeight="1" x14ac:dyDescent="0.2">
      <c r="A100" s="342"/>
      <c r="B100" s="343"/>
      <c r="C100" s="343"/>
      <c r="D100" s="343"/>
      <c r="E100" s="343"/>
      <c r="F100" s="343"/>
      <c r="G100" s="343"/>
      <c r="H100" s="343"/>
      <c r="I100" s="343"/>
      <c r="J100" s="343"/>
      <c r="K100" s="346"/>
      <c r="L100" s="346"/>
      <c r="N100" s="365"/>
      <c r="R100" s="338"/>
    </row>
    <row r="101" spans="1:18" ht="15" customHeight="1" x14ac:dyDescent="0.2">
      <c r="A101" s="342"/>
      <c r="B101" s="650" t="s">
        <v>129</v>
      </c>
      <c r="C101" s="650"/>
      <c r="D101" s="650"/>
      <c r="E101" s="650"/>
      <c r="F101" s="650"/>
      <c r="G101" s="442"/>
      <c r="H101" s="442"/>
      <c r="I101" s="442"/>
      <c r="J101" s="442"/>
      <c r="K101" s="506"/>
      <c r="L101" s="461"/>
      <c r="M101" s="334"/>
      <c r="N101" s="365"/>
      <c r="R101" s="338"/>
    </row>
    <row r="102" spans="1:18" ht="33" customHeight="1" x14ac:dyDescent="0.2">
      <c r="A102" s="342"/>
      <c r="B102" s="373" t="s">
        <v>130</v>
      </c>
      <c r="C102" s="374" t="s">
        <v>131</v>
      </c>
      <c r="D102" s="378" t="s">
        <v>132</v>
      </c>
      <c r="E102" s="378" t="s">
        <v>107</v>
      </c>
      <c r="F102" s="373" t="s">
        <v>133</v>
      </c>
      <c r="G102" s="505"/>
      <c r="H102" s="505"/>
      <c r="I102" s="505"/>
      <c r="J102" s="505"/>
      <c r="K102" s="505"/>
      <c r="L102" s="505"/>
      <c r="M102" s="505"/>
      <c r="N102" s="365"/>
      <c r="R102" s="338"/>
    </row>
    <row r="103" spans="1:18" ht="15" customHeight="1" x14ac:dyDescent="0.2">
      <c r="A103" s="342"/>
      <c r="B103" s="336">
        <v>1</v>
      </c>
      <c r="C103" s="345"/>
      <c r="D103" s="345"/>
      <c r="E103" s="345"/>
      <c r="F103" s="383" t="str">
        <f>IF(ISBLANK(D103),"",(D103-K103))</f>
        <v/>
      </c>
      <c r="G103" s="343"/>
      <c r="H103" s="343"/>
      <c r="I103" s="343"/>
      <c r="J103" s="343"/>
      <c r="K103" s="343"/>
      <c r="L103" s="343"/>
      <c r="M103" s="20"/>
      <c r="N103" s="365"/>
      <c r="R103" s="338"/>
    </row>
    <row r="104" spans="1:18" ht="15" customHeight="1" x14ac:dyDescent="0.2">
      <c r="A104" s="342"/>
      <c r="B104" s="336">
        <v>2</v>
      </c>
      <c r="C104" s="345"/>
      <c r="D104" s="345"/>
      <c r="E104" s="345"/>
      <c r="F104" s="383" t="str">
        <f>IF(ISBLANK(D104),"",(D104-K104))</f>
        <v/>
      </c>
      <c r="G104" s="343"/>
      <c r="H104" s="343"/>
      <c r="I104" s="343"/>
      <c r="J104" s="343"/>
      <c r="K104" s="343"/>
      <c r="L104" s="343"/>
      <c r="M104" s="20"/>
      <c r="N104" s="365"/>
      <c r="R104" s="338"/>
    </row>
    <row r="105" spans="1:18" ht="15" customHeight="1" x14ac:dyDescent="0.2">
      <c r="A105" s="342"/>
      <c r="B105" s="336">
        <v>3</v>
      </c>
      <c r="C105" s="345"/>
      <c r="D105" s="345"/>
      <c r="E105" s="345"/>
      <c r="F105" s="383" t="str">
        <f>IF(ISBLANK(D105),"",(D105-K105))</f>
        <v/>
      </c>
      <c r="G105" s="343"/>
      <c r="H105" s="343"/>
      <c r="I105" s="343"/>
      <c r="J105" s="343"/>
      <c r="K105" s="343"/>
      <c r="L105" s="343"/>
      <c r="M105" s="20"/>
      <c r="N105" s="365"/>
      <c r="R105" s="338"/>
    </row>
    <row r="106" spans="1:18" ht="15" customHeight="1" x14ac:dyDescent="0.2">
      <c r="A106" s="342"/>
      <c r="B106" s="376">
        <v>4</v>
      </c>
      <c r="C106" s="345"/>
      <c r="D106" s="345"/>
      <c r="E106" s="345"/>
      <c r="F106" s="383" t="str">
        <f>IF(ISBLANK(D106),"",(D106-K106))</f>
        <v/>
      </c>
      <c r="G106" s="343"/>
      <c r="H106" s="343"/>
      <c r="I106" s="343"/>
      <c r="J106" s="343"/>
      <c r="K106" s="343"/>
      <c r="L106" s="343"/>
      <c r="M106" s="20"/>
      <c r="N106" s="365"/>
      <c r="R106" s="338"/>
    </row>
    <row r="107" spans="1:18" ht="15" customHeight="1" x14ac:dyDescent="0.2">
      <c r="A107" s="342"/>
      <c r="B107" s="376">
        <v>5</v>
      </c>
      <c r="C107" s="345"/>
      <c r="D107" s="345"/>
      <c r="E107" s="345"/>
      <c r="F107" s="383" t="str">
        <f>IF(ISBLANK(D107),"",(D107-K107))</f>
        <v/>
      </c>
      <c r="G107" s="343"/>
      <c r="H107" s="343"/>
      <c r="I107" s="343"/>
      <c r="J107" s="343"/>
      <c r="K107" s="343"/>
      <c r="L107" s="343"/>
      <c r="M107" s="20"/>
      <c r="N107" s="365"/>
      <c r="R107" s="338"/>
    </row>
    <row r="108" spans="1:18" ht="15" customHeight="1" x14ac:dyDescent="0.2">
      <c r="A108" s="342"/>
      <c r="B108" s="377"/>
      <c r="C108" s="343"/>
      <c r="D108" s="343"/>
      <c r="E108" s="343"/>
      <c r="F108" s="343"/>
      <c r="G108" s="343"/>
      <c r="H108" s="343"/>
      <c r="I108" s="343"/>
      <c r="J108" s="343"/>
      <c r="K108" s="468"/>
      <c r="L108" s="346"/>
      <c r="M108" s="362"/>
      <c r="N108" s="365"/>
      <c r="R108" s="338"/>
    </row>
    <row r="109" spans="1:18" ht="39.5" customHeight="1" x14ac:dyDescent="0.2">
      <c r="A109" s="342"/>
      <c r="B109" s="373" t="s">
        <v>134</v>
      </c>
      <c r="C109" s="374" t="s">
        <v>131</v>
      </c>
      <c r="D109" s="378" t="s">
        <v>135</v>
      </c>
      <c r="E109" s="378" t="s">
        <v>136</v>
      </c>
      <c r="F109" s="399"/>
      <c r="G109" s="399"/>
      <c r="H109" s="399"/>
      <c r="I109" s="399"/>
      <c r="J109" s="399"/>
      <c r="K109" s="399"/>
      <c r="L109" s="399"/>
      <c r="M109" s="337"/>
      <c r="N109" s="365"/>
      <c r="R109" s="338"/>
    </row>
    <row r="110" spans="1:18" ht="15" customHeight="1" x14ac:dyDescent="0.2">
      <c r="A110" s="342"/>
      <c r="B110" s="336">
        <v>1</v>
      </c>
      <c r="C110" s="345"/>
      <c r="D110" s="345"/>
      <c r="E110" s="345"/>
      <c r="F110" s="343"/>
      <c r="G110" s="343"/>
      <c r="H110" s="343"/>
      <c r="I110" s="343"/>
      <c r="J110" s="343"/>
      <c r="K110" s="343"/>
      <c r="L110" s="343"/>
      <c r="M110" s="337"/>
      <c r="N110" s="365"/>
      <c r="R110" s="338"/>
    </row>
    <row r="111" spans="1:18" ht="15" customHeight="1" x14ac:dyDescent="0.2">
      <c r="A111" s="342"/>
      <c r="B111" s="336">
        <v>2</v>
      </c>
      <c r="C111" s="345"/>
      <c r="D111" s="345"/>
      <c r="E111" s="345"/>
      <c r="F111" s="343"/>
      <c r="G111" s="343"/>
      <c r="H111" s="343"/>
      <c r="I111" s="343"/>
      <c r="J111" s="343"/>
      <c r="K111" s="343"/>
      <c r="L111" s="343"/>
      <c r="M111" s="337"/>
      <c r="N111" s="365"/>
      <c r="R111" s="338"/>
    </row>
    <row r="112" spans="1:18" ht="15" customHeight="1" x14ac:dyDescent="0.2">
      <c r="A112" s="342"/>
      <c r="B112" s="336">
        <v>3</v>
      </c>
      <c r="C112" s="345"/>
      <c r="D112" s="345"/>
      <c r="E112" s="345"/>
      <c r="F112" s="343"/>
      <c r="G112" s="343"/>
      <c r="H112" s="343"/>
      <c r="I112" s="343"/>
      <c r="J112" s="343"/>
      <c r="K112" s="343"/>
      <c r="L112" s="343"/>
      <c r="M112" s="337"/>
      <c r="N112" s="365"/>
      <c r="R112" s="338"/>
    </row>
    <row r="113" spans="1:18" ht="15" customHeight="1" x14ac:dyDescent="0.2">
      <c r="A113" s="342"/>
      <c r="B113" s="376">
        <v>4</v>
      </c>
      <c r="C113" s="345"/>
      <c r="D113" s="345"/>
      <c r="E113" s="345"/>
      <c r="F113" s="343"/>
      <c r="G113" s="343"/>
      <c r="H113" s="343"/>
      <c r="I113" s="343"/>
      <c r="J113" s="343"/>
      <c r="K113" s="343"/>
      <c r="L113" s="343"/>
      <c r="M113" s="337"/>
      <c r="N113" s="365"/>
      <c r="R113" s="338"/>
    </row>
    <row r="114" spans="1:18" ht="15" customHeight="1" x14ac:dyDescent="0.2">
      <c r="A114" s="342"/>
      <c r="B114" s="376">
        <v>5</v>
      </c>
      <c r="C114" s="345"/>
      <c r="D114" s="345"/>
      <c r="E114" s="345"/>
      <c r="F114" s="343"/>
      <c r="G114" s="343"/>
      <c r="H114" s="343"/>
      <c r="I114" s="343"/>
      <c r="J114" s="343"/>
      <c r="K114" s="343"/>
      <c r="L114" s="343"/>
      <c r="M114" s="337"/>
      <c r="N114" s="365"/>
      <c r="R114" s="338"/>
    </row>
    <row r="115" spans="1:18" ht="15" customHeight="1" x14ac:dyDescent="0.2">
      <c r="A115" s="342"/>
      <c r="B115" s="343"/>
      <c r="C115" s="343"/>
      <c r="D115" s="343"/>
      <c r="E115" s="343"/>
      <c r="F115" s="343"/>
      <c r="G115" s="343"/>
      <c r="H115" s="343"/>
      <c r="I115" s="343"/>
      <c r="J115" s="343"/>
      <c r="K115" s="343"/>
      <c r="L115" s="346"/>
      <c r="N115" s="365"/>
      <c r="R115" s="338"/>
    </row>
    <row r="116" spans="1:18" ht="55.25" customHeight="1" x14ac:dyDescent="0.2">
      <c r="A116" s="342"/>
      <c r="B116" s="641" t="s">
        <v>137</v>
      </c>
      <c r="C116" s="642"/>
      <c r="D116" s="643"/>
      <c r="E116" s="464"/>
      <c r="F116" s="464"/>
      <c r="G116" s="464"/>
      <c r="H116" s="464"/>
      <c r="I116" s="464"/>
      <c r="J116" s="464"/>
      <c r="K116" s="346"/>
      <c r="L116" s="346"/>
      <c r="N116" s="365"/>
      <c r="R116" s="338"/>
    </row>
    <row r="117" spans="1:18" ht="26" customHeight="1" x14ac:dyDescent="0.2">
      <c r="A117" s="342"/>
      <c r="B117" s="373"/>
      <c r="C117" s="374"/>
      <c r="D117" s="378"/>
      <c r="E117" s="399"/>
      <c r="F117" s="399"/>
      <c r="G117" s="399"/>
      <c r="H117" s="399"/>
      <c r="I117" s="399"/>
      <c r="J117" s="399"/>
      <c r="K117" s="346"/>
      <c r="L117" s="346"/>
      <c r="N117" s="365"/>
      <c r="R117" s="338"/>
    </row>
    <row r="118" spans="1:18" ht="15" customHeight="1" x14ac:dyDescent="0.2">
      <c r="A118" s="342"/>
      <c r="B118" s="336"/>
      <c r="C118" s="345"/>
      <c r="D118" s="345"/>
      <c r="E118" s="343"/>
      <c r="F118" s="343"/>
      <c r="G118" s="343"/>
      <c r="H118" s="343"/>
      <c r="I118" s="343"/>
      <c r="J118" s="343"/>
      <c r="K118" s="346"/>
      <c r="L118" s="346"/>
      <c r="N118" s="365"/>
      <c r="R118" s="338"/>
    </row>
    <row r="119" spans="1:18" ht="15" customHeight="1" x14ac:dyDescent="0.2">
      <c r="A119" s="342"/>
      <c r="B119" s="336"/>
      <c r="C119" s="345"/>
      <c r="D119" s="345"/>
      <c r="E119" s="343"/>
      <c r="F119" s="343"/>
      <c r="G119" s="343"/>
      <c r="H119" s="343"/>
      <c r="I119" s="343"/>
      <c r="J119" s="343"/>
      <c r="K119" s="346"/>
      <c r="L119" s="346"/>
      <c r="N119" s="365"/>
      <c r="R119" s="338"/>
    </row>
    <row r="120" spans="1:18" ht="15" customHeight="1" x14ac:dyDescent="0.2">
      <c r="A120" s="379"/>
      <c r="B120" s="336"/>
      <c r="C120" s="345"/>
      <c r="D120" s="345"/>
      <c r="E120" s="343"/>
      <c r="F120" s="343"/>
      <c r="G120" s="343"/>
      <c r="H120" s="343"/>
      <c r="I120" s="343"/>
      <c r="J120" s="343"/>
      <c r="K120" s="380"/>
      <c r="L120" s="380"/>
      <c r="N120" s="365"/>
      <c r="R120" s="338"/>
    </row>
    <row r="121" spans="1:18" ht="15" customHeight="1" x14ac:dyDescent="0.2">
      <c r="A121" s="379"/>
      <c r="B121" s="376"/>
      <c r="C121" s="345"/>
      <c r="D121" s="345"/>
      <c r="E121" s="343"/>
      <c r="F121" s="343"/>
      <c r="G121" s="343"/>
      <c r="H121" s="343"/>
      <c r="I121" s="343"/>
      <c r="J121" s="343"/>
      <c r="K121" s="381"/>
      <c r="L121" s="381"/>
      <c r="N121" s="365"/>
      <c r="R121" s="338"/>
    </row>
    <row r="122" spans="1:18" ht="15" customHeight="1" x14ac:dyDescent="0.2">
      <c r="A122" s="343"/>
      <c r="B122" s="376"/>
      <c r="C122" s="345"/>
      <c r="D122" s="345"/>
      <c r="E122" s="343"/>
      <c r="F122" s="343"/>
      <c r="G122" s="343"/>
      <c r="H122" s="343"/>
      <c r="I122" s="343"/>
      <c r="J122" s="343"/>
      <c r="K122" s="355"/>
      <c r="L122" s="355"/>
      <c r="M122" s="343"/>
      <c r="N122" s="365"/>
      <c r="R122" s="338"/>
    </row>
    <row r="123" spans="1:18" ht="15" customHeight="1" x14ac:dyDescent="0.2">
      <c r="A123" s="343"/>
      <c r="B123" s="377"/>
      <c r="C123" s="343"/>
      <c r="D123" s="343"/>
      <c r="E123" s="343"/>
      <c r="F123" s="343"/>
      <c r="G123" s="343"/>
      <c r="H123" s="343"/>
      <c r="I123" s="343"/>
      <c r="J123" s="343"/>
      <c r="K123" s="355"/>
      <c r="L123" s="355"/>
      <c r="M123" s="343"/>
      <c r="N123" s="365"/>
      <c r="R123" s="338"/>
    </row>
    <row r="124" spans="1:18" ht="22.5" customHeight="1" x14ac:dyDescent="0.25">
      <c r="A124" s="633" t="s">
        <v>26</v>
      </c>
      <c r="B124" s="634"/>
      <c r="C124" s="634"/>
      <c r="D124" s="634"/>
      <c r="E124" s="634"/>
      <c r="F124" s="634"/>
      <c r="G124" s="634"/>
      <c r="H124" s="634"/>
      <c r="I124" s="634"/>
      <c r="J124" s="634"/>
      <c r="K124" s="634"/>
      <c r="L124" s="634"/>
      <c r="M124" s="634"/>
      <c r="N124" s="635"/>
    </row>
    <row r="125" spans="1:18" x14ac:dyDescent="0.2"/>
    <row r="126" spans="1:18" x14ac:dyDescent="0.2"/>
    <row r="127" spans="1:18" x14ac:dyDescent="0.2"/>
    <row r="128" spans="1:18" x14ac:dyDescent="0.2"/>
    <row r="129" x14ac:dyDescent="0.2"/>
    <row r="130" x14ac:dyDescent="0.2"/>
    <row r="131" x14ac:dyDescent="0.2"/>
    <row r="132" x14ac:dyDescent="0.2"/>
    <row r="133" x14ac:dyDescent="0.2"/>
    <row r="134" x14ac:dyDescent="0.2"/>
    <row r="135" x14ac:dyDescent="0.2"/>
    <row r="136"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sheetData>
  <sheetProtection sheet="1"/>
  <mergeCells count="20">
    <mergeCell ref="A124:N124"/>
    <mergeCell ref="C18:J18"/>
    <mergeCell ref="C30:J30"/>
    <mergeCell ref="B29:K29"/>
    <mergeCell ref="C44:J44"/>
    <mergeCell ref="C67:J67"/>
    <mergeCell ref="B66:K66"/>
    <mergeCell ref="B90:K90"/>
    <mergeCell ref="B91:K91"/>
    <mergeCell ref="B89:L89"/>
    <mergeCell ref="B39:L39"/>
    <mergeCell ref="B101:F101"/>
    <mergeCell ref="B116:D116"/>
    <mergeCell ref="B1:K1"/>
    <mergeCell ref="N1:N85"/>
    <mergeCell ref="B5:K7"/>
    <mergeCell ref="B10:K10"/>
    <mergeCell ref="B40:K40"/>
    <mergeCell ref="B9:L9"/>
    <mergeCell ref="D2:H2"/>
  </mergeCells>
  <conditionalFormatting sqref="C20:J20">
    <cfRule type="containsBlanks" dxfId="213" priority="8" stopIfTrue="1">
      <formula>LEN(TRIM(C20))=0</formula>
    </cfRule>
  </conditionalFormatting>
  <conditionalFormatting sqref="C21:J21">
    <cfRule type="containsBlanks" dxfId="211" priority="11" stopIfTrue="1">
      <formula>LEN(TRIM(C21))=0</formula>
    </cfRule>
  </conditionalFormatting>
  <conditionalFormatting sqref="C22:J22">
    <cfRule type="containsBlanks" dxfId="209" priority="43">
      <formula>LEN(TRIM(C22))=0</formula>
    </cfRule>
  </conditionalFormatting>
  <conditionalFormatting sqref="C23:J24">
    <cfRule type="containsBlanks" dxfId="206" priority="5" stopIfTrue="1">
      <formula>LEN(TRIM(C23))=0</formula>
    </cfRule>
  </conditionalFormatting>
  <conditionalFormatting sqref="C26:J26">
    <cfRule type="cellIs" dxfId="204" priority="2" operator="greaterThan">
      <formula>0</formula>
    </cfRule>
  </conditionalFormatting>
  <conditionalFormatting sqref="D15:J17">
    <cfRule type="cellIs" dxfId="202" priority="40" operator="equal">
      <formula>"x"</formula>
    </cfRule>
  </conditionalFormatting>
  <conditionalFormatting sqref="K20:L27">
    <cfRule type="cellIs" dxfId="201" priority="26" operator="equal">
      <formula>"x"</formula>
    </cfRule>
  </conditionalFormatting>
  <conditionalFormatting sqref="K32:L38">
    <cfRule type="cellIs" dxfId="200" priority="24" operator="equal">
      <formula>"x"</formula>
    </cfRule>
  </conditionalFormatting>
  <dataValidations count="12">
    <dataValidation allowBlank="1" showInputMessage="1" showErrorMessage="1" prompt="If coverage of MCV2 is &gt;10% lower than DTP3 (calculated: DTP3 -MCV2), suggests barriers relative to utilization of services/system functioning could potentially exist. Search for explainations in the information sources identified in Step 1." sqref="K23:L23" xr:uid="{3B8FBFA2-6017-0F44-AF57-ED1F21E58FFB}"/>
    <dataValidation allowBlank="1" showInputMessage="1" showErrorMessage="1" prompt="If the coverage is &lt;90%- suggests barriers relative to access to vaccines or to system functioning, or may signal existence of stigmatization/misinformation related to HPV vaccine and/or sexual and reproductive health. Search for explanations in the infor" sqref="K24:L24 K37:L38" xr:uid="{FD9FE1F9-AFF5-3D44-8EF8-F8AE7BCB5F89}"/>
    <dataValidation allowBlank="1" showInputMessage="1" showErrorMessage="1" prompt="The estimated number of zero-dose children is calculated by multiplying the target population with the percent of zero dose children." sqref="C115 C108 C99:C100" xr:uid="{1B721DCD-59F1-584A-9C44-9F2686D13F23}"/>
    <dataValidation allowBlank="1" showInputMessage="1" showErrorMessage="1" prompt="The estimated % of zero dose children is calculated as the percentage of children who have not recieved DTP1 vaccine._x000a__x000a_" sqref="C98" xr:uid="{CB2F6E5F-52A7-F242-A809-25DCE04174EA}"/>
    <dataValidation allowBlank="1" showInputMessage="1" showErrorMessage="1" prompt="Do not put % sign, use just the numbers" sqref="D49:J50 C44 C46:C50 D72:J73 C67 C69:C73" xr:uid="{588DDB16-8216-1246-A6DC-14CBF6113FD3}"/>
    <dataValidation allowBlank="1" showInputMessage="1" showErrorMessage="1" prompt="Or equivalent to region (subnational unit)_x000a_" sqref="B61" xr:uid="{6C8EA060-F606-A24B-AAEE-85CD5D07F6CE}"/>
    <dataValidation allowBlank="1" showInputMessage="1" showErrorMessage="1" prompt="If coverage is &lt;85%, suggests that barriers relative to access or  utilization of services/system functioning could potentially exist. Search for explanations in the information sources identified in Step 1." sqref="K21:L21" xr:uid="{F85906AC-B618-2C49-889D-6BB9B097DC0F}"/>
    <dataValidation allowBlank="1" showInputMessage="1" showErrorMessage="1" prompt="If the percentage of districts where DTP3 is &lt;80% is &gt;20%, suggests possible inequity could potentially exist. Search for explanations in the information sources identified in Step 1." sqref="K27:L27 D28:J28 D15:J16" xr:uid="{F5A81C8A-3353-7E4B-9483-DECCAE42E384}"/>
    <dataValidation allowBlank="1" showInputMessage="1" showErrorMessage="1" prompt="If the percentage of districts where DTP3 &lt;50% is &gt;0%, suggests that possible inequity could potentially exist. Search for explanations in the information sources identified in Step 1." sqref="K26:L26" xr:uid="{AB010F72-7722-C54C-91EF-B05C3CDDEFAF}"/>
    <dataValidation allowBlank="1" showInputMessage="1" showErrorMessage="1" prompt="If the drop out is &gt;10% (calculated: (DTP1-DTP3)/DTP1), suggests barriers relative to utlization of services/system functioning could potentially exist. Search for explanations in the information sources identified in Step 1." sqref="K25:L25" xr:uid="{E451EA79-D88C-F548-9B37-DC01520E4360}"/>
    <dataValidation allowBlank="1" showInputMessage="1" showErrorMessage="1" prompt="If coverage of MCV1 is &gt;10% lower than DTP1 (calculated: DTP1 -MCV1), suggests barriers relative to utilization of services/system functioning could potentially exist. Search for explainations in the information sources identified in Step 1." sqref="K22:L22" xr:uid="{F71E9CA6-6344-3D48-B9F9-225B8D51E159}"/>
    <dataValidation allowBlank="1" showInputMessage="1" showErrorMessage="1" prompt="If coverage is &lt;90%, suggests that barriers relative to access could potentially exist. Search for explanations in the information sources identified in Step 1." sqref="K20:L20" xr:uid="{4E8CE9D4-2914-3B41-BBE2-0DF01AC9CD9C}"/>
  </dataValidations>
  <hyperlinks>
    <hyperlink ref="K13" location="'info 3. ex1-Couverture'!A1" display="Exemple 1" xr:uid="{D3DC591A-1223-1B4C-98AF-2E847AFF7C1C}"/>
    <hyperlink ref="K41" location="'info 4. ex2-Équité'!A1" display="Exemple 2" xr:uid="{60073DB5-8239-494B-8DA9-A7FA515B1A9B}"/>
    <hyperlink ref="D11" r:id="rId1" xr:uid="{5DD99404-56B9-4153-A87F-4F9128440BAC}"/>
    <hyperlink ref="D92" r:id="rId2" xr:uid="{F2B7E597-76A5-4C2D-A677-79444927963B}"/>
  </hyperlinks>
  <pageMargins left="0.7" right="0.7" top="0.75" bottom="0.75" header="0.3" footer="0.3"/>
  <pageSetup orientation="portrait" horizontalDpi="90" verticalDpi="90" r:id="rId3"/>
  <drawing r:id="rId4"/>
  <extLst>
    <ext xmlns:x14="http://schemas.microsoft.com/office/spreadsheetml/2009/9/main" uri="{78C0D931-6437-407d-A8EE-F0AAD7539E65}">
      <x14:conditionalFormattings>
        <x14:conditionalFormatting xmlns:xm="http://schemas.microsoft.com/office/excel/2006/main">
          <x14:cfRule type="cellIs" priority="15" operator="lessThan" id="{4CA443A6-B4CF-A14A-A91E-A8039A9E95BC}">
            <xm:f>'List of barriers'!$AM$14</xm:f>
            <x14:dxf>
              <font>
                <color rgb="FF9C0006"/>
              </font>
              <fill>
                <patternFill>
                  <bgColor rgb="FFFFC7CE"/>
                </patternFill>
              </fill>
            </x14:dxf>
          </x14:cfRule>
          <xm:sqref>C20:J20</xm:sqref>
        </x14:conditionalFormatting>
        <x14:conditionalFormatting xmlns:xm="http://schemas.microsoft.com/office/excel/2006/main">
          <x14:cfRule type="cellIs" priority="12" operator="lessThan" id="{7D73C9AD-5272-3A40-B1AC-3A920CDCC483}">
            <xm:f>'List of barriers'!$AM$15</xm:f>
            <x14:dxf>
              <font>
                <color rgb="FF9C0006"/>
              </font>
              <fill>
                <patternFill>
                  <bgColor rgb="FFFFC7CE"/>
                </patternFill>
              </fill>
            </x14:dxf>
          </x14:cfRule>
          <xm:sqref>C21:J21</xm:sqref>
        </x14:conditionalFormatting>
        <x14:conditionalFormatting xmlns:xm="http://schemas.microsoft.com/office/excel/2006/main">
          <x14:cfRule type="expression" priority="44" id="{3A3C8BFF-91F2-E94D-8E95-58647CC39872}">
            <xm:f>'List of barriers'!AM$16&gt;'List of barriers'!$AX$16</xm:f>
            <x14:dxf>
              <font>
                <color rgb="FF9C0006"/>
              </font>
              <fill>
                <patternFill>
                  <bgColor rgb="FFFFC7CE"/>
                </patternFill>
              </fill>
            </x14:dxf>
          </x14:cfRule>
          <xm:sqref>C22:J22</xm:sqref>
        </x14:conditionalFormatting>
        <x14:conditionalFormatting xmlns:xm="http://schemas.microsoft.com/office/excel/2006/main">
          <x14:cfRule type="expression" priority="6" id="{8F7E1676-D236-4F47-AFEB-A7694CE91710}">
            <xm:f>'List of barriers'!AM$21&gt;'List of barriers'!$AX$21</xm:f>
            <x14:dxf>
              <font>
                <color rgb="FF9C0006"/>
              </font>
              <fill>
                <patternFill>
                  <bgColor rgb="FFFFC7CE"/>
                </patternFill>
              </fill>
            </x14:dxf>
          </x14:cfRule>
          <xm:sqref>C23:J23</xm:sqref>
        </x14:conditionalFormatting>
        <x14:conditionalFormatting xmlns:xm="http://schemas.microsoft.com/office/excel/2006/main">
          <x14:cfRule type="cellIs" priority="10" operator="lessThan" id="{D9A8FBA1-A014-B24C-9EE9-FA095F06EF9C}">
            <xm:f>'List of barriers'!$AM$18</xm:f>
            <x14:dxf>
              <font>
                <color rgb="FF9C0006"/>
              </font>
              <fill>
                <patternFill>
                  <bgColor rgb="FFFFC7CE"/>
                </patternFill>
              </fill>
            </x14:dxf>
          </x14:cfRule>
          <xm:sqref>C24:J24</xm:sqref>
        </x14:conditionalFormatting>
        <x14:conditionalFormatting xmlns:xm="http://schemas.microsoft.com/office/excel/2006/main">
          <x14:cfRule type="cellIs" priority="1" operator="greaterThan" id="{AF31D2DE-1581-E44F-AD2F-D94BC6644906}">
            <xm:f>'List of barriers'!$AM$23</xm:f>
            <x14:dxf>
              <font>
                <color rgb="FF9C0006"/>
              </font>
              <fill>
                <patternFill>
                  <bgColor rgb="FFFFC7CE"/>
                </patternFill>
              </fill>
            </x14:dxf>
          </x14:cfRule>
          <xm:sqref>C27:J27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35F7F-4C05-B44E-A89F-C875290A2366}">
  <sheetPr codeName="Sheet24">
    <tabColor theme="8" tint="-0.249977111117893"/>
  </sheetPr>
  <dimension ref="A1:V182"/>
  <sheetViews>
    <sheetView zoomScale="86" zoomScaleNormal="110" workbookViewId="0"/>
  </sheetViews>
  <sheetFormatPr baseColWidth="10" defaultColWidth="0" defaultRowHeight="15" customHeight="1" zeroHeight="1" x14ac:dyDescent="0.2"/>
  <cols>
    <col min="1" max="1" width="9.33203125" style="329" customWidth="1"/>
    <col min="2" max="2" width="35.6640625" style="329" customWidth="1"/>
    <col min="3" max="3" width="18.5" style="329" customWidth="1"/>
    <col min="4" max="5" width="18.33203125" style="329" customWidth="1"/>
    <col min="6" max="6" width="19.6640625" style="329" customWidth="1"/>
    <col min="7" max="10" width="18.33203125" style="329" customWidth="1"/>
    <col min="11" max="11" width="19.6640625" style="329" customWidth="1"/>
    <col min="12" max="12" width="15.6640625" style="329" customWidth="1"/>
    <col min="13" max="13" width="43.33203125" style="329" customWidth="1"/>
    <col min="14" max="14" width="3.5" style="329" customWidth="1"/>
    <col min="15" max="22" width="0" style="329" hidden="1" customWidth="1"/>
    <col min="23" max="16384" width="9.33203125" style="329" hidden="1"/>
  </cols>
  <sheetData>
    <row r="1" spans="1:18" ht="52.5" customHeight="1" x14ac:dyDescent="0.2">
      <c r="A1" s="327"/>
      <c r="B1" s="618" t="s">
        <v>81</v>
      </c>
      <c r="C1" s="618"/>
      <c r="D1" s="618"/>
      <c r="E1" s="618"/>
      <c r="F1" s="618"/>
      <c r="G1" s="618"/>
      <c r="H1" s="618"/>
      <c r="I1" s="618"/>
      <c r="J1" s="618"/>
      <c r="K1" s="618"/>
      <c r="L1" s="435"/>
      <c r="M1" s="328"/>
      <c r="N1" s="619"/>
    </row>
    <row r="2" spans="1:18" ht="23" customHeight="1" x14ac:dyDescent="0.2">
      <c r="A2" s="327"/>
      <c r="B2" s="435"/>
      <c r="C2" s="435"/>
      <c r="D2" s="632" t="s">
        <v>180</v>
      </c>
      <c r="E2" s="632"/>
      <c r="F2" s="632"/>
      <c r="G2" s="632"/>
      <c r="H2" s="632"/>
      <c r="I2" s="435"/>
      <c r="J2" s="435"/>
      <c r="K2" s="435"/>
      <c r="L2" s="435"/>
      <c r="M2" s="328"/>
      <c r="N2" s="620"/>
    </row>
    <row r="3" spans="1:18" ht="15" customHeight="1" x14ac:dyDescent="0.2">
      <c r="B3" s="330"/>
      <c r="N3" s="620"/>
    </row>
    <row r="4" spans="1:18" ht="15" customHeight="1" x14ac:dyDescent="0.2">
      <c r="M4" s="331"/>
      <c r="N4" s="620"/>
    </row>
    <row r="5" spans="1:18" ht="32.25" customHeight="1" x14ac:dyDescent="0.2">
      <c r="B5" s="621" t="s">
        <v>471</v>
      </c>
      <c r="C5" s="622"/>
      <c r="D5" s="622"/>
      <c r="E5" s="622"/>
      <c r="F5" s="622"/>
      <c r="G5" s="622"/>
      <c r="H5" s="622"/>
      <c r="I5" s="622"/>
      <c r="J5" s="622"/>
      <c r="K5" s="622"/>
      <c r="L5" s="433"/>
      <c r="N5" s="620"/>
    </row>
    <row r="6" spans="1:18" ht="15" customHeight="1" x14ac:dyDescent="0.2">
      <c r="B6" s="622"/>
      <c r="C6" s="622"/>
      <c r="D6" s="622"/>
      <c r="E6" s="622"/>
      <c r="F6" s="622"/>
      <c r="G6" s="622"/>
      <c r="H6" s="622"/>
      <c r="I6" s="622"/>
      <c r="J6" s="622"/>
      <c r="K6" s="622"/>
      <c r="L6" s="433"/>
      <c r="N6" s="620"/>
    </row>
    <row r="7" spans="1:18" ht="15" customHeight="1" x14ac:dyDescent="0.2">
      <c r="B7" s="622"/>
      <c r="C7" s="622"/>
      <c r="D7" s="622"/>
      <c r="E7" s="622"/>
      <c r="F7" s="622"/>
      <c r="G7" s="622"/>
      <c r="H7" s="622"/>
      <c r="I7" s="622"/>
      <c r="J7" s="622"/>
      <c r="K7" s="622"/>
      <c r="L7" s="433"/>
      <c r="N7" s="620"/>
    </row>
    <row r="8" spans="1:18" ht="15" customHeight="1" x14ac:dyDescent="0.2">
      <c r="B8" s="622"/>
      <c r="C8" s="622"/>
      <c r="D8" s="622"/>
      <c r="E8" s="622"/>
      <c r="F8" s="622"/>
      <c r="G8" s="622"/>
      <c r="H8" s="622"/>
      <c r="I8" s="622"/>
      <c r="J8" s="622"/>
      <c r="K8" s="622"/>
      <c r="L8" s="433"/>
      <c r="N8" s="620"/>
    </row>
    <row r="9" spans="1:18" ht="15" customHeight="1" x14ac:dyDescent="0.2">
      <c r="N9" s="620"/>
    </row>
    <row r="10" spans="1:18" ht="21.75" customHeight="1" x14ac:dyDescent="0.2">
      <c r="B10" s="629" t="s">
        <v>181</v>
      </c>
      <c r="C10" s="630"/>
      <c r="D10" s="630"/>
      <c r="E10" s="630"/>
      <c r="F10" s="630"/>
      <c r="G10" s="630"/>
      <c r="H10" s="630"/>
      <c r="I10" s="630"/>
      <c r="J10" s="630"/>
      <c r="K10" s="630"/>
      <c r="L10" s="631"/>
      <c r="N10" s="620"/>
    </row>
    <row r="11" spans="1:18" ht="21.75" customHeight="1" x14ac:dyDescent="0.2">
      <c r="A11" s="335"/>
      <c r="B11" s="509"/>
      <c r="C11" s="509"/>
      <c r="D11" s="510"/>
      <c r="E11" s="510"/>
      <c r="F11" s="510"/>
      <c r="G11" s="510"/>
      <c r="H11" s="510"/>
      <c r="I11" s="510"/>
      <c r="J11" s="510"/>
      <c r="K11" s="510"/>
      <c r="L11" s="503"/>
      <c r="N11" s="620"/>
    </row>
    <row r="12" spans="1:18" ht="15" customHeight="1" x14ac:dyDescent="0.2">
      <c r="A12" s="335"/>
      <c r="B12" s="336" t="s">
        <v>85</v>
      </c>
      <c r="C12" s="336"/>
      <c r="D12" s="337"/>
      <c r="E12" s="337"/>
      <c r="F12" s="337"/>
      <c r="G12" s="337"/>
      <c r="H12" s="337"/>
      <c r="I12" s="337"/>
      <c r="J12" s="337"/>
      <c r="K12" s="333"/>
      <c r="L12" s="443"/>
      <c r="N12" s="620"/>
      <c r="R12" s="338"/>
    </row>
    <row r="13" spans="1:18" ht="15" customHeight="1" x14ac:dyDescent="0.2">
      <c r="A13" s="335"/>
      <c r="B13" s="336" t="s">
        <v>87</v>
      </c>
      <c r="C13" s="336"/>
      <c r="D13" s="339"/>
      <c r="E13" s="339"/>
      <c r="F13" s="339"/>
      <c r="G13" s="339"/>
      <c r="H13" s="339"/>
      <c r="I13" s="339"/>
      <c r="J13" s="339"/>
      <c r="K13" s="340"/>
      <c r="L13" s="462"/>
      <c r="N13" s="620"/>
      <c r="R13" s="338"/>
    </row>
    <row r="14" spans="1:18" ht="15" customHeight="1" x14ac:dyDescent="0.2">
      <c r="A14" s="335"/>
      <c r="B14" s="343"/>
      <c r="C14" s="343"/>
      <c r="D14" s="20"/>
      <c r="E14" s="20"/>
      <c r="F14" s="20"/>
      <c r="G14" s="20"/>
      <c r="H14" s="20"/>
      <c r="I14" s="20"/>
      <c r="J14" s="20"/>
      <c r="K14" s="460"/>
      <c r="L14" s="460"/>
      <c r="M14" s="379"/>
      <c r="N14" s="620"/>
      <c r="R14" s="338"/>
    </row>
    <row r="15" spans="1:18" ht="15" customHeight="1" x14ac:dyDescent="0.2">
      <c r="A15" s="335"/>
      <c r="B15" s="448" t="s">
        <v>182</v>
      </c>
      <c r="C15" s="636" t="s">
        <v>183</v>
      </c>
      <c r="D15" s="636"/>
      <c r="E15" s="636"/>
      <c r="F15" s="636"/>
      <c r="G15" s="636"/>
      <c r="H15" s="636"/>
      <c r="I15" s="636"/>
      <c r="J15" s="636"/>
      <c r="K15" s="341" t="s">
        <v>92</v>
      </c>
      <c r="L15" s="445"/>
      <c r="M15" s="337"/>
      <c r="N15" s="620"/>
      <c r="R15" s="338"/>
    </row>
    <row r="16" spans="1:18" ht="27" customHeight="1" x14ac:dyDescent="0.2">
      <c r="A16" s="335"/>
      <c r="B16" s="451"/>
      <c r="C16" s="545" t="s">
        <v>93</v>
      </c>
      <c r="D16" s="544" t="s">
        <v>94</v>
      </c>
      <c r="E16" s="544" t="s">
        <v>94</v>
      </c>
      <c r="F16" s="544" t="s">
        <v>94</v>
      </c>
      <c r="G16" s="544" t="s">
        <v>94</v>
      </c>
      <c r="H16" s="544" t="s">
        <v>94</v>
      </c>
      <c r="I16" s="544" t="s">
        <v>94</v>
      </c>
      <c r="J16" s="544" t="s">
        <v>94</v>
      </c>
      <c r="K16" s="511"/>
      <c r="L16" s="370"/>
      <c r="M16" s="445"/>
      <c r="N16" s="620"/>
      <c r="R16" s="338"/>
    </row>
    <row r="17" spans="1:18" ht="15" customHeight="1" x14ac:dyDescent="0.2">
      <c r="A17" s="335"/>
      <c r="B17" s="336" t="s">
        <v>184</v>
      </c>
      <c r="C17" s="457"/>
      <c r="D17" s="458"/>
      <c r="E17" s="458"/>
      <c r="F17" s="458"/>
      <c r="G17" s="458"/>
      <c r="H17" s="508"/>
      <c r="I17" s="458"/>
      <c r="J17" s="508"/>
      <c r="K17" s="458" t="str">
        <f>IF(ISBLANK(J17),"",IF(J17&lt;90, "x",""))</f>
        <v/>
      </c>
      <c r="L17" s="370"/>
      <c r="M17" s="337"/>
      <c r="N17" s="620"/>
      <c r="R17" s="338"/>
    </row>
    <row r="18" spans="1:18" ht="15" customHeight="1" x14ac:dyDescent="0.2">
      <c r="A18" s="335"/>
      <c r="B18" s="336" t="s">
        <v>185</v>
      </c>
      <c r="C18" s="453"/>
      <c r="D18" s="455"/>
      <c r="E18" s="455"/>
      <c r="F18" s="455"/>
      <c r="G18" s="455"/>
      <c r="H18" s="444"/>
      <c r="I18" s="455"/>
      <c r="J18" s="444"/>
      <c r="K18" s="455" t="str">
        <f>IF(ISBLANK(J18),"",IF(J18&lt;85, "x",""))</f>
        <v/>
      </c>
      <c r="L18" s="370"/>
      <c r="M18" s="337"/>
      <c r="N18" s="620"/>
      <c r="R18" s="338"/>
    </row>
    <row r="19" spans="1:18" ht="15" customHeight="1" x14ac:dyDescent="0.2">
      <c r="A19" s="335"/>
      <c r="B19" s="336" t="s">
        <v>186</v>
      </c>
      <c r="C19" s="453"/>
      <c r="D19" s="455"/>
      <c r="E19" s="455"/>
      <c r="F19" s="455"/>
      <c r="G19" s="455"/>
      <c r="H19" s="444"/>
      <c r="I19" s="455"/>
      <c r="J19" s="444"/>
      <c r="K19" s="455" t="str">
        <f>IF((ABS(J19-J17))&gt;10,"x","")</f>
        <v/>
      </c>
      <c r="L19" s="370"/>
      <c r="M19" s="337"/>
      <c r="N19" s="620"/>
      <c r="R19" s="338"/>
    </row>
    <row r="20" spans="1:18" ht="15" customHeight="1" x14ac:dyDescent="0.2">
      <c r="A20" s="335"/>
      <c r="B20" s="336" t="s">
        <v>187</v>
      </c>
      <c r="C20" s="453"/>
      <c r="D20" s="455"/>
      <c r="E20" s="455"/>
      <c r="F20" s="455"/>
      <c r="G20" s="455"/>
      <c r="H20" s="444"/>
      <c r="I20" s="455"/>
      <c r="J20" s="444"/>
      <c r="K20" s="455" t="str">
        <f>IF((ABS(J20-J18))&gt;10,"x","")</f>
        <v/>
      </c>
      <c r="L20" s="20"/>
      <c r="M20" s="337"/>
      <c r="N20" s="620"/>
      <c r="R20" s="338"/>
    </row>
    <row r="21" spans="1:18" ht="15" customHeight="1" x14ac:dyDescent="0.2">
      <c r="A21" s="335"/>
      <c r="B21" s="336" t="s">
        <v>188</v>
      </c>
      <c r="C21" s="453"/>
      <c r="D21" s="455"/>
      <c r="E21" s="455"/>
      <c r="F21" s="455"/>
      <c r="G21" s="455"/>
      <c r="H21" s="444"/>
      <c r="I21" s="455"/>
      <c r="J21" s="444"/>
      <c r="K21" s="455" t="str">
        <f>IF(ISBLANK(J21),"",IF(J21&lt;90, "x",""))</f>
        <v/>
      </c>
      <c r="L21" s="20"/>
      <c r="M21" s="337"/>
      <c r="N21" s="620"/>
      <c r="R21" s="338"/>
    </row>
    <row r="22" spans="1:18" ht="15" customHeight="1" x14ac:dyDescent="0.2">
      <c r="A22" s="335"/>
      <c r="B22" s="336" t="s">
        <v>189</v>
      </c>
      <c r="C22" s="453"/>
      <c r="D22" s="455"/>
      <c r="E22" s="455"/>
      <c r="F22" s="455"/>
      <c r="G22" s="455"/>
      <c r="H22" s="444"/>
      <c r="I22" s="455"/>
      <c r="J22" s="444"/>
      <c r="K22" s="455" t="str">
        <f>IF(ISBLANK(J18),"",IF(J22&gt;10,"x",""))</f>
        <v/>
      </c>
      <c r="L22" s="20"/>
      <c r="M22" s="337"/>
      <c r="N22" s="620"/>
      <c r="R22" s="338"/>
    </row>
    <row r="23" spans="1:18" ht="15" customHeight="1" x14ac:dyDescent="0.2">
      <c r="A23" s="335"/>
      <c r="B23" s="336" t="s">
        <v>190</v>
      </c>
      <c r="C23" s="453"/>
      <c r="D23" s="455"/>
      <c r="E23" s="455"/>
      <c r="F23" s="455"/>
      <c r="G23" s="455"/>
      <c r="H23" s="444"/>
      <c r="I23" s="455"/>
      <c r="J23" s="444"/>
      <c r="K23" s="455" t="str">
        <f>IF(J23&gt;0,"x","")</f>
        <v/>
      </c>
      <c r="L23" s="20"/>
      <c r="M23" s="337"/>
      <c r="N23" s="620"/>
      <c r="R23" s="338"/>
    </row>
    <row r="24" spans="1:18" ht="15" customHeight="1" x14ac:dyDescent="0.2">
      <c r="A24" s="335"/>
      <c r="B24" s="336" t="s">
        <v>191</v>
      </c>
      <c r="C24" s="453"/>
      <c r="D24" s="455"/>
      <c r="E24" s="455"/>
      <c r="F24" s="455"/>
      <c r="G24" s="455"/>
      <c r="H24" s="444"/>
      <c r="I24" s="455"/>
      <c r="J24" s="444"/>
      <c r="K24" s="455" t="str">
        <f>IF(J24&gt;20%,"x","")</f>
        <v/>
      </c>
      <c r="L24" s="20"/>
      <c r="M24" s="337"/>
      <c r="N24" s="620"/>
      <c r="R24" s="338"/>
    </row>
    <row r="25" spans="1:18" ht="15" customHeight="1" x14ac:dyDescent="0.2">
      <c r="A25" s="335"/>
      <c r="B25" s="336" t="s">
        <v>192</v>
      </c>
      <c r="C25" s="453"/>
      <c r="D25" s="455"/>
      <c r="E25" s="455"/>
      <c r="F25" s="455"/>
      <c r="G25" s="455"/>
      <c r="H25" s="444"/>
      <c r="I25" s="455"/>
      <c r="J25" s="444"/>
      <c r="K25" s="455"/>
      <c r="L25" s="20"/>
      <c r="M25" s="337"/>
      <c r="N25" s="620"/>
      <c r="R25" s="338"/>
    </row>
    <row r="26" spans="1:18" ht="15" customHeight="1" x14ac:dyDescent="0.2">
      <c r="A26" s="335"/>
      <c r="B26" s="336" t="s">
        <v>193</v>
      </c>
      <c r="C26" s="453"/>
      <c r="D26" s="455"/>
      <c r="E26" s="455"/>
      <c r="F26" s="455"/>
      <c r="G26" s="455"/>
      <c r="H26" s="444"/>
      <c r="I26" s="455"/>
      <c r="J26" s="444"/>
      <c r="K26" s="455"/>
      <c r="L26" s="20"/>
      <c r="M26" s="337"/>
      <c r="N26" s="620"/>
      <c r="R26" s="338"/>
    </row>
    <row r="27" spans="1:18" ht="15" customHeight="1" x14ac:dyDescent="0.2">
      <c r="A27" s="335"/>
      <c r="B27" s="336" t="s">
        <v>194</v>
      </c>
      <c r="C27" s="453"/>
      <c r="D27" s="455"/>
      <c r="E27" s="455"/>
      <c r="F27" s="455"/>
      <c r="G27" s="455"/>
      <c r="H27" s="444"/>
      <c r="I27" s="455"/>
      <c r="J27" s="444"/>
      <c r="K27" s="455"/>
      <c r="L27" s="20"/>
      <c r="M27" s="337"/>
      <c r="N27" s="620"/>
      <c r="R27" s="338"/>
    </row>
    <row r="28" spans="1:18" ht="15" customHeight="1" x14ac:dyDescent="0.2">
      <c r="A28" s="335"/>
      <c r="B28" s="336" t="s">
        <v>195</v>
      </c>
      <c r="C28" s="453"/>
      <c r="D28" s="455"/>
      <c r="E28" s="455"/>
      <c r="F28" s="455"/>
      <c r="G28" s="455"/>
      <c r="H28" s="444"/>
      <c r="I28" s="455"/>
      <c r="J28" s="444"/>
      <c r="K28" s="455"/>
      <c r="L28" s="20"/>
      <c r="M28" s="337"/>
      <c r="N28" s="620"/>
      <c r="R28" s="338"/>
    </row>
    <row r="29" spans="1:18" ht="15" customHeight="1" x14ac:dyDescent="0.2">
      <c r="A29" s="335"/>
      <c r="B29" s="336" t="s">
        <v>196</v>
      </c>
      <c r="C29" s="453"/>
      <c r="D29" s="455"/>
      <c r="E29" s="455"/>
      <c r="F29" s="455"/>
      <c r="G29" s="455"/>
      <c r="H29" s="444"/>
      <c r="I29" s="455"/>
      <c r="J29" s="444"/>
      <c r="K29" s="455"/>
      <c r="L29" s="20"/>
      <c r="M29" s="337"/>
      <c r="N29" s="620"/>
      <c r="R29" s="338"/>
    </row>
    <row r="30" spans="1:18" ht="15" customHeight="1" x14ac:dyDescent="0.2">
      <c r="A30" s="335"/>
      <c r="B30" s="336" t="s">
        <v>197</v>
      </c>
      <c r="C30" s="453"/>
      <c r="D30" s="455"/>
      <c r="E30" s="455"/>
      <c r="F30" s="455"/>
      <c r="G30" s="455"/>
      <c r="H30" s="444"/>
      <c r="I30" s="455"/>
      <c r="J30" s="444"/>
      <c r="K30" s="455"/>
      <c r="L30" s="20"/>
      <c r="M30" s="337"/>
      <c r="N30" s="620"/>
      <c r="R30" s="338"/>
    </row>
    <row r="31" spans="1:18" ht="15" customHeight="1" x14ac:dyDescent="0.2">
      <c r="A31" s="335"/>
      <c r="B31" s="336" t="s">
        <v>198</v>
      </c>
      <c r="C31" s="453"/>
      <c r="D31" s="455"/>
      <c r="E31" s="455"/>
      <c r="F31" s="455"/>
      <c r="G31" s="455"/>
      <c r="H31" s="444"/>
      <c r="I31" s="455"/>
      <c r="J31" s="444"/>
      <c r="K31" s="455"/>
      <c r="L31" s="20"/>
      <c r="M31" s="337"/>
      <c r="N31" s="620"/>
      <c r="R31" s="338"/>
    </row>
    <row r="32" spans="1:18" ht="15" customHeight="1" x14ac:dyDescent="0.2">
      <c r="A32" s="335"/>
      <c r="B32" s="336" t="s">
        <v>199</v>
      </c>
      <c r="C32" s="453"/>
      <c r="D32" s="455"/>
      <c r="E32" s="455"/>
      <c r="F32" s="455"/>
      <c r="G32" s="455"/>
      <c r="H32" s="444"/>
      <c r="I32" s="455"/>
      <c r="J32" s="444"/>
      <c r="K32" s="455"/>
      <c r="L32" s="20"/>
      <c r="M32" s="337"/>
      <c r="N32" s="620"/>
      <c r="R32" s="338"/>
    </row>
    <row r="33" spans="1:22" ht="15" customHeight="1" x14ac:dyDescent="0.2">
      <c r="A33" s="335"/>
      <c r="B33" s="336" t="s">
        <v>200</v>
      </c>
      <c r="C33" s="454"/>
      <c r="D33" s="456"/>
      <c r="E33" s="456"/>
      <c r="F33" s="456"/>
      <c r="G33" s="456"/>
      <c r="H33" s="507"/>
      <c r="I33" s="456"/>
      <c r="J33" s="507"/>
      <c r="K33" s="456"/>
      <c r="L33" s="20"/>
      <c r="M33" s="337"/>
      <c r="N33" s="620"/>
      <c r="R33" s="338"/>
    </row>
    <row r="34" spans="1:22" ht="15" customHeight="1" x14ac:dyDescent="0.2">
      <c r="A34" s="342"/>
      <c r="B34" s="343"/>
      <c r="C34" s="343"/>
      <c r="D34" s="343"/>
      <c r="E34" s="343"/>
      <c r="F34" s="343"/>
      <c r="G34" s="343"/>
      <c r="H34" s="343"/>
      <c r="I34" s="343"/>
      <c r="J34" s="343"/>
      <c r="K34" s="344"/>
      <c r="L34" s="463"/>
      <c r="N34" s="620"/>
      <c r="R34" s="338"/>
    </row>
    <row r="35" spans="1:22" ht="34.25" customHeight="1" x14ac:dyDescent="0.2">
      <c r="A35" s="342"/>
      <c r="B35" s="637" t="s">
        <v>201</v>
      </c>
      <c r="C35" s="638"/>
      <c r="D35" s="638"/>
      <c r="E35" s="638"/>
      <c r="F35" s="638"/>
      <c r="G35" s="638"/>
      <c r="H35" s="638"/>
      <c r="I35" s="638"/>
      <c r="J35" s="638"/>
      <c r="K35" s="639"/>
      <c r="L35" s="464"/>
      <c r="N35" s="620"/>
      <c r="R35" s="338"/>
    </row>
    <row r="36" spans="1:22" ht="15" customHeight="1" x14ac:dyDescent="0.2">
      <c r="A36" s="342"/>
      <c r="B36" s="448" t="s">
        <v>182</v>
      </c>
      <c r="C36" s="636" t="s">
        <v>183</v>
      </c>
      <c r="D36" s="636"/>
      <c r="E36" s="636"/>
      <c r="F36" s="636"/>
      <c r="G36" s="636"/>
      <c r="H36" s="636"/>
      <c r="I36" s="636"/>
      <c r="J36" s="636"/>
      <c r="K36" s="341" t="s">
        <v>92</v>
      </c>
      <c r="L36" s="445"/>
      <c r="N36" s="620"/>
      <c r="R36" s="338"/>
    </row>
    <row r="37" spans="1:22" ht="15" customHeight="1" x14ac:dyDescent="0.2">
      <c r="A37" s="342"/>
      <c r="B37" s="451"/>
      <c r="C37" s="545" t="s">
        <v>93</v>
      </c>
      <c r="D37" s="544" t="s">
        <v>94</v>
      </c>
      <c r="E37" s="544" t="s">
        <v>94</v>
      </c>
      <c r="F37" s="544" t="s">
        <v>94</v>
      </c>
      <c r="G37" s="544" t="s">
        <v>94</v>
      </c>
      <c r="H37" s="544" t="s">
        <v>94</v>
      </c>
      <c r="I37" s="544" t="s">
        <v>94</v>
      </c>
      <c r="J37" s="544" t="s">
        <v>94</v>
      </c>
      <c r="K37" s="452"/>
      <c r="L37" s="445"/>
      <c r="N37" s="620"/>
      <c r="R37" s="338"/>
    </row>
    <row r="38" spans="1:22" ht="15" customHeight="1" x14ac:dyDescent="0.2">
      <c r="A38" s="342"/>
      <c r="B38" s="451"/>
      <c r="C38" s="457"/>
      <c r="D38" s="458"/>
      <c r="E38" s="458"/>
      <c r="F38" s="458"/>
      <c r="G38" s="458"/>
      <c r="H38" s="458"/>
      <c r="I38" s="458"/>
      <c r="J38" s="458"/>
      <c r="K38" s="458" t="str">
        <f>IF(ISBLANK(J38),"",IF(J38&lt;90, "x",""))</f>
        <v/>
      </c>
      <c r="L38" s="20"/>
      <c r="N38" s="620"/>
      <c r="R38" s="338"/>
    </row>
    <row r="39" spans="1:22" ht="15" customHeight="1" x14ac:dyDescent="0.2">
      <c r="A39" s="342"/>
      <c r="B39" s="451"/>
      <c r="C39" s="453"/>
      <c r="D39" s="455"/>
      <c r="E39" s="455"/>
      <c r="F39" s="455"/>
      <c r="G39" s="455"/>
      <c r="H39" s="455"/>
      <c r="I39" s="455"/>
      <c r="J39" s="455"/>
      <c r="K39" s="455" t="str">
        <f>IF(ISBLANK(J39),"",IF(J39&lt;85, "x",""))</f>
        <v/>
      </c>
      <c r="L39" s="20"/>
      <c r="N39" s="620"/>
      <c r="R39" s="338"/>
    </row>
    <row r="40" spans="1:22" ht="15" customHeight="1" x14ac:dyDescent="0.2">
      <c r="A40" s="335"/>
      <c r="B40" s="451"/>
      <c r="C40" s="453"/>
      <c r="D40" s="455"/>
      <c r="E40" s="455"/>
      <c r="F40" s="455"/>
      <c r="G40" s="455"/>
      <c r="H40" s="455"/>
      <c r="I40" s="455"/>
      <c r="J40" s="455"/>
      <c r="K40" s="455" t="str">
        <f>IF((ABS(J40-J38))&gt;10,"x","")</f>
        <v/>
      </c>
      <c r="L40" s="20"/>
      <c r="N40" s="620"/>
      <c r="R40" s="338"/>
    </row>
    <row r="41" spans="1:22" ht="15" customHeight="1" x14ac:dyDescent="0.2">
      <c r="A41" s="335"/>
      <c r="B41" s="451"/>
      <c r="C41" s="453"/>
      <c r="D41" s="455"/>
      <c r="E41" s="455"/>
      <c r="F41" s="455"/>
      <c r="G41" s="455"/>
      <c r="H41" s="455"/>
      <c r="I41" s="455"/>
      <c r="J41" s="455"/>
      <c r="K41" s="455" t="str">
        <f>IF((ABS(J41-J39))&gt;10,"x","")</f>
        <v/>
      </c>
      <c r="L41" s="20"/>
      <c r="N41" s="620"/>
      <c r="R41" s="338"/>
    </row>
    <row r="42" spans="1:22" ht="15" customHeight="1" x14ac:dyDescent="0.2">
      <c r="A42" s="342"/>
      <c r="B42" s="451"/>
      <c r="C42" s="454"/>
      <c r="D42" s="456"/>
      <c r="E42" s="456"/>
      <c r="F42" s="456"/>
      <c r="G42" s="456"/>
      <c r="H42" s="456"/>
      <c r="I42" s="456"/>
      <c r="J42" s="456"/>
      <c r="K42" s="456" t="str">
        <f>IF(ISBLANK(J42),"",IF(J42&lt;90, "x",""))</f>
        <v/>
      </c>
      <c r="L42" s="20"/>
      <c r="N42" s="620"/>
      <c r="R42" s="338"/>
    </row>
    <row r="43" spans="1:22" s="379" customFormat="1" ht="15" customHeight="1" x14ac:dyDescent="0.2">
      <c r="A43" s="342"/>
      <c r="B43" s="343"/>
      <c r="C43" s="343"/>
      <c r="D43" s="20"/>
      <c r="E43" s="20"/>
      <c r="F43" s="20"/>
      <c r="G43" s="20"/>
      <c r="H43" s="20"/>
      <c r="I43" s="20"/>
      <c r="J43" s="20"/>
      <c r="K43" s="20"/>
      <c r="L43" s="20"/>
      <c r="N43" s="620"/>
      <c r="R43" s="459"/>
    </row>
    <row r="44" spans="1:22" ht="22.5" customHeight="1" x14ac:dyDescent="0.2">
      <c r="B44" s="629" t="s">
        <v>202</v>
      </c>
      <c r="C44" s="630"/>
      <c r="D44" s="630"/>
      <c r="E44" s="630"/>
      <c r="F44" s="630"/>
      <c r="G44" s="630"/>
      <c r="H44" s="630"/>
      <c r="I44" s="630"/>
      <c r="J44" s="630"/>
      <c r="K44" s="630"/>
      <c r="L44" s="631"/>
      <c r="N44" s="620"/>
      <c r="R44" s="347"/>
      <c r="S44" s="348"/>
      <c r="T44" s="348"/>
      <c r="U44" s="348"/>
      <c r="V44" s="348"/>
    </row>
    <row r="45" spans="1:22" ht="55.25" customHeight="1" x14ac:dyDescent="0.2">
      <c r="B45" s="653" t="s">
        <v>203</v>
      </c>
      <c r="C45" s="654"/>
      <c r="D45" s="654"/>
      <c r="E45" s="654"/>
      <c r="F45" s="654"/>
      <c r="G45" s="654"/>
      <c r="H45" s="654"/>
      <c r="I45" s="654"/>
      <c r="J45" s="654"/>
      <c r="K45" s="654"/>
      <c r="L45" s="654"/>
      <c r="M45" s="337"/>
      <c r="N45" s="620"/>
      <c r="R45" s="347"/>
      <c r="S45" s="348"/>
      <c r="T45" s="348"/>
      <c r="U45" s="348"/>
      <c r="V45" s="348"/>
    </row>
    <row r="46" spans="1:22" ht="15" customHeight="1" x14ac:dyDescent="0.2">
      <c r="C46" s="353"/>
      <c r="D46" s="354"/>
      <c r="E46" s="343"/>
      <c r="F46" s="343"/>
      <c r="G46" s="343"/>
      <c r="H46" s="343"/>
      <c r="I46" s="343"/>
      <c r="J46" s="343"/>
      <c r="K46" s="343"/>
      <c r="L46" s="343"/>
      <c r="M46" s="337"/>
      <c r="N46" s="620"/>
      <c r="R46" s="352"/>
    </row>
    <row r="47" spans="1:22" ht="45" customHeight="1" x14ac:dyDescent="0.2">
      <c r="A47" s="335"/>
      <c r="B47" s="353"/>
      <c r="C47" s="373" t="s">
        <v>184</v>
      </c>
      <c r="D47" s="512" t="s">
        <v>204</v>
      </c>
      <c r="E47" s="512" t="s">
        <v>205</v>
      </c>
      <c r="F47" s="513" t="s">
        <v>206</v>
      </c>
      <c r="G47" s="513" t="s">
        <v>207</v>
      </c>
      <c r="H47" s="513" t="s">
        <v>208</v>
      </c>
      <c r="I47" s="513" t="s">
        <v>209</v>
      </c>
      <c r="J47" s="514" t="s">
        <v>188</v>
      </c>
      <c r="K47" s="374" t="s">
        <v>210</v>
      </c>
      <c r="L47" s="374" t="s">
        <v>211</v>
      </c>
      <c r="M47" s="465"/>
      <c r="N47" s="620"/>
      <c r="R47" s="352"/>
    </row>
    <row r="48" spans="1:22" s="520" customFormat="1" ht="35" customHeight="1" x14ac:dyDescent="0.2">
      <c r="A48" s="516"/>
      <c r="B48" s="530" t="s">
        <v>212</v>
      </c>
      <c r="C48" s="515"/>
      <c r="D48" s="517"/>
      <c r="E48" s="517"/>
      <c r="F48" s="517"/>
      <c r="G48" s="517"/>
      <c r="H48" s="517"/>
      <c r="I48" s="517"/>
      <c r="J48" s="517"/>
      <c r="K48" s="518"/>
      <c r="L48" s="518"/>
      <c r="M48" s="519"/>
      <c r="N48" s="620"/>
      <c r="R48" s="521"/>
    </row>
    <row r="49" spans="1:18" s="520" customFormat="1" ht="41" customHeight="1" x14ac:dyDescent="0.2">
      <c r="A49" s="516"/>
      <c r="B49" s="531" t="s">
        <v>213</v>
      </c>
      <c r="C49" s="515"/>
      <c r="D49" s="517"/>
      <c r="E49" s="517"/>
      <c r="F49" s="517"/>
      <c r="G49" s="517"/>
      <c r="H49" s="517"/>
      <c r="I49" s="517"/>
      <c r="J49" s="517"/>
      <c r="K49" s="518"/>
      <c r="L49" s="518"/>
      <c r="M49" s="519"/>
      <c r="N49" s="620"/>
      <c r="R49" s="521"/>
    </row>
    <row r="50" spans="1:18" s="520" customFormat="1" ht="43.25" customHeight="1" x14ac:dyDescent="0.2">
      <c r="A50" s="516"/>
      <c r="B50" s="532" t="s">
        <v>214</v>
      </c>
      <c r="C50" s="515"/>
      <c r="D50" s="517"/>
      <c r="E50" s="517"/>
      <c r="F50" s="517"/>
      <c r="G50" s="517"/>
      <c r="H50" s="517"/>
      <c r="I50" s="517"/>
      <c r="J50" s="517"/>
      <c r="K50" s="518"/>
      <c r="L50" s="518"/>
      <c r="M50" s="519"/>
      <c r="N50" s="620"/>
      <c r="R50" s="521"/>
    </row>
    <row r="51" spans="1:18" s="520" customFormat="1" ht="35" customHeight="1" x14ac:dyDescent="0.2">
      <c r="A51" s="516"/>
      <c r="B51" s="533" t="s">
        <v>215</v>
      </c>
      <c r="C51" s="527"/>
      <c r="D51" s="527"/>
      <c r="E51" s="527"/>
      <c r="F51" s="527"/>
      <c r="G51" s="527"/>
      <c r="H51" s="527"/>
      <c r="I51" s="527"/>
      <c r="J51" s="527"/>
      <c r="K51" s="518"/>
      <c r="L51" s="518"/>
      <c r="M51" s="519"/>
      <c r="N51" s="620"/>
      <c r="R51" s="521"/>
    </row>
    <row r="52" spans="1:18" s="520" customFormat="1" ht="35" customHeight="1" x14ac:dyDescent="0.2">
      <c r="A52" s="516"/>
      <c r="B52" s="534" t="s">
        <v>216</v>
      </c>
      <c r="C52" s="527"/>
      <c r="D52" s="527"/>
      <c r="E52" s="527"/>
      <c r="F52" s="527"/>
      <c r="G52" s="527"/>
      <c r="H52" s="527"/>
      <c r="I52" s="527"/>
      <c r="J52" s="527"/>
      <c r="K52" s="518"/>
      <c r="L52" s="518"/>
      <c r="M52" s="519"/>
      <c r="N52" s="620"/>
      <c r="R52" s="521"/>
    </row>
    <row r="53" spans="1:18" s="520" customFormat="1" ht="44" customHeight="1" x14ac:dyDescent="0.2">
      <c r="A53" s="516"/>
      <c r="B53" s="535" t="s">
        <v>217</v>
      </c>
      <c r="C53" s="529"/>
      <c r="D53" s="527"/>
      <c r="E53" s="527"/>
      <c r="F53" s="527"/>
      <c r="G53" s="527"/>
      <c r="H53" s="527"/>
      <c r="I53" s="527"/>
      <c r="J53" s="527"/>
      <c r="K53" s="518"/>
      <c r="L53" s="518"/>
      <c r="M53" s="522"/>
      <c r="N53" s="620"/>
      <c r="R53" s="521"/>
    </row>
    <row r="54" spans="1:18" s="520" customFormat="1" ht="35" customHeight="1" x14ac:dyDescent="0.2">
      <c r="A54" s="516"/>
      <c r="B54" s="532" t="s">
        <v>218</v>
      </c>
      <c r="C54" s="529"/>
      <c r="D54" s="527"/>
      <c r="E54" s="527"/>
      <c r="F54" s="527"/>
      <c r="G54" s="527"/>
      <c r="H54" s="527"/>
      <c r="I54" s="527"/>
      <c r="J54" s="527"/>
      <c r="K54" s="528"/>
      <c r="L54" s="528"/>
      <c r="M54" s="523"/>
      <c r="N54" s="620"/>
    </row>
    <row r="55" spans="1:18" s="520" customFormat="1" ht="35" customHeight="1" x14ac:dyDescent="0.2">
      <c r="A55" s="516"/>
      <c r="B55" s="532" t="s">
        <v>219</v>
      </c>
      <c r="C55" s="529"/>
      <c r="D55" s="527"/>
      <c r="E55" s="527"/>
      <c r="F55" s="527"/>
      <c r="G55" s="527"/>
      <c r="H55" s="527"/>
      <c r="I55" s="527"/>
      <c r="J55" s="527"/>
      <c r="K55" s="528"/>
      <c r="L55" s="528"/>
      <c r="M55" s="524"/>
      <c r="N55" s="620"/>
    </row>
    <row r="56" spans="1:18" s="520" customFormat="1" ht="35" customHeight="1" x14ac:dyDescent="0.2">
      <c r="A56" s="516"/>
      <c r="B56" s="533" t="s">
        <v>220</v>
      </c>
      <c r="C56" s="527"/>
      <c r="D56" s="527"/>
      <c r="E56" s="527"/>
      <c r="F56" s="527"/>
      <c r="G56" s="527"/>
      <c r="H56" s="527"/>
      <c r="I56" s="527"/>
      <c r="J56" s="527"/>
      <c r="K56" s="529"/>
      <c r="L56" s="529"/>
      <c r="M56" s="525"/>
      <c r="N56" s="620"/>
    </row>
    <row r="57" spans="1:18" s="520" customFormat="1" ht="35" customHeight="1" x14ac:dyDescent="0.2">
      <c r="A57" s="516"/>
      <c r="B57" s="534" t="s">
        <v>221</v>
      </c>
      <c r="C57" s="515"/>
      <c r="D57" s="517"/>
      <c r="E57" s="517"/>
      <c r="F57" s="517"/>
      <c r="G57" s="517"/>
      <c r="H57" s="517"/>
      <c r="I57" s="517"/>
      <c r="J57" s="517"/>
      <c r="K57" s="528"/>
      <c r="L57" s="528"/>
      <c r="M57" s="526"/>
      <c r="N57" s="620"/>
    </row>
    <row r="58" spans="1:18" s="520" customFormat="1" ht="68" customHeight="1" x14ac:dyDescent="0.2">
      <c r="A58" s="516"/>
      <c r="B58" s="536" t="s">
        <v>222</v>
      </c>
      <c r="C58" s="515"/>
      <c r="D58" s="517"/>
      <c r="E58" s="517"/>
      <c r="F58" s="517"/>
      <c r="G58" s="517"/>
      <c r="H58" s="517"/>
      <c r="I58" s="517"/>
      <c r="J58" s="517"/>
      <c r="K58" s="528"/>
      <c r="L58" s="528"/>
      <c r="M58" s="526"/>
      <c r="N58" s="620"/>
    </row>
    <row r="59" spans="1:18" ht="68" customHeight="1" x14ac:dyDescent="0.2">
      <c r="A59" s="343"/>
      <c r="B59" s="377"/>
      <c r="C59" s="343"/>
      <c r="D59" s="343"/>
      <c r="E59" s="343"/>
      <c r="F59" s="343"/>
      <c r="G59" s="343"/>
      <c r="H59" s="343"/>
      <c r="I59" s="343"/>
      <c r="J59" s="343"/>
      <c r="K59" s="343"/>
      <c r="L59" s="343"/>
      <c r="M59" s="343"/>
      <c r="N59" s="365"/>
    </row>
    <row r="60" spans="1:18" ht="22.5" customHeight="1" x14ac:dyDescent="0.25">
      <c r="A60" s="633" t="s">
        <v>26</v>
      </c>
      <c r="B60" s="634"/>
      <c r="C60" s="634"/>
      <c r="D60" s="634"/>
      <c r="E60" s="634"/>
      <c r="F60" s="634"/>
      <c r="G60" s="634"/>
      <c r="H60" s="634"/>
      <c r="I60" s="634"/>
      <c r="J60" s="634"/>
      <c r="K60" s="634"/>
      <c r="L60" s="634"/>
      <c r="M60" s="634"/>
      <c r="N60" s="635"/>
    </row>
    <row r="61" spans="1:18" x14ac:dyDescent="0.2"/>
    <row r="62" spans="1:18" x14ac:dyDescent="0.2"/>
    <row r="63" spans="1:18" x14ac:dyDescent="0.2"/>
    <row r="64" spans="1:18" x14ac:dyDescent="0.2"/>
    <row r="65" x14ac:dyDescent="0.2"/>
    <row r="66" x14ac:dyDescent="0.2"/>
    <row r="67" x14ac:dyDescent="0.2"/>
    <row r="68" x14ac:dyDescent="0.2"/>
    <row r="69" x14ac:dyDescent="0.2"/>
    <row r="70" x14ac:dyDescent="0.2"/>
    <row r="71" x14ac:dyDescent="0.2"/>
    <row r="72"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sheetData>
  <sheetProtection sheet="1"/>
  <mergeCells count="11">
    <mergeCell ref="A60:N60"/>
    <mergeCell ref="B45:L45"/>
    <mergeCell ref="B1:K1"/>
    <mergeCell ref="N1:N58"/>
    <mergeCell ref="D2:H2"/>
    <mergeCell ref="B5:K8"/>
    <mergeCell ref="B10:L10"/>
    <mergeCell ref="C15:J15"/>
    <mergeCell ref="B35:K35"/>
    <mergeCell ref="C36:J36"/>
    <mergeCell ref="B44:L44"/>
  </mergeCells>
  <conditionalFormatting sqref="D14:J14">
    <cfRule type="cellIs" dxfId="193" priority="16" operator="equal">
      <formula>"x"</formula>
    </cfRule>
  </conditionalFormatting>
  <conditionalFormatting sqref="D17:J34">
    <cfRule type="cellIs" dxfId="192" priority="15" operator="equal">
      <formula>"x"</formula>
    </cfRule>
  </conditionalFormatting>
  <conditionalFormatting sqref="D47:J47">
    <cfRule type="cellIs" dxfId="191" priority="2" operator="equal">
      <formula>"x"</formula>
    </cfRule>
  </conditionalFormatting>
  <conditionalFormatting sqref="D38:L43">
    <cfRule type="cellIs" dxfId="190" priority="3" operator="equal">
      <formula>"x"</formula>
    </cfRule>
  </conditionalFormatting>
  <conditionalFormatting sqref="K17:K19">
    <cfRule type="cellIs" dxfId="189" priority="8" operator="equal">
      <formula>"x"</formula>
    </cfRule>
  </conditionalFormatting>
  <conditionalFormatting sqref="K20:L33">
    <cfRule type="cellIs" dxfId="188" priority="5" operator="equal">
      <formula>"x"</formula>
    </cfRule>
  </conditionalFormatting>
  <dataValidations count="2">
    <dataValidation allowBlank="1" showInputMessage="1" showErrorMessage="1" prompt="If the percentage of districts where DTP3 is &lt;80% is &gt;20%, suggests possible inequity could potentially exist. Search for explanations in the information sources identified in Step 1." sqref="D14:J14 D34:J34" xr:uid="{857A6B17-831A-5E42-8D26-DC9B7AC13C7D}"/>
    <dataValidation allowBlank="1" showInputMessage="1" showErrorMessage="1" prompt="If the coverage is &lt;90%- suggests barriers relative to access to vaccines or to system functioning, or may signal existence of stigmatization/misinformation related to HPV vaccine and/or sexual and reproductive health. Search for explanations in the infor" sqref="K43:L43" xr:uid="{7DBF21A1-B5FA-B149-BEC0-21EBF00AC049}"/>
  </dataValidations>
  <pageMargins left="0.7" right="0.7" top="0.75" bottom="0.75" header="0.3" footer="0.3"/>
  <pageSetup orientation="portrait" horizontalDpi="90" verticalDpi="9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45F92-8E70-9149-A461-3CAE05DE3C1D}">
  <sheetPr codeName="Sheet2">
    <tabColor theme="3" tint="-0.499984740745262"/>
  </sheetPr>
  <dimension ref="A1:J19"/>
  <sheetViews>
    <sheetView zoomScale="90" zoomScaleNormal="90" workbookViewId="0">
      <selection activeCell="C6" sqref="C6:D6"/>
    </sheetView>
  </sheetViews>
  <sheetFormatPr baseColWidth="10" defaultColWidth="0" defaultRowHeight="15" zeroHeight="1" x14ac:dyDescent="0.2"/>
  <cols>
    <col min="1" max="2" width="10.6640625" style="56" customWidth="1"/>
    <col min="3" max="3" width="48.33203125" style="56" customWidth="1"/>
    <col min="4" max="4" width="51.6640625" style="56" customWidth="1"/>
    <col min="5" max="9" width="10.6640625" style="56" customWidth="1"/>
    <col min="10" max="10" width="3.5" style="56" customWidth="1"/>
    <col min="11" max="16384" width="10.6640625" style="56" hidden="1"/>
  </cols>
  <sheetData>
    <row r="1" spans="1:10" s="94" customFormat="1" ht="52.25" customHeight="1" x14ac:dyDescent="0.2">
      <c r="A1" s="655" t="s">
        <v>223</v>
      </c>
      <c r="B1" s="655"/>
      <c r="C1" s="655"/>
      <c r="D1" s="655"/>
      <c r="E1" s="655"/>
      <c r="F1" s="655"/>
      <c r="G1" s="655"/>
      <c r="H1" s="655"/>
      <c r="I1" s="655"/>
      <c r="J1" s="655"/>
    </row>
    <row r="2" spans="1:10" x14ac:dyDescent="0.2">
      <c r="J2" s="175"/>
    </row>
    <row r="3" spans="1:10" ht="14.5" customHeight="1" x14ac:dyDescent="0.2">
      <c r="C3" s="659" t="s">
        <v>472</v>
      </c>
      <c r="D3" s="660"/>
      <c r="J3" s="175"/>
    </row>
    <row r="4" spans="1:10" ht="14.5" customHeight="1" x14ac:dyDescent="0.2">
      <c r="C4" s="661"/>
      <c r="D4" s="662"/>
      <c r="J4" s="175"/>
    </row>
    <row r="5" spans="1:10" ht="101.5" customHeight="1" x14ac:dyDescent="0.2">
      <c r="C5" s="661"/>
      <c r="D5" s="662"/>
      <c r="J5" s="175"/>
    </row>
    <row r="6" spans="1:10" ht="19.25" customHeight="1" x14ac:dyDescent="0.2">
      <c r="C6" s="663"/>
      <c r="D6" s="664"/>
      <c r="J6" s="175"/>
    </row>
    <row r="7" spans="1:10" ht="14.5" customHeight="1" x14ac:dyDescent="0.2">
      <c r="C7" s="663" t="s">
        <v>79</v>
      </c>
      <c r="D7" s="664"/>
      <c r="J7" s="175"/>
    </row>
    <row r="8" spans="1:10" ht="14.5" customHeight="1" x14ac:dyDescent="0.2">
      <c r="C8" s="665"/>
      <c r="D8" s="666"/>
      <c r="J8" s="175"/>
    </row>
    <row r="9" spans="1:10" ht="22.25" customHeight="1" x14ac:dyDescent="0.2">
      <c r="C9" s="667" t="s">
        <v>224</v>
      </c>
      <c r="D9" s="668"/>
      <c r="J9" s="175"/>
    </row>
    <row r="10" spans="1:10" ht="22.25" customHeight="1" x14ac:dyDescent="0.2">
      <c r="C10" s="667" t="s">
        <v>225</v>
      </c>
      <c r="D10" s="668"/>
      <c r="J10" s="175"/>
    </row>
    <row r="11" spans="1:10" ht="22.25" customHeight="1" x14ac:dyDescent="0.2">
      <c r="C11" s="667" t="s">
        <v>226</v>
      </c>
      <c r="D11" s="668"/>
      <c r="J11" s="175"/>
    </row>
    <row r="12" spans="1:10" ht="22.25" customHeight="1" x14ac:dyDescent="0.2">
      <c r="C12" s="667" t="s">
        <v>227</v>
      </c>
      <c r="D12" s="668"/>
      <c r="J12" s="175"/>
    </row>
    <row r="13" spans="1:10" ht="22.25" customHeight="1" x14ac:dyDescent="0.2">
      <c r="C13" s="667" t="s">
        <v>228</v>
      </c>
      <c r="D13" s="668"/>
      <c r="J13" s="175"/>
    </row>
    <row r="14" spans="1:10" ht="22.25" customHeight="1" x14ac:dyDescent="0.2">
      <c r="C14" s="667" t="s">
        <v>229</v>
      </c>
      <c r="D14" s="668"/>
      <c r="J14" s="175"/>
    </row>
    <row r="15" spans="1:10" ht="22.25" customHeight="1" x14ac:dyDescent="0.2">
      <c r="C15" s="667" t="s">
        <v>230</v>
      </c>
      <c r="D15" s="668"/>
      <c r="J15" s="175"/>
    </row>
    <row r="16" spans="1:10" ht="22.25" customHeight="1" x14ac:dyDescent="0.2">
      <c r="C16" s="657" t="s">
        <v>231</v>
      </c>
      <c r="D16" s="658"/>
      <c r="J16" s="175"/>
    </row>
    <row r="17" spans="1:10" x14ac:dyDescent="0.2">
      <c r="J17" s="175"/>
    </row>
    <row r="18" spans="1:10" s="72" customFormat="1" ht="22.25" customHeight="1" x14ac:dyDescent="0.25">
      <c r="A18" s="656" t="s">
        <v>26</v>
      </c>
      <c r="B18" s="656"/>
      <c r="C18" s="656"/>
      <c r="D18" s="656"/>
      <c r="E18" s="656"/>
      <c r="F18" s="656"/>
      <c r="G18" s="656"/>
      <c r="H18" s="656"/>
      <c r="I18" s="656"/>
      <c r="J18" s="656"/>
    </row>
    <row r="19" spans="1:10" x14ac:dyDescent="0.2"/>
  </sheetData>
  <mergeCells count="14">
    <mergeCell ref="A1:J1"/>
    <mergeCell ref="A18:J18"/>
    <mergeCell ref="C16:D16"/>
    <mergeCell ref="C3:D5"/>
    <mergeCell ref="C7:D7"/>
    <mergeCell ref="C6:D6"/>
    <mergeCell ref="C8:D8"/>
    <mergeCell ref="C9:D9"/>
    <mergeCell ref="C10:D10"/>
    <mergeCell ref="C11:D11"/>
    <mergeCell ref="C12:D12"/>
    <mergeCell ref="C13:D13"/>
    <mergeCell ref="C14:D14"/>
    <mergeCell ref="C15:D15"/>
  </mergeCells>
  <hyperlinks>
    <hyperlink ref="C9" location="'Category1 '!A1" display="               3.1 Programme Management &amp; Financing" xr:uid="{274908AA-3E37-974A-993A-DD1B5CDA79AD}"/>
    <hyperlink ref="C10" location="'Category2 '!A1" display="               3.2 Human Resource Management" xr:uid="{6B1B084E-0B61-B34F-AFA5-E36C08E876ED}"/>
    <hyperlink ref="C11" location="'Category3 '!A1" display="               3.3 Vaccine Supply, Quality, Logistics" xr:uid="{EA267A9B-28EC-A24B-A7E1-8C70219F320C}"/>
    <hyperlink ref="C12" location="Category4!A1" display="               3.4 Service Delivery" xr:uid="{BC31AF31-6703-D74D-8E68-140BDBB2D737}"/>
    <hyperlink ref="C13" location="'Category 5'!A1" display="               3.5 Coverage &amp; AEFI Monitoring" xr:uid="{F315C9DB-52EF-FA44-AD9B-BB7855324B99}"/>
    <hyperlink ref="C14" location="'Category 6'!A1" display="               3.6 Disease surveillance" xr:uid="{A84B4D6D-C351-4243-8561-03B869F7BEEE}"/>
    <hyperlink ref="C15" location="'Category 7'!A1" display="               3.7 Service Delivery" xr:uid="{F743DD60-CF8C-AF4E-A411-42DA80034303}"/>
    <hyperlink ref="C16" location="'Category 7'!A1" display="               3.7 Service Delivery" xr:uid="{976C4D16-5D24-244F-AAFC-9520BE0D35DF}"/>
    <hyperlink ref="C9:D9" location="'3.1 Programme mgmt &amp; financing'!A1" display="3.1 Programme Management &amp; Financing" xr:uid="{CC49D915-0734-5342-B2B3-21A517BFB866}"/>
    <hyperlink ref="C10:D10" location="'3.2 HR management'!A1" display="3.2 Human Resource Management" xr:uid="{3134993F-EB40-D641-BB4A-0598B45AAF7D}"/>
    <hyperlink ref="C11:D11" location="'3.3 Vaccine supply,qlt,logistc'!A1" display="3.3 Vaccine Supply, Quality, Logistics" xr:uid="{3A0811AE-DB05-9B4B-8B91-3DC635DD9E43}"/>
    <hyperlink ref="C12:D12" location="'3.4. Service delivery'!A1" display="3.4 Service Delivery" xr:uid="{513BCC9E-2B21-FE46-B181-4D1D455CFAD4}"/>
    <hyperlink ref="C13:D13" location="'3.5 Coverage&amp;AEFI monitoring'!A1" display="3.5 Coverage &amp; AEFI Monitoring" xr:uid="{86F52D1D-1A8B-5243-B437-F54610DC8B23}"/>
    <hyperlink ref="C14:D14" location="'3.6 Disease Surveillance'!A1" display="3.6 Disease surveillance" xr:uid="{5947DC12-860A-AB4C-8A8A-C2FC7A206519}"/>
    <hyperlink ref="C15:D15" location="'3.7 Demand generation'!A1" display="3.7 Service Delivery" xr:uid="{9D88FD76-65D3-6E4F-BF09-7454E24849C3}"/>
    <hyperlink ref="C16:D16" location="'3.8 Any other barriers'!A1" display="3.8 Other barriers" xr:uid="{8984F922-35C6-FE45-A592-B8314AEB6646}"/>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3" tint="-0.499984740745262"/>
  </sheetPr>
  <dimension ref="A1:J54"/>
  <sheetViews>
    <sheetView zoomScale="89" zoomScaleNormal="90" workbookViewId="0">
      <selection activeCell="B3" sqref="B3:H3"/>
    </sheetView>
  </sheetViews>
  <sheetFormatPr baseColWidth="10" defaultColWidth="0" defaultRowHeight="15" zeroHeight="1" x14ac:dyDescent="0.2"/>
  <cols>
    <col min="1" max="1" width="11" style="95" customWidth="1"/>
    <col min="2" max="2" width="69.5" style="95" customWidth="1"/>
    <col min="3" max="3" width="25.33203125" style="95" customWidth="1"/>
    <col min="4" max="4" width="20.6640625" style="95" customWidth="1"/>
    <col min="5" max="7" width="23.6640625" style="95" customWidth="1"/>
    <col min="8" max="8" width="33.6640625" style="95" customWidth="1"/>
    <col min="9" max="9" width="20.6640625" style="95" customWidth="1"/>
    <col min="10" max="10" width="3.5" style="95" customWidth="1"/>
    <col min="11" max="16384" width="9.33203125" style="95" hidden="1"/>
  </cols>
  <sheetData>
    <row r="1" spans="1:10" ht="21" x14ac:dyDescent="0.25">
      <c r="A1" s="669" t="s">
        <v>223</v>
      </c>
      <c r="B1" s="669"/>
      <c r="C1" s="669"/>
      <c r="D1" s="669"/>
      <c r="E1" s="669"/>
      <c r="F1" s="669"/>
      <c r="G1" s="669"/>
      <c r="H1" s="669"/>
      <c r="I1" s="669"/>
      <c r="J1" s="669"/>
    </row>
    <row r="2" spans="1:10" ht="40.5" customHeight="1" x14ac:dyDescent="0.2">
      <c r="A2" s="670" t="s">
        <v>232</v>
      </c>
      <c r="B2" s="670"/>
      <c r="C2" s="670"/>
      <c r="D2" s="670"/>
      <c r="E2" s="670"/>
      <c r="F2" s="670"/>
      <c r="G2" s="670"/>
      <c r="H2" s="670"/>
      <c r="I2" s="670"/>
      <c r="J2" s="670"/>
    </row>
    <row r="3" spans="1:10" ht="117.5" customHeight="1" x14ac:dyDescent="0.2">
      <c r="B3" s="671" t="s">
        <v>517</v>
      </c>
      <c r="C3" s="671"/>
      <c r="D3" s="671"/>
      <c r="E3" s="671"/>
      <c r="F3" s="671"/>
      <c r="G3" s="671"/>
      <c r="H3" s="671"/>
      <c r="I3" s="214"/>
      <c r="J3" s="215"/>
    </row>
    <row r="4" spans="1:10" ht="51" customHeight="1" x14ac:dyDescent="0.2">
      <c r="B4" s="216" t="s">
        <v>473</v>
      </c>
      <c r="C4" s="217"/>
      <c r="D4" s="218"/>
      <c r="E4" s="218"/>
      <c r="G4" s="219"/>
      <c r="I4" s="214"/>
      <c r="J4" s="215"/>
    </row>
    <row r="5" spans="1:10" ht="44" customHeight="1" x14ac:dyDescent="0.2">
      <c r="B5" s="672" t="s">
        <v>233</v>
      </c>
      <c r="C5" s="166" t="str">
        <f>'Étape 1- Rassembler les sources'!B11</f>
        <v>Plan pluriannuel complet (PPAc) ou Stratégie nationale de vaccination (SNV)</v>
      </c>
      <c r="D5" s="166" t="str">
        <f>'Étape 1- Rassembler les sources'!B16</f>
        <v>Examen du PEV</v>
      </c>
      <c r="E5" s="166" t="str">
        <f>'Étape 1- Rassembler les sources'!B17</f>
        <v>Évaluations des occasions manquées de vaccination (MOV)</v>
      </c>
      <c r="I5" s="214"/>
      <c r="J5" s="215"/>
    </row>
    <row r="6" spans="1:10" ht="16.25" customHeight="1" x14ac:dyDescent="0.2">
      <c r="B6" s="673"/>
      <c r="C6" s="144" t="str">
        <f>IF('Étape 1- Rassembler les sources'!C11='List of barriers'!I3,"1","N/A")</f>
        <v>N/A</v>
      </c>
      <c r="D6" s="165" t="str">
        <f>IF('Étape 1- Rassembler les sources'!C16='List of barriers'!I3,"1","N/A")</f>
        <v>N/A</v>
      </c>
      <c r="E6" s="167" t="str">
        <f>IF('Étape 1- Rassembler les sources'!C17='List of barriers'!I3,"1","N/A")</f>
        <v>N/A</v>
      </c>
      <c r="I6" s="214"/>
      <c r="J6" s="215"/>
    </row>
    <row r="7" spans="1:10" ht="25.25" customHeight="1" x14ac:dyDescent="0.2">
      <c r="I7" s="214"/>
      <c r="J7" s="215"/>
    </row>
    <row r="8" spans="1:10" ht="64.25" customHeight="1" x14ac:dyDescent="0.2">
      <c r="C8" s="221" t="s">
        <v>234</v>
      </c>
      <c r="D8" s="222" t="s">
        <v>235</v>
      </c>
      <c r="I8" s="214"/>
      <c r="J8" s="215"/>
    </row>
    <row r="9" spans="1:10" ht="22.25" customHeight="1" x14ac:dyDescent="0.2">
      <c r="B9" s="223" t="s">
        <v>236</v>
      </c>
      <c r="C9" s="224"/>
      <c r="J9" s="225"/>
    </row>
    <row r="10" spans="1:10" ht="74.5" customHeight="1" x14ac:dyDescent="0.2">
      <c r="B10" s="106" t="s">
        <v>475</v>
      </c>
      <c r="C10" s="165" t="s">
        <v>237</v>
      </c>
      <c r="D10" s="211" t="str">
        <f>IF($C$11='List of barriers'!$I$3,'List of barriers'!J3,IF($C$11='List of barriers'!$I$4,'List of barriers'!J4,""))</f>
        <v/>
      </c>
      <c r="E10" s="211" t="str">
        <f>IF($C$11='List of barriers'!$I$3,'List of barriers'!K3,IF($C$11='List of barriers'!$I$4,'List of barriers'!K4,""))</f>
        <v/>
      </c>
      <c r="F10" s="211" t="str">
        <f>IF($C$11='List of barriers'!$I$3,'List of barriers'!L3,"")</f>
        <v/>
      </c>
      <c r="G10" s="211" t="str">
        <f>IF($C$11='List of barriers'!$I$3,'List of barriers'!M3,"")</f>
        <v/>
      </c>
      <c r="H10" s="211" t="str">
        <f>IF($C$11='List of barriers'!$I$3,'List of barriers'!N3,"")</f>
        <v/>
      </c>
      <c r="I10" s="226"/>
      <c r="J10" s="225"/>
    </row>
    <row r="11" spans="1:10" ht="154.25" customHeight="1" x14ac:dyDescent="0.2">
      <c r="B11" s="17" t="s">
        <v>474</v>
      </c>
      <c r="C11" s="220"/>
      <c r="D11" s="227"/>
      <c r="E11" s="227"/>
      <c r="F11" s="227"/>
      <c r="G11" s="227"/>
      <c r="H11" s="227"/>
      <c r="I11" s="228"/>
      <c r="J11" s="674"/>
    </row>
    <row r="12" spans="1:10" s="234" customFormat="1" ht="15" customHeight="1" x14ac:dyDescent="0.2">
      <c r="A12" s="229"/>
      <c r="B12" s="230"/>
      <c r="C12" s="231"/>
      <c r="D12" s="232"/>
      <c r="E12" s="232"/>
      <c r="F12" s="232"/>
      <c r="G12" s="232"/>
      <c r="H12" s="232"/>
      <c r="I12" s="233"/>
      <c r="J12" s="674"/>
    </row>
    <row r="13" spans="1:10" s="234" customFormat="1" ht="60" customHeight="1" x14ac:dyDescent="0.2">
      <c r="A13" s="229"/>
      <c r="B13" s="107" t="s">
        <v>238</v>
      </c>
      <c r="C13" s="165" t="s">
        <v>237</v>
      </c>
      <c r="D13" s="211" t="str">
        <f>IF($C$14='List of barriers'!$I$3,'List of barriers'!J3,IF($C$14='List of barriers'!$I$4,'List of barriers'!J4,""))</f>
        <v/>
      </c>
      <c r="E13" s="211" t="str">
        <f>IF($C$14='List of barriers'!$I$3,'List of barriers'!K3,IF($C$14='List of barriers'!$I$4,'List of barriers'!K4,""))</f>
        <v/>
      </c>
      <c r="F13" s="211" t="str">
        <f>IF($C$14='List of barriers'!$I$3,'List of barriers'!L3,"")</f>
        <v/>
      </c>
      <c r="G13" s="211" t="str">
        <f>IF($C$14='List of barriers'!$I$3,'List of barriers'!M3,"")</f>
        <v/>
      </c>
      <c r="H13" s="211" t="str">
        <f>IF($C$14='List of barriers'!$I$3,'List of barriers'!N3,"")</f>
        <v/>
      </c>
      <c r="I13" s="226"/>
      <c r="J13" s="674"/>
    </row>
    <row r="14" spans="1:10" s="234" customFormat="1" ht="64.25" customHeight="1" x14ac:dyDescent="0.2">
      <c r="A14" s="229"/>
      <c r="B14" s="108" t="s">
        <v>476</v>
      </c>
      <c r="C14" s="235"/>
      <c r="D14" s="236"/>
      <c r="E14" s="227"/>
      <c r="F14" s="227"/>
      <c r="G14" s="227"/>
      <c r="H14" s="227"/>
      <c r="I14" s="237"/>
      <c r="J14" s="674"/>
    </row>
    <row r="15" spans="1:10" s="234" customFormat="1" ht="15" customHeight="1" x14ac:dyDescent="0.2">
      <c r="A15" s="229"/>
      <c r="B15" s="230"/>
      <c r="C15" s="231"/>
      <c r="D15" s="232"/>
      <c r="E15" s="232"/>
      <c r="F15" s="232"/>
      <c r="G15" s="232"/>
      <c r="H15" s="232"/>
      <c r="I15" s="233"/>
      <c r="J15" s="674"/>
    </row>
    <row r="16" spans="1:10" ht="67" customHeight="1" x14ac:dyDescent="0.2">
      <c r="B16" s="109" t="s">
        <v>239</v>
      </c>
      <c r="C16" s="165" t="s">
        <v>237</v>
      </c>
      <c r="D16" s="211" t="str">
        <f>IF($C$17='List of barriers'!$I$3,'List of barriers'!J3,IF($C$17='List of barriers'!$I$4,'List of barriers'!J4,""))</f>
        <v/>
      </c>
      <c r="E16" s="211" t="str">
        <f>IF($C$17='List of barriers'!$I$3,'List of barriers'!K3,IF($C$17='List of barriers'!$I$4,'List of barriers'!K4,""))</f>
        <v/>
      </c>
      <c r="F16" s="211" t="str">
        <f>IF($C$17='List of barriers'!$I$3,'List of barriers'!L3,"")</f>
        <v/>
      </c>
      <c r="G16" s="211" t="str">
        <f>IF($C$17='List of barriers'!$I$3,'List of barriers'!M3,"")</f>
        <v/>
      </c>
      <c r="H16" s="211" t="str">
        <f>IF($C$17='List of barriers'!$I$3,'List of barriers'!N3,"")</f>
        <v/>
      </c>
      <c r="I16" s="226"/>
      <c r="J16" s="674"/>
    </row>
    <row r="17" spans="2:10" ht="87" customHeight="1" x14ac:dyDescent="0.2">
      <c r="B17" s="110" t="s">
        <v>477</v>
      </c>
      <c r="C17" s="220"/>
      <c r="D17" s="227"/>
      <c r="E17" s="227"/>
      <c r="F17" s="227"/>
      <c r="G17" s="227"/>
      <c r="H17" s="227"/>
      <c r="I17" s="237"/>
      <c r="J17" s="674"/>
    </row>
    <row r="18" spans="2:10" x14ac:dyDescent="0.2">
      <c r="B18" s="238"/>
      <c r="C18" s="239"/>
      <c r="D18" s="240"/>
      <c r="E18" s="240"/>
      <c r="F18" s="240"/>
      <c r="G18" s="241"/>
      <c r="H18" s="239"/>
      <c r="I18" s="239"/>
      <c r="J18" s="225"/>
    </row>
    <row r="19" spans="2:10" ht="55" customHeight="1" x14ac:dyDescent="0.2">
      <c r="B19" s="111" t="s">
        <v>240</v>
      </c>
      <c r="C19" s="165" t="s">
        <v>237</v>
      </c>
      <c r="D19" s="211" t="str">
        <f>IF($C$20='List of barriers'!$I$3,'List of barriers'!J3,IF($C$20='List of barriers'!$I$4,'List of barriers'!J4,""))</f>
        <v/>
      </c>
      <c r="E19" s="211" t="str">
        <f>IF($C$20='List of barriers'!$I$3,'List of barriers'!K3,IF($C$20='List of barriers'!$I$4,'List of barriers'!K4,""))</f>
        <v/>
      </c>
      <c r="F19" s="211" t="str">
        <f>IF($C$20='List of barriers'!$I$3,'List of barriers'!L3,"")</f>
        <v/>
      </c>
      <c r="G19" s="211" t="str">
        <f>IF($C$20='List of barriers'!$I$3,'List of barriers'!M3,"")</f>
        <v/>
      </c>
      <c r="H19" s="211" t="str">
        <f>IF($C$20='List of barriers'!$I$3,'List of barriers'!N3,"")</f>
        <v/>
      </c>
      <c r="I19" s="226"/>
      <c r="J19" s="225"/>
    </row>
    <row r="20" spans="2:10" ht="116" customHeight="1" x14ac:dyDescent="0.2">
      <c r="B20" s="17" t="s">
        <v>478</v>
      </c>
      <c r="C20" s="220"/>
      <c r="D20" s="227"/>
      <c r="E20" s="227"/>
      <c r="F20" s="227"/>
      <c r="G20" s="227"/>
      <c r="H20" s="227"/>
      <c r="I20" s="237"/>
      <c r="J20" s="225"/>
    </row>
    <row r="21" spans="2:10" x14ac:dyDescent="0.2">
      <c r="B21" s="19"/>
      <c r="C21" s="242"/>
      <c r="D21" s="240"/>
      <c r="E21" s="241"/>
      <c r="F21" s="239"/>
      <c r="G21" s="240"/>
      <c r="H21" s="240"/>
      <c r="I21" s="239"/>
      <c r="J21" s="225"/>
    </row>
    <row r="22" spans="2:10" ht="52.25" customHeight="1" x14ac:dyDescent="0.2">
      <c r="B22" s="109" t="s">
        <v>241</v>
      </c>
      <c r="C22" s="165" t="s">
        <v>237</v>
      </c>
      <c r="D22" s="211" t="str">
        <f>IF($C$23='List of barriers'!$I$3,'List of barriers'!J3,IF($C$23='List of barriers'!$I$4,'List of barriers'!J4,""))</f>
        <v/>
      </c>
      <c r="E22" s="211" t="str">
        <f>IF($C$23='List of barriers'!$I$3,'List of barriers'!K3,IF($C$23='List of barriers'!$I$4,'List of barriers'!K4,""))</f>
        <v/>
      </c>
      <c r="F22" s="211" t="str">
        <f>IF($C$23='List of barriers'!$I$3,'List of barriers'!L3,"")</f>
        <v/>
      </c>
      <c r="G22" s="211" t="str">
        <f>IF($C$23='List of barriers'!$I$3,'List of barriers'!M3,"")</f>
        <v/>
      </c>
      <c r="H22" s="211" t="str">
        <f>IF($C$23='List of barriers'!$I$3,'List of barriers'!N3,"")</f>
        <v/>
      </c>
      <c r="I22" s="226"/>
      <c r="J22" s="225"/>
    </row>
    <row r="23" spans="2:10" ht="87" customHeight="1" x14ac:dyDescent="0.2">
      <c r="B23" s="110" t="s">
        <v>479</v>
      </c>
      <c r="C23" s="243"/>
      <c r="D23" s="236"/>
      <c r="E23" s="227"/>
      <c r="F23" s="227"/>
      <c r="G23" s="227"/>
      <c r="H23" s="227"/>
      <c r="I23" s="237"/>
      <c r="J23" s="225"/>
    </row>
    <row r="24" spans="2:10" ht="15" customHeight="1" x14ac:dyDescent="0.2">
      <c r="B24" s="112"/>
      <c r="C24" s="244"/>
      <c r="D24" s="241"/>
      <c r="E24" s="239"/>
      <c r="F24" s="240"/>
      <c r="G24" s="240"/>
      <c r="H24" s="240"/>
      <c r="I24" s="239"/>
      <c r="J24" s="225"/>
    </row>
    <row r="25" spans="2:10" ht="68" customHeight="1" x14ac:dyDescent="0.2">
      <c r="B25" s="113" t="s">
        <v>480</v>
      </c>
      <c r="C25" s="165" t="s">
        <v>237</v>
      </c>
      <c r="D25" s="211" t="str">
        <f>IF($C$26='List of barriers'!$I$3,'List of barriers'!J3,IF($C$26='List of barriers'!$I$4,'List of barriers'!J4,""))</f>
        <v/>
      </c>
      <c r="E25" s="211" t="str">
        <f>IF($C$26='List of barriers'!$I$3,'List of barriers'!K3,IF($C$26='List of barriers'!$I$4,'List of barriers'!K4,""))</f>
        <v/>
      </c>
      <c r="F25" s="211" t="str">
        <f>IF($C$26='List of barriers'!$I$3,'List of barriers'!L3,"")</f>
        <v/>
      </c>
      <c r="G25" s="211" t="str">
        <f>IF($C$26='List of barriers'!$I$3,'List of barriers'!M3,"")</f>
        <v/>
      </c>
      <c r="H25" s="211" t="str">
        <f>IF($C$26='List of barriers'!$I$3,'List of barriers'!N3,"")</f>
        <v/>
      </c>
      <c r="I25" s="226"/>
      <c r="J25" s="225"/>
    </row>
    <row r="26" spans="2:10" s="246" customFormat="1" ht="119" customHeight="1" x14ac:dyDescent="0.2">
      <c r="B26" s="16" t="s">
        <v>481</v>
      </c>
      <c r="C26" s="243"/>
      <c r="D26" s="227"/>
      <c r="E26" s="227"/>
      <c r="F26" s="227"/>
      <c r="G26" s="227"/>
      <c r="H26" s="227"/>
      <c r="I26" s="237"/>
      <c r="J26" s="245"/>
    </row>
    <row r="27" spans="2:10" x14ac:dyDescent="0.2">
      <c r="B27" s="114"/>
      <c r="C27" s="247"/>
      <c r="D27" s="239"/>
      <c r="E27" s="240"/>
      <c r="F27" s="241"/>
      <c r="G27" s="241"/>
      <c r="H27" s="239"/>
      <c r="I27" s="239"/>
      <c r="J27" s="225"/>
    </row>
    <row r="28" spans="2:10" ht="63" customHeight="1" x14ac:dyDescent="0.2">
      <c r="B28" s="113" t="s">
        <v>242</v>
      </c>
      <c r="C28" s="165" t="s">
        <v>237</v>
      </c>
      <c r="D28" s="211" t="str">
        <f>IF($C$29='List of barriers'!$I$3,'List of barriers'!J3,IF($C$29='List of barriers'!$I$4,'List of barriers'!J4,""))</f>
        <v/>
      </c>
      <c r="E28" s="211" t="str">
        <f>IF($C$29='List of barriers'!$I$3,'List of barriers'!K3,IF($C$29='List of barriers'!$I$4,'List of barriers'!K4,""))</f>
        <v/>
      </c>
      <c r="F28" s="211" t="str">
        <f>IF($C$29='List of barriers'!$I$3,'List of barriers'!L3,"")</f>
        <v/>
      </c>
      <c r="G28" s="211" t="str">
        <f>IF($C$29='List of barriers'!$I$3,'List of barriers'!M3,"")</f>
        <v/>
      </c>
      <c r="H28" s="211" t="str">
        <f>IF($C$29='List of barriers'!$I$3,'List of barriers'!N3,"")</f>
        <v/>
      </c>
      <c r="I28" s="226"/>
      <c r="J28" s="225"/>
    </row>
    <row r="29" spans="2:10" ht="105" customHeight="1" x14ac:dyDescent="0.2">
      <c r="B29" s="110" t="s">
        <v>482</v>
      </c>
      <c r="C29" s="220"/>
      <c r="D29" s="227"/>
      <c r="E29" s="227"/>
      <c r="F29" s="227"/>
      <c r="G29" s="227"/>
      <c r="H29" s="227"/>
      <c r="I29" s="237"/>
      <c r="J29" s="225"/>
    </row>
    <row r="30" spans="2:10" x14ac:dyDescent="0.2">
      <c r="B30" s="19"/>
      <c r="C30" s="242"/>
      <c r="D30" s="240"/>
      <c r="E30" s="241"/>
      <c r="F30" s="239"/>
      <c r="G30" s="240"/>
      <c r="H30" s="240"/>
      <c r="I30" s="239"/>
      <c r="J30" s="225"/>
    </row>
    <row r="31" spans="2:10" ht="61" customHeight="1" x14ac:dyDescent="0.2">
      <c r="B31" s="109" t="s">
        <v>243</v>
      </c>
      <c r="C31" s="165" t="s">
        <v>237</v>
      </c>
      <c r="D31" s="211" t="str">
        <f>IF($C$32='List of barriers'!$I$3,'List of barriers'!J3,IF($C$32='List of barriers'!$I$4,'List of barriers'!J4,""))</f>
        <v/>
      </c>
      <c r="E31" s="211" t="str">
        <f>IF($C$32='List of barriers'!$I$3,'List of barriers'!K3,IF($C$32='List of barriers'!$I$4,'List of barriers'!K4,""))</f>
        <v/>
      </c>
      <c r="F31" s="211" t="str">
        <f>IF($C$32='List of barriers'!$I$3,'List of barriers'!L3,"")</f>
        <v/>
      </c>
      <c r="G31" s="211" t="str">
        <f>IF($C$32='List of barriers'!$I$3,'List of barriers'!M3,"")</f>
        <v/>
      </c>
      <c r="H31" s="211" t="str">
        <f>IF($C$32='List of barriers'!$I$3,'List of barriers'!N3,"")</f>
        <v/>
      </c>
      <c r="I31" s="226"/>
      <c r="J31" s="225"/>
    </row>
    <row r="32" spans="2:10" ht="118" customHeight="1" x14ac:dyDescent="0.2">
      <c r="B32" s="110" t="s">
        <v>483</v>
      </c>
      <c r="C32" s="243"/>
      <c r="D32" s="227"/>
      <c r="E32" s="227"/>
      <c r="F32" s="227"/>
      <c r="G32" s="227"/>
      <c r="H32" s="227"/>
      <c r="I32" s="237"/>
      <c r="J32" s="225"/>
    </row>
    <row r="33" spans="2:10" ht="15" customHeight="1" x14ac:dyDescent="0.2">
      <c r="B33" s="112"/>
      <c r="C33" s="244"/>
      <c r="D33" s="241"/>
      <c r="E33" s="239"/>
      <c r="F33" s="240"/>
      <c r="G33" s="240"/>
      <c r="H33" s="240"/>
      <c r="I33" s="239"/>
      <c r="J33" s="225"/>
    </row>
    <row r="34" spans="2:10" ht="69" customHeight="1" x14ac:dyDescent="0.2">
      <c r="B34" s="113" t="s">
        <v>244</v>
      </c>
      <c r="C34" s="165" t="s">
        <v>237</v>
      </c>
      <c r="D34" s="211" t="str">
        <f>IF($C$35='List of barriers'!$I$3,'List of barriers'!J3,IF($C$35='List of barriers'!$I$4,'List of barriers'!J4,""))</f>
        <v/>
      </c>
      <c r="E34" s="211" t="str">
        <f>IF($C$35='List of barriers'!$I$3,'List of barriers'!K3,IF($C$35='List of barriers'!$I$4,'List of barriers'!K4,""))</f>
        <v/>
      </c>
      <c r="F34" s="211" t="str">
        <f>IF($C$35='List of barriers'!$I$3,'List of barriers'!L3,"")</f>
        <v/>
      </c>
      <c r="G34" s="211" t="str">
        <f>IF($C$35='List of barriers'!$I$3,'List of barriers'!M3,"")</f>
        <v/>
      </c>
      <c r="H34" s="211" t="str">
        <f>IF($C$35='List of barriers'!$I$3,'List of barriers'!N3,"")</f>
        <v/>
      </c>
      <c r="I34" s="226"/>
      <c r="J34" s="225"/>
    </row>
    <row r="35" spans="2:10" s="246" customFormat="1" ht="55.25" customHeight="1" x14ac:dyDescent="0.2">
      <c r="B35" s="16" t="s">
        <v>484</v>
      </c>
      <c r="C35" s="243"/>
      <c r="D35" s="227"/>
      <c r="E35" s="227"/>
      <c r="F35" s="227"/>
      <c r="G35" s="227"/>
      <c r="H35" s="227"/>
      <c r="I35" s="237"/>
      <c r="J35" s="245"/>
    </row>
    <row r="36" spans="2:10" x14ac:dyDescent="0.2">
      <c r="B36" s="114"/>
      <c r="C36" s="247"/>
      <c r="D36" s="239"/>
      <c r="E36" s="240"/>
      <c r="F36" s="241"/>
      <c r="G36" s="241"/>
      <c r="H36" s="239"/>
      <c r="I36" s="239"/>
      <c r="J36" s="225"/>
    </row>
    <row r="37" spans="2:10" ht="63" customHeight="1" x14ac:dyDescent="0.2">
      <c r="B37" s="113" t="s">
        <v>245</v>
      </c>
      <c r="C37" s="165" t="s">
        <v>237</v>
      </c>
      <c r="D37" s="211" t="str">
        <f>IF($C$38='List of barriers'!$I$3,'List of barriers'!J3,IF($C$38='List of barriers'!$I$4,'List of barriers'!J4,""))</f>
        <v/>
      </c>
      <c r="E37" s="211" t="str">
        <f>IF($C$38='List of barriers'!$I$3,'List of barriers'!K3,IF($C$38='List of barriers'!$I$4,'List of barriers'!K4,""))</f>
        <v/>
      </c>
      <c r="F37" s="211" t="str">
        <f>IF($C$38='List of barriers'!$I$3,'List of barriers'!L3,"")</f>
        <v/>
      </c>
      <c r="G37" s="211" t="str">
        <f>IF($C$38='List of barriers'!$I$3,'List of barriers'!M3,"")</f>
        <v/>
      </c>
      <c r="H37" s="211" t="str">
        <f>IF($C$38='List of barriers'!$I$3,'List of barriers'!N3,"")</f>
        <v/>
      </c>
      <c r="I37" s="226"/>
      <c r="J37" s="225"/>
    </row>
    <row r="38" spans="2:10" ht="122" customHeight="1" x14ac:dyDescent="0.2">
      <c r="B38" s="110" t="s">
        <v>485</v>
      </c>
      <c r="C38" s="243"/>
      <c r="D38" s="227"/>
      <c r="E38" s="227"/>
      <c r="F38" s="227"/>
      <c r="G38" s="227"/>
      <c r="H38" s="227"/>
      <c r="I38" s="237"/>
      <c r="J38" s="225"/>
    </row>
    <row r="39" spans="2:10" x14ac:dyDescent="0.2">
      <c r="B39" s="115"/>
      <c r="C39" s="248"/>
      <c r="D39" s="239"/>
      <c r="E39" s="240"/>
      <c r="F39" s="241"/>
      <c r="G39" s="239"/>
      <c r="H39" s="240"/>
      <c r="I39" s="239"/>
      <c r="J39" s="225"/>
    </row>
    <row r="40" spans="2:10" ht="69" customHeight="1" x14ac:dyDescent="0.2">
      <c r="B40" s="113" t="s">
        <v>246</v>
      </c>
      <c r="C40" s="165" t="s">
        <v>237</v>
      </c>
      <c r="D40" s="211" t="str">
        <f>IF($C$41='List of barriers'!$I$3,'List of barriers'!J3,IF($C$41='List of barriers'!$I$4,'List of barriers'!J4,""))</f>
        <v/>
      </c>
      <c r="E40" s="211" t="str">
        <f>IF($C$41='List of barriers'!$I$3,'List of barriers'!K3,IF($C$41='List of barriers'!$I$4,'List of barriers'!K4,""))</f>
        <v/>
      </c>
      <c r="F40" s="211" t="str">
        <f>IF($C$41='List of barriers'!$I$3,'List of barriers'!L3,"")</f>
        <v/>
      </c>
      <c r="G40" s="211" t="str">
        <f>IF($C$41='List of barriers'!$I$3,'List of barriers'!M3,"")</f>
        <v/>
      </c>
      <c r="H40" s="211" t="str">
        <f>IF($C$41='List of barriers'!$I$3,'List of barriers'!N3,"")</f>
        <v/>
      </c>
      <c r="I40" s="226"/>
      <c r="J40" s="225"/>
    </row>
    <row r="41" spans="2:10" ht="63.5" customHeight="1" x14ac:dyDescent="0.2">
      <c r="B41" s="16" t="s">
        <v>486</v>
      </c>
      <c r="C41" s="243"/>
      <c r="D41" s="227"/>
      <c r="E41" s="227"/>
      <c r="F41" s="227"/>
      <c r="G41" s="227"/>
      <c r="H41" s="227"/>
      <c r="I41" s="237"/>
      <c r="J41" s="225"/>
    </row>
    <row r="42" spans="2:10" x14ac:dyDescent="0.2">
      <c r="B42" s="116"/>
      <c r="C42" s="249"/>
      <c r="D42" s="240"/>
      <c r="E42" s="240"/>
      <c r="F42" s="241"/>
      <c r="G42" s="240"/>
      <c r="H42" s="240"/>
      <c r="I42" s="239"/>
      <c r="J42" s="225"/>
    </row>
    <row r="43" spans="2:10" ht="61" customHeight="1" x14ac:dyDescent="0.2">
      <c r="B43" s="113" t="s">
        <v>247</v>
      </c>
      <c r="C43" s="165" t="s">
        <v>237</v>
      </c>
      <c r="D43" s="211" t="str">
        <f>IF($C$44='List of barriers'!$I$3,'List of barriers'!J3,IF($C$44='List of barriers'!$I$4,'List of barriers'!J4,""))</f>
        <v/>
      </c>
      <c r="E43" s="211" t="str">
        <f>IF($C$44='List of barriers'!$I$3,'List of barriers'!K3,IF($C$44='List of barriers'!$I$4,'List of barriers'!K4,""))</f>
        <v/>
      </c>
      <c r="F43" s="211" t="str">
        <f>IF($C$44='List of barriers'!$I$3,'List of barriers'!L3,"")</f>
        <v/>
      </c>
      <c r="G43" s="211" t="str">
        <f>IF($C$44='List of barriers'!$I$3,'List of barriers'!M3,"")</f>
        <v/>
      </c>
      <c r="H43" s="211" t="str">
        <f>IF($C$44='List of barriers'!$I$3,'List of barriers'!N3,"")</f>
        <v/>
      </c>
      <c r="I43" s="226"/>
      <c r="J43" s="225"/>
    </row>
    <row r="44" spans="2:10" ht="74" customHeight="1" x14ac:dyDescent="0.2">
      <c r="B44" s="17" t="s">
        <v>487</v>
      </c>
      <c r="C44" s="220"/>
      <c r="D44" s="227"/>
      <c r="E44" s="227"/>
      <c r="F44" s="227"/>
      <c r="G44" s="227"/>
      <c r="H44" s="227"/>
      <c r="I44" s="237"/>
      <c r="J44" s="225"/>
    </row>
    <row r="45" spans="2:10" x14ac:dyDescent="0.2">
      <c r="B45" s="213"/>
      <c r="C45" s="249"/>
      <c r="D45" s="240"/>
      <c r="E45" s="241"/>
      <c r="F45" s="239"/>
      <c r="G45" s="240"/>
      <c r="H45" s="240"/>
      <c r="I45" s="239"/>
      <c r="J45" s="225"/>
    </row>
    <row r="46" spans="2:10" ht="63" customHeight="1" x14ac:dyDescent="0.2">
      <c r="B46" s="251" t="s">
        <v>489</v>
      </c>
      <c r="C46" s="167" t="s">
        <v>237</v>
      </c>
      <c r="D46" s="211" t="str">
        <f>IF($C$47='List of barriers'!$I$3,'List of barriers'!J3,IF($C$47='List of barriers'!$I$4,'List of barriers'!J4,""))</f>
        <v/>
      </c>
      <c r="E46" s="211" t="str">
        <f>IF($C$47='List of barriers'!$I$3,'List of barriers'!K3,IF($C$47='List of barriers'!$I$4,'List of barriers'!K4,""))</f>
        <v/>
      </c>
      <c r="F46" s="211" t="str">
        <f>IF($C$47='List of barriers'!$I$3,'List of barriers'!L3,"")</f>
        <v/>
      </c>
      <c r="G46" s="211" t="str">
        <f>IF($C$47='List of barriers'!$I$3,'List of barriers'!M3,"")</f>
        <v/>
      </c>
      <c r="H46" s="211" t="str">
        <f>IF($C$47='List of barriers'!$I$3,'List of barriers'!N3,"")</f>
        <v/>
      </c>
      <c r="I46" s="226"/>
      <c r="J46" s="225"/>
    </row>
    <row r="47" spans="2:10" ht="84" customHeight="1" x14ac:dyDescent="0.2">
      <c r="B47" s="176" t="s">
        <v>488</v>
      </c>
      <c r="C47" s="220"/>
      <c r="D47" s="227"/>
      <c r="E47" s="227"/>
      <c r="F47" s="227"/>
      <c r="G47" s="227"/>
      <c r="H47" s="227"/>
      <c r="I47" s="237"/>
      <c r="J47" s="225"/>
    </row>
    <row r="48" spans="2:10" x14ac:dyDescent="0.2">
      <c r="B48" s="23"/>
      <c r="J48" s="225"/>
    </row>
    <row r="49" spans="1:10" ht="50.5" customHeight="1" x14ac:dyDescent="0.2">
      <c r="B49" s="251" t="s">
        <v>248</v>
      </c>
      <c r="C49" s="167" t="s">
        <v>237</v>
      </c>
      <c r="D49" s="211" t="str">
        <f>IF($C$50='List of barriers'!$I$3,'List of barriers'!J3,IF($C$50='List of barriers'!$I$4,'List of barriers'!J4,""))</f>
        <v/>
      </c>
      <c r="E49" s="211" t="str">
        <f>IF($C$50='List of barriers'!$I$3,'List of barriers'!K3,IF($C$50='List of barriers'!$I$4,'List of barriers'!K4,""))</f>
        <v/>
      </c>
      <c r="F49" s="211" t="str">
        <f>IF($C$50='List of barriers'!$I$3,'List of barriers'!L3,"")</f>
        <v/>
      </c>
      <c r="G49" s="211" t="str">
        <f>IF($C$50='List of barriers'!$I$3,'List of barriers'!M3,"")</f>
        <v/>
      </c>
      <c r="H49" s="211" t="str">
        <f>IF($C$50='List of barriers'!$I$3,'List of barriers'!N3,"")</f>
        <v/>
      </c>
      <c r="I49" s="226"/>
      <c r="J49" s="225"/>
    </row>
    <row r="50" spans="1:10" ht="86.5" customHeight="1" x14ac:dyDescent="0.2">
      <c r="B50" s="176" t="s">
        <v>490</v>
      </c>
      <c r="C50" s="220"/>
      <c r="D50" s="227"/>
      <c r="E50" s="227"/>
      <c r="F50" s="227"/>
      <c r="G50" s="227"/>
      <c r="H50" s="227"/>
      <c r="I50" s="237"/>
      <c r="J50" s="225"/>
    </row>
    <row r="51" spans="1:10" x14ac:dyDescent="0.2">
      <c r="B51" s="250"/>
      <c r="J51" s="225"/>
    </row>
    <row r="52" spans="1:10" x14ac:dyDescent="0.2">
      <c r="B52" s="250"/>
      <c r="J52" s="225"/>
    </row>
    <row r="53" spans="1:10" x14ac:dyDescent="0.2">
      <c r="J53" s="225"/>
    </row>
    <row r="54" spans="1:10" ht="22.25" customHeight="1" x14ac:dyDescent="0.25">
      <c r="A54" s="669" t="s">
        <v>26</v>
      </c>
      <c r="B54" s="669"/>
      <c r="C54" s="669"/>
      <c r="D54" s="669"/>
      <c r="E54" s="669"/>
      <c r="F54" s="669"/>
      <c r="G54" s="669"/>
      <c r="H54" s="669"/>
      <c r="I54" s="669"/>
      <c r="J54" s="669"/>
    </row>
  </sheetData>
  <sheetProtection sheet="1"/>
  <dataConsolidate/>
  <mergeCells count="6">
    <mergeCell ref="A1:J1"/>
    <mergeCell ref="A2:J2"/>
    <mergeCell ref="A54:J54"/>
    <mergeCell ref="B3:H3"/>
    <mergeCell ref="B5:B6"/>
    <mergeCell ref="J11:J17"/>
  </mergeCells>
  <conditionalFormatting sqref="D11">
    <cfRule type="expression" dxfId="187" priority="51">
      <formula>$D$10&lt;&gt;""</formula>
    </cfRule>
  </conditionalFormatting>
  <conditionalFormatting sqref="D10:H10">
    <cfRule type="notContainsBlanks" dxfId="186" priority="11">
      <formula>LEN(TRIM(D10))&gt;0</formula>
    </cfRule>
  </conditionalFormatting>
  <conditionalFormatting sqref="D13:H13">
    <cfRule type="notContainsBlanks" dxfId="185" priority="14">
      <formula>LEN(TRIM(D13))&gt;0</formula>
    </cfRule>
  </conditionalFormatting>
  <conditionalFormatting sqref="D14:H14">
    <cfRule type="expression" dxfId="184" priority="15">
      <formula>D13&lt;&gt;""</formula>
    </cfRule>
  </conditionalFormatting>
  <conditionalFormatting sqref="D16:H16">
    <cfRule type="notContainsBlanks" dxfId="183" priority="38">
      <formula>LEN(TRIM(D16))&gt;0</formula>
    </cfRule>
  </conditionalFormatting>
  <conditionalFormatting sqref="D17:H17">
    <cfRule type="expression" dxfId="182" priority="37">
      <formula>D16&lt;&gt;""</formula>
    </cfRule>
  </conditionalFormatting>
  <conditionalFormatting sqref="D19:H19">
    <cfRule type="notContainsBlanks" dxfId="181" priority="10">
      <formula>LEN(TRIM(D19))&gt;0</formula>
    </cfRule>
  </conditionalFormatting>
  <conditionalFormatting sqref="D20:H20">
    <cfRule type="expression" dxfId="180" priority="41">
      <formula>D19&lt;&gt;""</formula>
    </cfRule>
  </conditionalFormatting>
  <conditionalFormatting sqref="D22:H22">
    <cfRule type="notContainsBlanks" dxfId="179" priority="9">
      <formula>LEN(TRIM(D22))&gt;0</formula>
    </cfRule>
  </conditionalFormatting>
  <conditionalFormatting sqref="D23:H23">
    <cfRule type="expression" dxfId="178" priority="35">
      <formula>D22&lt;&gt;""</formula>
    </cfRule>
  </conditionalFormatting>
  <conditionalFormatting sqref="D25:H25">
    <cfRule type="notContainsBlanks" dxfId="177" priority="8">
      <formula>LEN(TRIM(D25))&gt;0</formula>
    </cfRule>
  </conditionalFormatting>
  <conditionalFormatting sqref="D26:H26">
    <cfRule type="expression" dxfId="176" priority="34">
      <formula>D25&lt;&gt;""</formula>
    </cfRule>
  </conditionalFormatting>
  <conditionalFormatting sqref="D28:H28">
    <cfRule type="notContainsBlanks" dxfId="175" priority="7">
      <formula>LEN(TRIM(D28))&gt;0</formula>
    </cfRule>
  </conditionalFormatting>
  <conditionalFormatting sqref="D29:H29">
    <cfRule type="expression" dxfId="174" priority="33">
      <formula>D28&lt;&gt;""</formula>
    </cfRule>
  </conditionalFormatting>
  <conditionalFormatting sqref="D31:H31">
    <cfRule type="notContainsBlanks" dxfId="173" priority="6">
      <formula>LEN(TRIM(D31))&gt;0</formula>
    </cfRule>
  </conditionalFormatting>
  <conditionalFormatting sqref="D32:H32">
    <cfRule type="expression" dxfId="172" priority="46">
      <formula>D31&lt;&gt;""</formula>
    </cfRule>
  </conditionalFormatting>
  <conditionalFormatting sqref="D34:H34">
    <cfRule type="notContainsBlanks" dxfId="171" priority="5">
      <formula>LEN(TRIM(D34))&gt;0</formula>
    </cfRule>
  </conditionalFormatting>
  <conditionalFormatting sqref="D35:H35">
    <cfRule type="expression" dxfId="170" priority="45">
      <formula>D34&lt;&gt;""</formula>
    </cfRule>
  </conditionalFormatting>
  <conditionalFormatting sqref="D37:H37 D40:H40 D43:H43">
    <cfRule type="notContainsBlanks" dxfId="169" priority="4">
      <formula>LEN(TRIM(D37))&gt;0</formula>
    </cfRule>
  </conditionalFormatting>
  <conditionalFormatting sqref="D38:H38">
    <cfRule type="expression" dxfId="168" priority="44">
      <formula>D37&lt;&gt;""</formula>
    </cfRule>
  </conditionalFormatting>
  <conditionalFormatting sqref="D41:H41">
    <cfRule type="expression" dxfId="167" priority="43">
      <formula>D40&lt;&gt;""</formula>
    </cfRule>
  </conditionalFormatting>
  <conditionalFormatting sqref="D44:H44">
    <cfRule type="expression" dxfId="166" priority="42">
      <formula>D43&lt;&gt;""</formula>
    </cfRule>
  </conditionalFormatting>
  <conditionalFormatting sqref="D46:H46">
    <cfRule type="notContainsBlanks" dxfId="165" priority="3">
      <formula>LEN(TRIM(D46))&gt;0</formula>
    </cfRule>
  </conditionalFormatting>
  <conditionalFormatting sqref="D47:H47">
    <cfRule type="expression" dxfId="164" priority="40">
      <formula>D46&lt;&gt;""</formula>
    </cfRule>
  </conditionalFormatting>
  <conditionalFormatting sqref="D49:H49">
    <cfRule type="notContainsBlanks" dxfId="163" priority="1">
      <formula>LEN(TRIM(D49))&gt;0</formula>
    </cfRule>
  </conditionalFormatting>
  <conditionalFormatting sqref="D50:H50">
    <cfRule type="expression" dxfId="162" priority="2">
      <formula>D49&lt;&gt;""</formula>
    </cfRule>
  </conditionalFormatting>
  <conditionalFormatting sqref="E11">
    <cfRule type="expression" dxfId="161" priority="50">
      <formula>$E$10&lt;&gt;""</formula>
    </cfRule>
  </conditionalFormatting>
  <conditionalFormatting sqref="F11">
    <cfRule type="expression" dxfId="160" priority="49">
      <formula>$F$10&lt;&gt;""</formula>
    </cfRule>
  </conditionalFormatting>
  <conditionalFormatting sqref="G11">
    <cfRule type="expression" dxfId="159" priority="48">
      <formula>$G$10&lt;&gt;""</formula>
    </cfRule>
  </conditionalFormatting>
  <conditionalFormatting sqref="H11">
    <cfRule type="expression" dxfId="158" priority="47">
      <formula>$H$10&lt;&gt;""</formula>
    </cfRule>
  </conditionalFormatting>
  <dataValidations count="15">
    <dataValidation type="list" allowBlank="1" showInputMessage="1" showErrorMessage="1" sqref="C30 C18 C42 C39 C45 C21" xr:uid="{00000000-0002-0000-0300-000000000000}">
      <formula1>#REF!</formula1>
    </dataValidation>
    <dataValidation type="list" allowBlank="1" showInputMessage="1" showErrorMessage="1" sqref="C14 C11 C17 C20 C23 C26 C32 C29 C35 C38 C41 C44 C47 C50" xr:uid="{52472366-F727-A44B-B241-8A6E4CFAF906}">
      <formula1>Extramain</formula1>
    </dataValidation>
    <dataValidation type="list" allowBlank="1" sqref="D11" xr:uid="{7E69D240-9EE8-1448-9A73-82D81E95EBF9}">
      <formula1>INDIRECT($C$11)</formula1>
    </dataValidation>
    <dataValidation type="list" allowBlank="1" sqref="D14" xr:uid="{7445B847-4E61-D64A-9780-089847AC469C}">
      <formula1>INDIRECT($C$14)</formula1>
    </dataValidation>
    <dataValidation type="list" allowBlank="1" sqref="D17" xr:uid="{7F850408-8CCF-A74B-894B-3BAD399E1BBD}">
      <formula1>INDIRECT($C$17)</formula1>
    </dataValidation>
    <dataValidation type="list" allowBlank="1" sqref="D20" xr:uid="{21960FBF-A9F0-4E41-842D-0BA3707F8254}">
      <formula1>INDIRECT($C$20)</formula1>
    </dataValidation>
    <dataValidation type="list" allowBlank="1" sqref="D23" xr:uid="{868C560C-653D-3945-92D5-DBC2F0129B5B}">
      <formula1>INDIRECT($C$23)</formula1>
    </dataValidation>
    <dataValidation type="list" allowBlank="1" sqref="D26" xr:uid="{3963E6C9-75B9-6141-8507-A9E87C6A15F6}">
      <formula1>INDIRECT($C$26)</formula1>
    </dataValidation>
    <dataValidation type="list" allowBlank="1" sqref="D29" xr:uid="{7A588BA9-6574-5940-A58C-A115A514FD4E}">
      <formula1>INDIRECT($C$29)</formula1>
    </dataValidation>
    <dataValidation type="list" allowBlank="1" sqref="D32" xr:uid="{A9E3DC78-A3A8-404A-93F8-2A78653F2CA9}">
      <formula1>INDIRECT($C$32)</formula1>
    </dataValidation>
    <dataValidation type="list" allowBlank="1" sqref="D35" xr:uid="{33D0AE72-CABF-D540-B37E-F23D89AC133F}">
      <formula1>INDIRECT($C$35)</formula1>
    </dataValidation>
    <dataValidation type="list" allowBlank="1" sqref="D38" xr:uid="{630857AE-E762-5C41-9F38-8154E891A5C3}">
      <formula1>INDIRECT($C$38)</formula1>
    </dataValidation>
    <dataValidation type="list" allowBlank="1" sqref="D41" xr:uid="{4F596F74-523D-AF47-8962-9FD17C7067CF}">
      <formula1>INDIRECT($C$41)</formula1>
    </dataValidation>
    <dataValidation type="list" allowBlank="1" sqref="D44" xr:uid="{553D7224-DF2F-8844-9EAA-BE8A42F562EF}">
      <formula1>INDIRECT($C$44)</formula1>
    </dataValidation>
    <dataValidation type="list" allowBlank="1" sqref="D47 D50" xr:uid="{024B3B87-F29D-3F4E-989C-AB607318AB54}">
      <formula1>INDIRECT($C$47)</formula1>
    </dataValidation>
  </dataValidations>
  <pageMargins left="0.7" right="0.7" top="0.75" bottom="0.75" header="0.3" footer="0.3"/>
  <pageSetup orientation="portrait" horizontalDpi="90" verticalDpi="9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tabColor theme="3" tint="-0.499984740745262"/>
  </sheetPr>
  <dimension ref="A1:N42"/>
  <sheetViews>
    <sheetView zoomScale="95" zoomScaleNormal="90" workbookViewId="0">
      <selection activeCell="A37" sqref="A37"/>
    </sheetView>
  </sheetViews>
  <sheetFormatPr baseColWidth="10" defaultColWidth="0" defaultRowHeight="15" zeroHeight="1" x14ac:dyDescent="0.2"/>
  <cols>
    <col min="1" max="1" width="11" style="234" customWidth="1"/>
    <col min="2" max="2" width="59.6640625" style="234" customWidth="1"/>
    <col min="3" max="3" width="23.83203125" style="234" customWidth="1"/>
    <col min="4" max="4" width="20.6640625" style="234" customWidth="1"/>
    <col min="5" max="8" width="23.6640625" style="234" customWidth="1"/>
    <col min="9" max="9" width="20.6640625" style="234" customWidth="1"/>
    <col min="10" max="10" width="3.5" style="234" customWidth="1"/>
    <col min="11" max="14" width="0" style="234" hidden="1" customWidth="1"/>
    <col min="15" max="16384" width="9.33203125" style="234" hidden="1"/>
  </cols>
  <sheetData>
    <row r="1" spans="1:10" s="95" customFormat="1" ht="21" x14ac:dyDescent="0.25">
      <c r="A1" s="669" t="s">
        <v>223</v>
      </c>
      <c r="B1" s="669"/>
      <c r="C1" s="669"/>
      <c r="D1" s="669"/>
      <c r="E1" s="669"/>
      <c r="F1" s="669"/>
      <c r="G1" s="669"/>
      <c r="H1" s="669"/>
      <c r="I1" s="669"/>
      <c r="J1" s="669"/>
    </row>
    <row r="2" spans="1:10" ht="45" customHeight="1" x14ac:dyDescent="0.2">
      <c r="A2" s="681" t="s">
        <v>249</v>
      </c>
      <c r="B2" s="670"/>
      <c r="C2" s="670"/>
      <c r="D2" s="670"/>
      <c r="E2" s="670"/>
      <c r="F2" s="670"/>
      <c r="G2" s="670"/>
      <c r="H2" s="670"/>
      <c r="I2" s="670"/>
      <c r="J2" s="670"/>
    </row>
    <row r="3" spans="1:10" ht="146" customHeight="1" x14ac:dyDescent="0.2">
      <c r="A3" s="252"/>
      <c r="B3" s="626" t="s">
        <v>517</v>
      </c>
      <c r="C3" s="627"/>
      <c r="D3" s="627"/>
      <c r="E3" s="627"/>
      <c r="F3" s="627"/>
      <c r="G3" s="627"/>
      <c r="H3" s="628"/>
      <c r="I3" s="253"/>
      <c r="J3" s="254"/>
    </row>
    <row r="4" spans="1:10" ht="51" customHeight="1" x14ac:dyDescent="0.2">
      <c r="A4" s="95"/>
      <c r="B4" s="678" t="s">
        <v>491</v>
      </c>
      <c r="C4" s="678"/>
      <c r="D4" s="678"/>
      <c r="E4" s="678"/>
      <c r="F4" s="678"/>
      <c r="G4" s="678"/>
      <c r="H4" s="255"/>
      <c r="I4" s="253"/>
      <c r="J4" s="254"/>
    </row>
    <row r="5" spans="1:10" ht="57" customHeight="1" x14ac:dyDescent="0.2">
      <c r="A5" s="95"/>
      <c r="B5" s="672" t="s">
        <v>166</v>
      </c>
      <c r="C5" s="137" t="str">
        <f>'Étape 1- Rassembler les sources'!B11</f>
        <v>Plan pluriannuel complet (PPAc) ou Stratégie nationale de vaccination (SNV)</v>
      </c>
      <c r="D5" s="137" t="str">
        <f>'Étape 1- Rassembler les sources'!B16</f>
        <v>Examen du PEV</v>
      </c>
      <c r="E5" s="164" t="str">
        <f>'Étape 1- Rassembler les sources'!B17</f>
        <v>Évaluations des occasions manquées de vaccination (MOV)</v>
      </c>
      <c r="F5" s="137" t="str">
        <f>'Étape 1- Rassembler les sources'!B18</f>
        <v>Évaluations de la disponibilité et de la capacité opérationnelle des services (SARA)</v>
      </c>
      <c r="G5" s="137" t="str">
        <f>'Étape 1- Rassembler les sources'!B19</f>
        <v>Évaluation de la prestation de services (SPA)</v>
      </c>
      <c r="H5" s="256"/>
      <c r="I5" s="253"/>
      <c r="J5" s="254"/>
    </row>
    <row r="6" spans="1:10" ht="15" customHeight="1" x14ac:dyDescent="0.2">
      <c r="A6" s="95"/>
      <c r="B6" s="673"/>
      <c r="C6" s="144" t="str">
        <f>IF('Étape 1- Rassembler les sources'!C11='List of barriers'!I3,"1","N/A")</f>
        <v>N/A</v>
      </c>
      <c r="D6" s="165" t="str">
        <f>IF('Étape 1- Rassembler les sources'!C16='List of barriers'!I3,"1","N/A")</f>
        <v>N/A</v>
      </c>
      <c r="E6" s="165" t="str">
        <f>IF('Étape 1- Rassembler les sources'!C17='List of barriers'!I3,"1","N/A")</f>
        <v>N/A</v>
      </c>
      <c r="F6" s="144" t="str">
        <f>IF('Étape 1- Rassembler les sources'!C18='List of barriers'!I3,"2","N/A")</f>
        <v>N/A</v>
      </c>
      <c r="G6" s="165" t="str">
        <f>IF('Étape 1- Rassembler les sources'!C19='List of barriers'!I3,"2","N/A")</f>
        <v>N/A</v>
      </c>
      <c r="H6" s="257"/>
      <c r="I6" s="253"/>
      <c r="J6" s="254"/>
    </row>
    <row r="7" spans="1:10" ht="25.25" customHeight="1" x14ac:dyDescent="0.2">
      <c r="A7" s="258"/>
      <c r="B7" s="679"/>
      <c r="C7" s="680"/>
      <c r="D7" s="259"/>
      <c r="E7" s="260"/>
      <c r="F7" s="260"/>
      <c r="G7" s="260"/>
      <c r="I7" s="253"/>
      <c r="J7" s="254"/>
    </row>
    <row r="8" spans="1:10" ht="54.5" customHeight="1" x14ac:dyDescent="0.2">
      <c r="A8" s="252"/>
      <c r="C8" s="221" t="s">
        <v>234</v>
      </c>
      <c r="D8" s="222" t="s">
        <v>250</v>
      </c>
      <c r="I8" s="253"/>
      <c r="J8" s="254"/>
    </row>
    <row r="9" spans="1:10" ht="22.25" customHeight="1" x14ac:dyDescent="0.2">
      <c r="A9" s="252"/>
      <c r="B9" s="223" t="s">
        <v>236</v>
      </c>
      <c r="C9" s="261"/>
      <c r="D9" s="262"/>
      <c r="E9" s="262"/>
      <c r="F9" s="262"/>
      <c r="G9" s="262"/>
      <c r="H9" s="262"/>
      <c r="I9" s="263"/>
      <c r="J9" s="254"/>
    </row>
    <row r="10" spans="1:10" ht="54" customHeight="1" x14ac:dyDescent="0.2">
      <c r="A10" s="264"/>
      <c r="B10" s="117" t="s">
        <v>251</v>
      </c>
      <c r="C10" s="165" t="s">
        <v>237</v>
      </c>
      <c r="D10" s="211" t="str">
        <f>IF($C$11='List of barriers'!$I$3,'List of barriers'!J3,IF($C$11='List of barriers'!$I$4,'List of barriers'!J4,""))</f>
        <v/>
      </c>
      <c r="E10" s="211" t="str">
        <f>IF($C$11='List of barriers'!$I$3,'List of barriers'!K3,IF($C$11='List of barriers'!$I$4,'List of barriers'!K4,""))</f>
        <v/>
      </c>
      <c r="F10" s="211" t="str">
        <f>IF($C$11='List of barriers'!$I$3,'List of barriers'!L3,"")</f>
        <v/>
      </c>
      <c r="G10" s="211" t="str">
        <f>IF($C$11='List of barriers'!$I$3,'List of barriers'!M3,"")</f>
        <v/>
      </c>
      <c r="H10" s="211" t="str">
        <f>IF($C$11='List of barriers'!$I$3,'List of barriers'!N3,"")</f>
        <v/>
      </c>
      <c r="I10" s="226"/>
      <c r="J10" s="254"/>
    </row>
    <row r="11" spans="1:10" ht="94.25" customHeight="1" x14ac:dyDescent="0.2">
      <c r="A11" s="229"/>
      <c r="B11" s="574" t="s">
        <v>492</v>
      </c>
      <c r="C11" s="235"/>
      <c r="D11" s="227"/>
      <c r="E11" s="227"/>
      <c r="F11" s="227"/>
      <c r="G11" s="227"/>
      <c r="H11" s="227"/>
      <c r="I11" s="265"/>
      <c r="J11" s="254"/>
    </row>
    <row r="12" spans="1:10" ht="15" customHeight="1" x14ac:dyDescent="0.2">
      <c r="A12" s="229"/>
      <c r="B12" s="118"/>
      <c r="C12" s="266"/>
      <c r="D12" s="232"/>
      <c r="E12" s="232"/>
      <c r="F12" s="232"/>
      <c r="G12" s="232"/>
      <c r="H12" s="232"/>
      <c r="I12" s="267"/>
      <c r="J12" s="254"/>
    </row>
    <row r="13" spans="1:10" ht="67" customHeight="1" x14ac:dyDescent="0.2">
      <c r="A13" s="229"/>
      <c r="B13" s="119" t="s">
        <v>493</v>
      </c>
      <c r="C13" s="165" t="s">
        <v>237</v>
      </c>
      <c r="D13" s="211" t="str">
        <f>IF($C$14='List of barriers'!$I$3,'List of barriers'!J3,IF($C$14='List of barriers'!$I$4,'List of barriers'!J4,""))</f>
        <v/>
      </c>
      <c r="E13" s="211" t="str">
        <f>IF($C$14='List of barriers'!$I$3,'List of barriers'!K3,IF($C$14='List of barriers'!$I$4,'List of barriers'!K4,""))</f>
        <v/>
      </c>
      <c r="F13" s="211" t="str">
        <f>IF($C$14='List of barriers'!$I$3,'List of barriers'!L3,"")</f>
        <v/>
      </c>
      <c r="G13" s="211" t="str">
        <f>IF($C$14='List of barriers'!$I$3,'List of barriers'!M3,"")</f>
        <v/>
      </c>
      <c r="H13" s="211" t="str">
        <f>IF($C$14='List of barriers'!$I$3,'List of barriers'!N3,"")</f>
        <v/>
      </c>
      <c r="I13" s="268"/>
      <c r="J13" s="254"/>
    </row>
    <row r="14" spans="1:10" ht="145" customHeight="1" x14ac:dyDescent="0.2">
      <c r="A14" s="229"/>
      <c r="B14" s="120" t="s">
        <v>494</v>
      </c>
      <c r="C14" s="235"/>
      <c r="D14" s="227"/>
      <c r="E14" s="227"/>
      <c r="F14" s="227"/>
      <c r="G14" s="227"/>
      <c r="H14" s="227"/>
      <c r="I14" s="237"/>
      <c r="J14" s="254"/>
    </row>
    <row r="15" spans="1:10" ht="15" customHeight="1" x14ac:dyDescent="0.2">
      <c r="A15" s="229"/>
      <c r="B15" s="564"/>
      <c r="C15" s="565"/>
      <c r="D15" s="227"/>
      <c r="E15" s="227"/>
      <c r="F15" s="227"/>
      <c r="G15" s="227"/>
      <c r="H15" s="227"/>
      <c r="I15" s="237"/>
      <c r="J15" s="254"/>
    </row>
    <row r="16" spans="1:10" ht="61" customHeight="1" x14ac:dyDescent="0.2">
      <c r="A16" s="229"/>
      <c r="B16" s="119" t="s">
        <v>495</v>
      </c>
      <c r="C16" s="165" t="s">
        <v>237</v>
      </c>
      <c r="D16" s="211" t="str">
        <f>IF($C$17='List of barriers'!$I$3,'List of barriers'!J3,IF($C$17='List of barriers'!$I$4,'List of barriers'!J4,""))</f>
        <v/>
      </c>
      <c r="E16" s="211" t="str">
        <f>IF($C$17='List of barriers'!$I$3,'List of barriers'!K3,IF($C$17='List of barriers'!$I$4,'List of barriers'!K4,""))</f>
        <v/>
      </c>
      <c r="F16" s="211" t="str">
        <f>IF($C$17='List of barriers'!$I$3,'List of barriers'!L3,"")</f>
        <v/>
      </c>
      <c r="G16" s="211" t="str">
        <f>IF($C$17='List of barriers'!$I$3,'List of barriers'!M3,"")</f>
        <v/>
      </c>
      <c r="H16" s="211" t="str">
        <f>IF($C$17='List of barriers'!$I$3,'List of barriers'!N3,"")</f>
        <v/>
      </c>
      <c r="I16" s="237"/>
      <c r="J16" s="254"/>
    </row>
    <row r="17" spans="1:10" ht="110.5" customHeight="1" x14ac:dyDescent="0.2">
      <c r="A17" s="95"/>
      <c r="B17" s="566" t="s">
        <v>496</v>
      </c>
      <c r="C17" s="235"/>
      <c r="D17" s="227"/>
      <c r="E17" s="227"/>
      <c r="F17" s="227"/>
      <c r="G17" s="227"/>
      <c r="H17" s="227"/>
      <c r="I17" s="237"/>
      <c r="J17" s="254"/>
    </row>
    <row r="18" spans="1:10" ht="15" customHeight="1" x14ac:dyDescent="0.2">
      <c r="A18" s="229"/>
      <c r="B18" s="118"/>
      <c r="C18" s="266"/>
      <c r="D18" s="232"/>
      <c r="E18" s="232"/>
      <c r="F18" s="232"/>
      <c r="G18" s="232"/>
      <c r="H18" s="232"/>
      <c r="I18" s="267"/>
      <c r="J18" s="254"/>
    </row>
    <row r="19" spans="1:10" ht="68" customHeight="1" x14ac:dyDescent="0.2">
      <c r="A19" s="229"/>
      <c r="B19" s="119" t="s">
        <v>252</v>
      </c>
      <c r="C19" s="165" t="s">
        <v>237</v>
      </c>
      <c r="D19" s="211" t="str">
        <f>IF($C$20='List of barriers'!$I$3,'List of barriers'!J3,IF($C$20='List of barriers'!$I$4,'List of barriers'!J4,""))</f>
        <v/>
      </c>
      <c r="E19" s="211" t="str">
        <f>IF($C$20='List of barriers'!$I$3,'List of barriers'!K3,IF($C$20='List of barriers'!$I$4,'List of barriers'!K4,""))</f>
        <v/>
      </c>
      <c r="F19" s="211" t="str">
        <f>IF($C$20='List of barriers'!$I$3,'List of barriers'!L3,"")</f>
        <v/>
      </c>
      <c r="G19" s="211" t="str">
        <f>IF($C$20='List of barriers'!$I$3,'List of barriers'!M3,"")</f>
        <v/>
      </c>
      <c r="H19" s="211" t="str">
        <f>IF($C$20='List of barriers'!$I$3,'List of barriers'!N3,"")</f>
        <v/>
      </c>
      <c r="I19" s="268"/>
      <c r="J19" s="254"/>
    </row>
    <row r="20" spans="1:10" ht="104.5" customHeight="1" x14ac:dyDescent="0.2">
      <c r="A20" s="229"/>
      <c r="B20" s="121" t="s">
        <v>497</v>
      </c>
      <c r="C20" s="235"/>
      <c r="D20" s="227"/>
      <c r="E20" s="227"/>
      <c r="F20" s="227"/>
      <c r="G20" s="227"/>
      <c r="H20" s="227"/>
      <c r="I20" s="237"/>
      <c r="J20" s="254"/>
    </row>
    <row r="21" spans="1:10" ht="19.5" customHeight="1" x14ac:dyDescent="0.2">
      <c r="A21" s="229"/>
      <c r="B21" s="118"/>
      <c r="C21" s="269"/>
      <c r="D21" s="232"/>
      <c r="E21" s="232"/>
      <c r="F21" s="232"/>
      <c r="G21" s="232"/>
      <c r="H21" s="232"/>
      <c r="I21" s="267"/>
      <c r="J21" s="254"/>
    </row>
    <row r="22" spans="1:10" ht="65" customHeight="1" x14ac:dyDescent="0.2">
      <c r="A22" s="229"/>
      <c r="B22" s="119" t="s">
        <v>253</v>
      </c>
      <c r="C22" s="165" t="s">
        <v>237</v>
      </c>
      <c r="D22" s="211" t="str">
        <f>IF($C$23='List of barriers'!$I$3,'List of barriers'!J3,IF($C$23='List of barriers'!$I$4,'List of barriers'!J4,""))</f>
        <v/>
      </c>
      <c r="E22" s="211" t="str">
        <f>IF($C$23='List of barriers'!$I$3,'List of barriers'!K3,IF($C$23='List of barriers'!$I$4,'List of barriers'!K4,""))</f>
        <v/>
      </c>
      <c r="F22" s="211" t="str">
        <f>IF($C$23='List of barriers'!$I$3,'List of barriers'!L3,"")</f>
        <v/>
      </c>
      <c r="G22" s="211" t="str">
        <f>IF($C$23='List of barriers'!$I$3,'List of barriers'!M3,"")</f>
        <v/>
      </c>
      <c r="H22" s="211" t="str">
        <f>IF($C$23='List of barriers'!$I$3,'List of barriers'!N3,"")</f>
        <v/>
      </c>
      <c r="I22" s="268"/>
      <c r="J22" s="254"/>
    </row>
    <row r="23" spans="1:10" ht="129" customHeight="1" x14ac:dyDescent="0.2">
      <c r="A23" s="229"/>
      <c r="B23" s="121" t="s">
        <v>498</v>
      </c>
      <c r="C23" s="235"/>
      <c r="D23" s="227"/>
      <c r="E23" s="227"/>
      <c r="F23" s="227"/>
      <c r="G23" s="227"/>
      <c r="H23" s="227"/>
      <c r="I23" s="265"/>
      <c r="J23" s="254"/>
    </row>
    <row r="24" spans="1:10" ht="15" customHeight="1" x14ac:dyDescent="0.2">
      <c r="A24" s="229"/>
      <c r="B24" s="118"/>
      <c r="C24" s="266"/>
      <c r="D24" s="232"/>
      <c r="E24" s="232"/>
      <c r="F24" s="232"/>
      <c r="G24" s="232"/>
      <c r="H24" s="232"/>
      <c r="I24" s="233"/>
      <c r="J24" s="254"/>
    </row>
    <row r="25" spans="1:10" ht="61.5" customHeight="1" x14ac:dyDescent="0.2">
      <c r="A25" s="229"/>
      <c r="B25" s="119" t="s">
        <v>449</v>
      </c>
      <c r="C25" s="165" t="s">
        <v>237</v>
      </c>
      <c r="D25" s="211" t="str">
        <f>IF($C$26='List of barriers'!$I$3,'List of barriers'!J3,IF($C$26='List of barriers'!$I$4,'List of barriers'!J4,""))</f>
        <v/>
      </c>
      <c r="E25" s="211" t="str">
        <f>IF($C$26='List of barriers'!$I$3,'List of barriers'!K3,IF($C$26='List of barriers'!$I$4,'List of barriers'!K4,""))</f>
        <v/>
      </c>
      <c r="F25" s="211" t="str">
        <f>IF($C$26='List of barriers'!$I$3,'List of barriers'!L3,"")</f>
        <v/>
      </c>
      <c r="G25" s="211" t="str">
        <f>IF($C$26='List of barriers'!$I$3,'List of barriers'!M3,"")</f>
        <v/>
      </c>
      <c r="H25" s="211" t="str">
        <f>IF($C$26='List of barriers'!$I$3,'List of barriers'!N3,"")</f>
        <v/>
      </c>
      <c r="I25" s="268"/>
      <c r="J25" s="254"/>
    </row>
    <row r="26" spans="1:10" ht="150" customHeight="1" x14ac:dyDescent="0.2">
      <c r="A26" s="229"/>
      <c r="B26" s="121" t="s">
        <v>499</v>
      </c>
      <c r="C26" s="235"/>
      <c r="D26" s="227"/>
      <c r="E26" s="227"/>
      <c r="F26" s="227"/>
      <c r="G26" s="227"/>
      <c r="H26" s="227"/>
      <c r="I26" s="265"/>
      <c r="J26" s="254"/>
    </row>
    <row r="27" spans="1:10" ht="18" customHeight="1" x14ac:dyDescent="0.2">
      <c r="A27" s="229"/>
      <c r="B27" s="118"/>
      <c r="C27" s="270"/>
      <c r="D27" s="271"/>
      <c r="E27" s="232"/>
      <c r="F27" s="232"/>
      <c r="G27" s="232"/>
      <c r="H27" s="232"/>
      <c r="I27" s="267"/>
      <c r="J27" s="272"/>
    </row>
    <row r="28" spans="1:10" ht="65" customHeight="1" x14ac:dyDescent="0.2">
      <c r="A28" s="229"/>
      <c r="B28" s="119" t="s">
        <v>254</v>
      </c>
      <c r="C28" s="165" t="s">
        <v>237</v>
      </c>
      <c r="D28" s="211" t="str">
        <f>IF($C$29='List of barriers'!$I$3,'List of barriers'!J3,IF($C$29='List of barriers'!$I$4,'List of barriers'!J4,""))</f>
        <v/>
      </c>
      <c r="E28" s="211" t="str">
        <f>IF($C$29='List of barriers'!$I$3,'List of barriers'!K3,IF($C$29='List of barriers'!$I$4,'List of barriers'!K4,""))</f>
        <v/>
      </c>
      <c r="F28" s="211" t="str">
        <f>IF($C$29='List of barriers'!$I$3,'List of barriers'!L3,"")</f>
        <v/>
      </c>
      <c r="G28" s="211" t="str">
        <f>IF($C$29='List of barriers'!$I$3,'List of barriers'!M3,"")</f>
        <v/>
      </c>
      <c r="H28" s="211" t="str">
        <f>IF($C$29='List of barriers'!$I$3,'List of barriers'!N3,"")</f>
        <v/>
      </c>
      <c r="I28" s="265"/>
      <c r="J28" s="272"/>
    </row>
    <row r="29" spans="1:10" ht="67.25" customHeight="1" x14ac:dyDescent="0.2">
      <c r="A29" s="229"/>
      <c r="B29" s="121" t="s">
        <v>500</v>
      </c>
      <c r="C29" s="235"/>
      <c r="D29" s="227"/>
      <c r="E29" s="227"/>
      <c r="F29" s="227"/>
      <c r="G29" s="227"/>
      <c r="H29" s="227"/>
      <c r="J29" s="254"/>
    </row>
    <row r="30" spans="1:10" ht="15" customHeight="1" x14ac:dyDescent="0.2">
      <c r="A30" s="229"/>
      <c r="B30" s="118"/>
      <c r="C30" s="273"/>
      <c r="D30" s="274"/>
      <c r="E30" s="275"/>
      <c r="F30" s="275"/>
      <c r="G30" s="275"/>
      <c r="H30" s="275"/>
      <c r="I30" s="267"/>
      <c r="J30" s="254"/>
    </row>
    <row r="31" spans="1:10" ht="66" customHeight="1" x14ac:dyDescent="0.2">
      <c r="A31" s="229"/>
      <c r="B31" s="119" t="s">
        <v>255</v>
      </c>
      <c r="C31" s="165" t="s">
        <v>237</v>
      </c>
      <c r="D31" s="211" t="str">
        <f>IF($C$32='List of barriers'!$I$3,'List of barriers'!J3,IF($C$32='List of barriers'!$I$4,'List of barriers'!J4,""))</f>
        <v/>
      </c>
      <c r="E31" s="211" t="str">
        <f>IF($C$32='List of barriers'!$I$3,'List of barriers'!K3,IF($C$32='List of barriers'!$I$4,'List of barriers'!K4,""))</f>
        <v/>
      </c>
      <c r="F31" s="211" t="str">
        <f>IF($C$32='List of barriers'!$I$3,'List of barriers'!L3,"")</f>
        <v/>
      </c>
      <c r="G31" s="211" t="str">
        <f>IF($C$32='List of barriers'!$I$3,'List of barriers'!M3,"")</f>
        <v/>
      </c>
      <c r="H31" s="211" t="str">
        <f>IF($C$32='List of barriers'!$I$3,'List of barriers'!N3,"")</f>
        <v/>
      </c>
      <c r="I31" s="268"/>
      <c r="J31" s="254"/>
    </row>
    <row r="32" spans="1:10" ht="96" customHeight="1" x14ac:dyDescent="0.2">
      <c r="A32" s="229"/>
      <c r="B32" s="121" t="s">
        <v>501</v>
      </c>
      <c r="C32" s="235"/>
      <c r="D32" s="227"/>
      <c r="E32" s="227"/>
      <c r="F32" s="227"/>
      <c r="G32" s="227"/>
      <c r="H32" s="227"/>
      <c r="I32" s="265"/>
      <c r="J32" s="254"/>
    </row>
    <row r="33" spans="1:10" ht="15" customHeight="1" x14ac:dyDescent="0.2">
      <c r="A33" s="276"/>
      <c r="B33" s="122"/>
      <c r="C33" s="277"/>
      <c r="D33" s="277"/>
      <c r="E33" s="260"/>
      <c r="F33" s="260"/>
      <c r="G33" s="260"/>
      <c r="H33" s="260"/>
      <c r="I33" s="278"/>
      <c r="J33" s="254"/>
    </row>
    <row r="34" spans="1:10" ht="68" customHeight="1" x14ac:dyDescent="0.2">
      <c r="A34" s="229"/>
      <c r="B34" s="119" t="s">
        <v>256</v>
      </c>
      <c r="C34" s="165" t="s">
        <v>237</v>
      </c>
      <c r="D34" s="211" t="str">
        <f>IF($C$35='List of barriers'!$I$3,'List of barriers'!J3,IF($C$35='List of barriers'!$I$4,'List of barriers'!J4,""))</f>
        <v/>
      </c>
      <c r="E34" s="211" t="str">
        <f>IF($C$35='List of barriers'!$I$3,'List of barriers'!K3,IF($C$35='List of barriers'!$I$4,'List of barriers'!K4,""))</f>
        <v/>
      </c>
      <c r="F34" s="211" t="str">
        <f>IF($C$35='List of barriers'!$I$3,'List of barriers'!L3,"")</f>
        <v/>
      </c>
      <c r="G34" s="211" t="str">
        <f>IF($C$35='List of barriers'!$I$3,'List of barriers'!M3,"")</f>
        <v/>
      </c>
      <c r="H34" s="211" t="str">
        <f>IF($C$35='List of barriers'!$I$3,'List of barriers'!N3,"")</f>
        <v/>
      </c>
      <c r="I34" s="279"/>
      <c r="J34" s="254"/>
    </row>
    <row r="35" spans="1:10" ht="63" customHeight="1" x14ac:dyDescent="0.2">
      <c r="A35" s="229"/>
      <c r="B35" s="108" t="s">
        <v>502</v>
      </c>
      <c r="C35" s="235"/>
      <c r="D35" s="227"/>
      <c r="E35" s="227"/>
      <c r="F35" s="227"/>
      <c r="G35" s="227"/>
      <c r="H35" s="227"/>
      <c r="I35" s="265"/>
      <c r="J35" s="254"/>
    </row>
    <row r="36" spans="1:10" ht="15" customHeight="1" x14ac:dyDescent="0.2">
      <c r="A36" s="252"/>
      <c r="B36" s="286"/>
      <c r="C36" s="285"/>
      <c r="D36" s="285"/>
      <c r="I36" s="253"/>
      <c r="J36" s="254"/>
    </row>
    <row r="37" spans="1:10" ht="67.25" customHeight="1" x14ac:dyDescent="0.2">
      <c r="A37" s="229"/>
      <c r="B37" s="119" t="s">
        <v>257</v>
      </c>
      <c r="C37" s="165" t="s">
        <v>237</v>
      </c>
      <c r="D37" s="211" t="str">
        <f>IF($C$38='List of barriers'!$I$3,'List of barriers'!J3,IF($C$38='List of barriers'!$I$4,'List of barriers'!J4,""))</f>
        <v/>
      </c>
      <c r="E37" s="211" t="str">
        <f>IF($C$38='List of barriers'!$I$3,'List of barriers'!K3,IF($C$38='List of barriers'!$I$4,'List of barriers'!K4,""))</f>
        <v/>
      </c>
      <c r="F37" s="211" t="str">
        <f>IF($C$38='List of barriers'!$I$3,'List of barriers'!L3,"")</f>
        <v/>
      </c>
      <c r="G37" s="211" t="str">
        <f>IF($C$38='List of barriers'!$I$3,'List of barriers'!M3,"")</f>
        <v/>
      </c>
      <c r="H37" s="211" t="str">
        <f>IF($C$38='List of barriers'!$I$3,'List of barriers'!N3,"")</f>
        <v/>
      </c>
      <c r="I37" s="279"/>
      <c r="J37" s="254"/>
    </row>
    <row r="38" spans="1:10" ht="156" customHeight="1" x14ac:dyDescent="0.2">
      <c r="A38" s="229"/>
      <c r="B38" s="68" t="s">
        <v>503</v>
      </c>
      <c r="C38" s="235"/>
      <c r="D38" s="227"/>
      <c r="E38" s="227"/>
      <c r="F38" s="227"/>
      <c r="G38" s="227"/>
      <c r="H38" s="227"/>
      <c r="I38" s="265"/>
      <c r="J38" s="254"/>
    </row>
    <row r="39" spans="1:10" ht="15" customHeight="1" x14ac:dyDescent="0.2">
      <c r="B39" s="280"/>
      <c r="C39" s="281"/>
      <c r="I39" s="253"/>
      <c r="J39" s="254"/>
    </row>
    <row r="40" spans="1:10" ht="15" customHeight="1" x14ac:dyDescent="0.2">
      <c r="B40" s="281"/>
      <c r="C40" s="281"/>
      <c r="I40" s="253"/>
      <c r="J40" s="254"/>
    </row>
    <row r="41" spans="1:10" ht="15" customHeight="1" x14ac:dyDescent="0.2">
      <c r="A41" s="261"/>
      <c r="B41" s="282"/>
      <c r="C41" s="282"/>
      <c r="D41" s="261"/>
      <c r="E41" s="261"/>
      <c r="F41" s="261"/>
      <c r="G41" s="261"/>
      <c r="H41" s="261"/>
      <c r="I41" s="283"/>
      <c r="J41" s="254"/>
    </row>
    <row r="42" spans="1:10" ht="22.5" customHeight="1" x14ac:dyDescent="0.25">
      <c r="A42" s="675" t="s">
        <v>26</v>
      </c>
      <c r="B42" s="676"/>
      <c r="C42" s="676"/>
      <c r="D42" s="676"/>
      <c r="E42" s="676"/>
      <c r="F42" s="676"/>
      <c r="G42" s="676"/>
      <c r="H42" s="676"/>
      <c r="I42" s="677"/>
      <c r="J42" s="284"/>
    </row>
  </sheetData>
  <sheetProtection sheet="1"/>
  <mergeCells count="7">
    <mergeCell ref="A42:I42"/>
    <mergeCell ref="B3:H3"/>
    <mergeCell ref="B4:G4"/>
    <mergeCell ref="A1:J1"/>
    <mergeCell ref="B5:B6"/>
    <mergeCell ref="B7:C7"/>
    <mergeCell ref="A2:J2"/>
  </mergeCells>
  <conditionalFormatting sqref="D10:H10 D19:H19 D22:H22 D25:H25 D28:H28 D31:H31">
    <cfRule type="notContainsBlanks" dxfId="157" priority="17">
      <formula>LEN(TRIM(D10))&gt;0</formula>
    </cfRule>
  </conditionalFormatting>
  <conditionalFormatting sqref="D10:H10">
    <cfRule type="cellIs" dxfId="156" priority="34" operator="between">
      <formula>#REF!</formula>
      <formula>#REF!</formula>
    </cfRule>
  </conditionalFormatting>
  <conditionalFormatting sqref="D11:H11">
    <cfRule type="expression" dxfId="155" priority="16">
      <formula>D10&lt;&gt;""</formula>
    </cfRule>
  </conditionalFormatting>
  <conditionalFormatting sqref="D13:H13">
    <cfRule type="notContainsBlanks" dxfId="154" priority="7">
      <formula>LEN(TRIM(D13))&gt;0</formula>
    </cfRule>
  </conditionalFormatting>
  <conditionalFormatting sqref="D14:H15 D17:H17">
    <cfRule type="expression" dxfId="153" priority="6">
      <formula>D13&lt;&gt;""</formula>
    </cfRule>
  </conditionalFormatting>
  <conditionalFormatting sqref="D16:H16">
    <cfRule type="notContainsBlanks" dxfId="152" priority="1">
      <formula>LEN(TRIM(D16))&gt;0</formula>
    </cfRule>
  </conditionalFormatting>
  <conditionalFormatting sqref="D20:H20">
    <cfRule type="expression" dxfId="151" priority="15">
      <formula>D19&lt;&gt;""</formula>
    </cfRule>
  </conditionalFormatting>
  <conditionalFormatting sqref="D23:H23">
    <cfRule type="expression" dxfId="150" priority="14">
      <formula>D22&lt;&gt;""</formula>
    </cfRule>
  </conditionalFormatting>
  <conditionalFormatting sqref="D26:H26">
    <cfRule type="expression" dxfId="149" priority="13">
      <formula>D25&lt;&gt;""</formula>
    </cfRule>
  </conditionalFormatting>
  <conditionalFormatting sqref="D29:H29">
    <cfRule type="expression" dxfId="148" priority="11">
      <formula>D28&lt;&gt;""</formula>
    </cfRule>
  </conditionalFormatting>
  <conditionalFormatting sqref="D32:H32">
    <cfRule type="expression" dxfId="147" priority="10">
      <formula>D31&lt;&gt;""</formula>
    </cfRule>
  </conditionalFormatting>
  <conditionalFormatting sqref="D34:H34">
    <cfRule type="notContainsBlanks" dxfId="146" priority="9">
      <formula>LEN(TRIM(D34))&gt;0</formula>
    </cfRule>
  </conditionalFormatting>
  <conditionalFormatting sqref="D35:H35">
    <cfRule type="expression" dxfId="145" priority="8">
      <formula>D34&lt;&gt;""</formula>
    </cfRule>
  </conditionalFormatting>
  <conditionalFormatting sqref="D37:H37">
    <cfRule type="notContainsBlanks" dxfId="144" priority="3">
      <formula>LEN(TRIM(D37))&gt;0</formula>
    </cfRule>
  </conditionalFormatting>
  <conditionalFormatting sqref="D38:H38">
    <cfRule type="expression" dxfId="143" priority="2">
      <formula>D37&lt;&gt;""</formula>
    </cfRule>
  </conditionalFormatting>
  <dataValidations count="2">
    <dataValidation type="list" allowBlank="1" showInputMessage="1" showErrorMessage="1" sqref="C11 C38 C20 C23 C26 C29 C32 C35 C14:C15 C17" xr:uid="{F4A4EA2E-E658-2645-BD3D-6103F31E0F79}">
      <formula1>Extramain</formula1>
    </dataValidation>
    <dataValidation type="list" allowBlank="1" showInputMessage="1" sqref="D35 D11 D38 D20 D23 D26 D29 D32 D14:D15 D17" xr:uid="{8AC3AF01-08BC-7542-B3E5-28BFB7E7A7EC}">
      <formula1>INDIRECT($C$11)</formula1>
    </dataValidation>
  </dataValidations>
  <pageMargins left="0.7" right="0.7" top="0.75" bottom="0.75" header="0.3" footer="0.3"/>
  <pageSetup orientation="portrait" horizontalDpi="90" verticalDpi="9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theme="3" tint="-0.499984740745262"/>
  </sheetPr>
  <dimension ref="A1:K45"/>
  <sheetViews>
    <sheetView topLeftCell="A35" zoomScale="97" zoomScaleNormal="90" workbookViewId="0">
      <selection activeCell="A40" sqref="A40"/>
    </sheetView>
  </sheetViews>
  <sheetFormatPr baseColWidth="10" defaultColWidth="0" defaultRowHeight="15" zeroHeight="1" x14ac:dyDescent="0.2"/>
  <cols>
    <col min="1" max="1" width="11" style="95" customWidth="1"/>
    <col min="2" max="2" width="61" style="95" customWidth="1"/>
    <col min="3" max="3" width="24.33203125" style="95" customWidth="1"/>
    <col min="4" max="4" width="20.6640625" style="95" customWidth="1"/>
    <col min="5" max="8" width="23.6640625" style="95" customWidth="1"/>
    <col min="9" max="9" width="20.6640625" style="95" customWidth="1"/>
    <col min="10" max="10" width="9.33203125" style="95" customWidth="1"/>
    <col min="11" max="11" width="3.5" style="95" customWidth="1"/>
    <col min="12" max="16384" width="9.33203125" style="95" hidden="1"/>
  </cols>
  <sheetData>
    <row r="1" spans="1:11" ht="21" x14ac:dyDescent="0.25">
      <c r="A1" s="669" t="s">
        <v>223</v>
      </c>
      <c r="B1" s="669"/>
      <c r="C1" s="669"/>
      <c r="D1" s="669"/>
      <c r="E1" s="669"/>
      <c r="F1" s="669"/>
      <c r="G1" s="669"/>
      <c r="H1" s="669"/>
      <c r="I1" s="669"/>
      <c r="J1" s="669"/>
      <c r="K1" s="225"/>
    </row>
    <row r="2" spans="1:11" ht="45" customHeight="1" x14ac:dyDescent="0.2">
      <c r="A2" s="670" t="s">
        <v>258</v>
      </c>
      <c r="B2" s="670"/>
      <c r="C2" s="670"/>
      <c r="D2" s="670"/>
      <c r="E2" s="670"/>
      <c r="F2" s="670"/>
      <c r="G2" s="670"/>
      <c r="H2" s="670"/>
      <c r="I2" s="670"/>
      <c r="J2" s="670"/>
      <c r="K2" s="674"/>
    </row>
    <row r="3" spans="1:11" ht="135" customHeight="1" x14ac:dyDescent="0.2">
      <c r="B3" s="671" t="s">
        <v>517</v>
      </c>
      <c r="C3" s="671"/>
      <c r="D3" s="671"/>
      <c r="E3" s="671"/>
      <c r="F3" s="671"/>
      <c r="G3" s="671"/>
      <c r="H3" s="671"/>
      <c r="I3" s="287"/>
      <c r="K3" s="674"/>
    </row>
    <row r="4" spans="1:11" ht="51" customHeight="1" x14ac:dyDescent="0.2">
      <c r="B4" s="682" t="s">
        <v>504</v>
      </c>
      <c r="C4" s="682"/>
      <c r="D4" s="682"/>
      <c r="E4" s="682"/>
      <c r="F4" s="682"/>
      <c r="G4" s="682"/>
      <c r="H4" s="682"/>
      <c r="I4" s="682"/>
      <c r="K4" s="674"/>
    </row>
    <row r="5" spans="1:11" ht="49.25" customHeight="1" x14ac:dyDescent="0.2">
      <c r="B5" s="672" t="s">
        <v>174</v>
      </c>
      <c r="C5" s="137" t="str">
        <f>'Étape 1- Rassembler les sources'!B15</f>
        <v>Gestion efficace des vaccins (EVM)</v>
      </c>
      <c r="D5" s="138" t="str">
        <f>'Étape 1- Rassembler les sources'!B17</f>
        <v>Évaluations des occasions manquées de vaccination (MOV)</v>
      </c>
      <c r="E5" s="137" t="str">
        <f>'Étape 1- Rassembler les sources'!B11</f>
        <v>Plan pluriannuel complet (PPAc) ou Stratégie nationale de vaccination (SNV)</v>
      </c>
      <c r="F5" s="137" t="str">
        <f>'Étape 1- Rassembler les sources'!B16</f>
        <v>Examen du PEV</v>
      </c>
      <c r="G5" s="137" t="str">
        <f>'Étape 1- Rassembler les sources'!B22</f>
        <v>Informations sur le taux de perte de vaccins</v>
      </c>
      <c r="H5" s="137" t="str">
        <f>'Étape 1- Rassembler les sources'!B18</f>
        <v>Évaluations de la disponibilité et de la capacité opérationnelle des services (SARA)</v>
      </c>
      <c r="I5" s="138" t="str">
        <f>'Étape 1- Rassembler les sources'!B19</f>
        <v>Évaluation de la prestation de services (SPA)</v>
      </c>
      <c r="K5" s="674"/>
    </row>
    <row r="6" spans="1:11" ht="15" customHeight="1" x14ac:dyDescent="0.2">
      <c r="B6" s="673"/>
      <c r="C6" s="212" t="str">
        <f>IF('Étape 1- Rassembler les sources'!C15='List of barriers'!I3,"1","N/A")</f>
        <v>N/A</v>
      </c>
      <c r="D6" s="165" t="str">
        <f>IF('Étape 1- Rassembler les sources'!C17='List of barriers'!I3,"1","N/A")</f>
        <v>N/A</v>
      </c>
      <c r="E6" s="144" t="str">
        <f>IF('Étape 1- Rassembler les sources'!C11='List of barriers'!I3,"1","N/A")</f>
        <v>N/A</v>
      </c>
      <c r="F6" s="144" t="str">
        <f>IF('Étape 1- Rassembler les sources'!C16='List of barriers'!I3,"1","N/A")</f>
        <v>N/A</v>
      </c>
      <c r="G6" s="144" t="str">
        <f>IF('Étape 1- Rassembler les sources'!C22='List of barriers'!I3,"2","N/A")</f>
        <v>N/A</v>
      </c>
      <c r="H6" s="144" t="str">
        <f>IF('Étape 1- Rassembler les sources'!C18='List of barriers'!I3,"2","N/A")</f>
        <v>N/A</v>
      </c>
      <c r="I6" s="165" t="str">
        <f>IF('Étape 1- Rassembler les sources'!C19='List of barriers'!I3,"2","N/A")</f>
        <v>N/A</v>
      </c>
      <c r="K6" s="674"/>
    </row>
    <row r="7" spans="1:11" ht="25.25" customHeight="1" x14ac:dyDescent="0.2">
      <c r="C7" s="287"/>
      <c r="D7" s="287"/>
      <c r="K7" s="674"/>
    </row>
    <row r="8" spans="1:11" ht="64.25" customHeight="1" x14ac:dyDescent="0.2">
      <c r="C8" s="221" t="s">
        <v>234</v>
      </c>
      <c r="D8" s="222" t="s">
        <v>259</v>
      </c>
      <c r="K8" s="674"/>
    </row>
    <row r="9" spans="1:11" ht="22.25" customHeight="1" x14ac:dyDescent="0.2">
      <c r="B9" s="223" t="s">
        <v>236</v>
      </c>
      <c r="K9" s="674"/>
    </row>
    <row r="10" spans="1:11" ht="65" customHeight="1" x14ac:dyDescent="0.2">
      <c r="B10" s="123" t="s">
        <v>260</v>
      </c>
      <c r="C10" s="165" t="s">
        <v>237</v>
      </c>
      <c r="D10" s="211" t="str">
        <f>IF($C$11='List of barriers'!$I$3,'List of barriers'!J3,IF($C$11='List of barriers'!$I$4,'List of barriers'!J4,""))</f>
        <v/>
      </c>
      <c r="E10" s="211" t="str">
        <f>IF($C$11='List of barriers'!$I$3,'List of barriers'!K3,IF($C$11='List of barriers'!$I$4,'List of barriers'!K4,""))</f>
        <v/>
      </c>
      <c r="F10" s="211" t="str">
        <f>IF($C$11='List of barriers'!$I$3,'List of barriers'!L3,"")</f>
        <v/>
      </c>
      <c r="G10" s="211" t="str">
        <f>IF($C$11='List of barriers'!$I$3,'List of barriers'!M3,"")</f>
        <v/>
      </c>
      <c r="H10" s="211" t="str">
        <f>IF($C$11='List of barriers'!$I$3,'List of barriers'!N3,"")</f>
        <v/>
      </c>
      <c r="I10" s="211"/>
      <c r="K10" s="674"/>
    </row>
    <row r="11" spans="1:11" ht="102.5" customHeight="1" x14ac:dyDescent="0.2">
      <c r="B11" s="18" t="s">
        <v>505</v>
      </c>
      <c r="C11" s="220"/>
      <c r="D11" s="227"/>
      <c r="E11" s="227"/>
      <c r="F11" s="227"/>
      <c r="G11" s="227"/>
      <c r="H11" s="227"/>
      <c r="I11" s="228"/>
      <c r="K11" s="674"/>
    </row>
    <row r="12" spans="1:11" x14ac:dyDescent="0.2">
      <c r="B12" s="24"/>
      <c r="K12" s="674"/>
    </row>
    <row r="13" spans="1:11" ht="66" customHeight="1" x14ac:dyDescent="0.2">
      <c r="B13" s="113" t="s">
        <v>261</v>
      </c>
      <c r="C13" s="165" t="s">
        <v>237</v>
      </c>
      <c r="D13" s="211" t="str">
        <f>IF($C$14='List of barriers'!$I$3,'List of barriers'!J3,IF($C$14='List of barriers'!$I$4,'List of barriers'!J4,""))</f>
        <v/>
      </c>
      <c r="E13" s="211" t="str">
        <f>IF($C$14='List of barriers'!$I$3,'List of barriers'!K3,IF($C$14='List of barriers'!$I$4,'List of barriers'!K4,""))</f>
        <v/>
      </c>
      <c r="F13" s="211" t="str">
        <f>IF($C$14='List of barriers'!$I$3,'List of barriers'!L3,"")</f>
        <v/>
      </c>
      <c r="G13" s="211" t="str">
        <f>IF($C$14='List of barriers'!$I$3,'List of barriers'!M3,"")</f>
        <v/>
      </c>
      <c r="H13" s="211" t="str">
        <f>IF($C$14='List of barriers'!$I$3,'List of barriers'!N3,"")</f>
        <v/>
      </c>
      <c r="I13" s="211"/>
      <c r="K13" s="674"/>
    </row>
    <row r="14" spans="1:11" ht="87" customHeight="1" x14ac:dyDescent="0.2">
      <c r="B14" s="16" t="s">
        <v>507</v>
      </c>
      <c r="C14" s="220"/>
      <c r="D14" s="227"/>
      <c r="E14" s="227"/>
      <c r="F14" s="227"/>
      <c r="G14" s="227"/>
      <c r="H14" s="227"/>
      <c r="I14" s="228"/>
      <c r="K14" s="674"/>
    </row>
    <row r="15" spans="1:11" x14ac:dyDescent="0.2">
      <c r="B15" s="19"/>
      <c r="K15" s="674"/>
    </row>
    <row r="16" spans="1:11" ht="61" customHeight="1" x14ac:dyDescent="0.2">
      <c r="B16" s="123" t="s">
        <v>262</v>
      </c>
      <c r="C16" s="165" t="s">
        <v>237</v>
      </c>
      <c r="D16" s="211" t="str">
        <f>IF($C$17='List of barriers'!$I$3,'List of barriers'!J3,IF($C$17='List of barriers'!$I$4,'List of barriers'!J4,""))</f>
        <v/>
      </c>
      <c r="E16" s="211" t="str">
        <f>IF($C$17='List of barriers'!$I$3,'List of barriers'!K3,IF($C$17='List of barriers'!$I$4,'List of barriers'!K4,""))</f>
        <v/>
      </c>
      <c r="F16" s="211" t="str">
        <f>IF($C$17='List of barriers'!$I$3,'List of barriers'!L3,"")</f>
        <v/>
      </c>
      <c r="G16" s="211" t="str">
        <f>IF($C$17='List of barriers'!$I$3,'List of barriers'!M3,"")</f>
        <v/>
      </c>
      <c r="H16" s="211" t="str">
        <f>IF($C$17='List of barriers'!$I$3,'List of barriers'!N3,"")</f>
        <v/>
      </c>
      <c r="I16" s="211"/>
      <c r="K16" s="674"/>
    </row>
    <row r="17" spans="2:11" ht="93" customHeight="1" x14ac:dyDescent="0.2">
      <c r="B17" s="18" t="s">
        <v>506</v>
      </c>
      <c r="C17" s="220"/>
      <c r="D17" s="227"/>
      <c r="E17" s="227"/>
      <c r="F17" s="227"/>
      <c r="G17" s="227"/>
      <c r="H17" s="227"/>
      <c r="I17" s="228"/>
      <c r="K17" s="674"/>
    </row>
    <row r="18" spans="2:11" x14ac:dyDescent="0.2">
      <c r="B18" s="24"/>
      <c r="K18" s="674"/>
    </row>
    <row r="19" spans="2:11" ht="61.5" customHeight="1" x14ac:dyDescent="0.2">
      <c r="B19" s="123" t="s">
        <v>263</v>
      </c>
      <c r="C19" s="165" t="s">
        <v>237</v>
      </c>
      <c r="D19" s="211" t="str">
        <f>IF($C$20='List of barriers'!$I$3,'List of barriers'!J3,IF($C$20='List of barriers'!$I$4,'List of barriers'!J4,""))</f>
        <v/>
      </c>
      <c r="E19" s="211" t="str">
        <f>IF($C$20='List of barriers'!$I$3,'List of barriers'!K3,IF($C$20='List of barriers'!$I$4,'List of barriers'!K4,""))</f>
        <v/>
      </c>
      <c r="F19" s="211" t="str">
        <f>IF($C$20='List of barriers'!$I$3,'List of barriers'!L3,"")</f>
        <v/>
      </c>
      <c r="G19" s="211" t="str">
        <f>IF($C$20='List of barriers'!$I$3,'List of barriers'!M3,"")</f>
        <v/>
      </c>
      <c r="H19" s="211" t="str">
        <f>IF($C$20='List of barriers'!$I$3,'List of barriers'!N3,"")</f>
        <v/>
      </c>
      <c r="I19" s="211"/>
      <c r="K19" s="674"/>
    </row>
    <row r="20" spans="2:11" ht="89.5" customHeight="1" x14ac:dyDescent="0.2">
      <c r="B20" s="18" t="s">
        <v>508</v>
      </c>
      <c r="C20" s="220"/>
      <c r="D20" s="227"/>
      <c r="E20" s="227"/>
      <c r="F20" s="227"/>
      <c r="G20" s="227"/>
      <c r="H20" s="227"/>
      <c r="I20" s="228"/>
      <c r="K20" s="674"/>
    </row>
    <row r="21" spans="2:11" ht="17.25" customHeight="1" x14ac:dyDescent="0.2">
      <c r="B21" s="124"/>
      <c r="C21" s="250"/>
      <c r="K21" s="674"/>
    </row>
    <row r="22" spans="2:11" ht="56.5" customHeight="1" x14ac:dyDescent="0.2">
      <c r="B22" s="123" t="s">
        <v>264</v>
      </c>
      <c r="C22" s="165" t="s">
        <v>237</v>
      </c>
      <c r="D22" s="211" t="str">
        <f>IF($C$23='List of barriers'!$I$3,'List of barriers'!J3,IF($C$23='List of barriers'!$I$4,'List of barriers'!J4,""))</f>
        <v/>
      </c>
      <c r="E22" s="211" t="str">
        <f>IF($C$23='List of barriers'!$I$3,'List of barriers'!K3,IF($C$23='List of barriers'!$I$4,'List of barriers'!K4,""))</f>
        <v/>
      </c>
      <c r="F22" s="211" t="str">
        <f>IF($C$23='List of barriers'!$I$3,'List of barriers'!L3,"")</f>
        <v/>
      </c>
      <c r="G22" s="211" t="str">
        <f>IF($C$23='List of barriers'!$I$3,'List of barriers'!M3,"")</f>
        <v/>
      </c>
      <c r="H22" s="211" t="str">
        <f>IF($C$23='List of barriers'!$I$3,'List of barriers'!N3,"")</f>
        <v/>
      </c>
      <c r="I22" s="211"/>
      <c r="K22" s="674"/>
    </row>
    <row r="23" spans="2:11" ht="63" customHeight="1" x14ac:dyDescent="0.2">
      <c r="B23" s="18" t="s">
        <v>509</v>
      </c>
      <c r="C23" s="220"/>
      <c r="D23" s="227"/>
      <c r="E23" s="227"/>
      <c r="F23" s="227"/>
      <c r="G23" s="227"/>
      <c r="H23" s="227"/>
      <c r="I23" s="228"/>
      <c r="K23" s="674"/>
    </row>
    <row r="24" spans="2:11" x14ac:dyDescent="0.2">
      <c r="B24" s="116"/>
      <c r="C24" s="291"/>
      <c r="D24" s="291"/>
      <c r="K24" s="674"/>
    </row>
    <row r="25" spans="2:11" ht="81" customHeight="1" x14ac:dyDescent="0.2">
      <c r="B25" s="123" t="s">
        <v>265</v>
      </c>
      <c r="C25" s="165" t="s">
        <v>237</v>
      </c>
      <c r="D25" s="211" t="str">
        <f>IF($C$26='List of barriers'!$I$3,'List of barriers'!J3,IF($C$26='List of barriers'!$I$4,'List of barriers'!J4,""))</f>
        <v/>
      </c>
      <c r="E25" s="211" t="str">
        <f>IF($C$26='List of barriers'!$I$3,'List of barriers'!K3,IF($C$26='List of barriers'!$I$4,'List of barriers'!K4,""))</f>
        <v/>
      </c>
      <c r="F25" s="211" t="str">
        <f>IF($C$26='List of barriers'!$I$3,'List of barriers'!L3,"")</f>
        <v/>
      </c>
      <c r="G25" s="211" t="str">
        <f>IF($C$26='List of barriers'!$I$3,'List of barriers'!M3,"")</f>
        <v/>
      </c>
      <c r="H25" s="211" t="str">
        <f>IF($C$26='List of barriers'!$I$3,'List of barriers'!N3,"")</f>
        <v/>
      </c>
      <c r="I25" s="211"/>
      <c r="K25" s="674"/>
    </row>
    <row r="26" spans="2:11" ht="63" customHeight="1" x14ac:dyDescent="0.2">
      <c r="B26" s="18" t="s">
        <v>510</v>
      </c>
      <c r="C26" s="220"/>
      <c r="D26" s="227"/>
      <c r="E26" s="227"/>
      <c r="F26" s="227"/>
      <c r="G26" s="227"/>
      <c r="H26" s="227"/>
      <c r="I26" s="228"/>
      <c r="K26" s="674"/>
    </row>
    <row r="27" spans="2:11" x14ac:dyDescent="0.2">
      <c r="B27" s="19"/>
      <c r="C27" s="292"/>
      <c r="D27" s="292"/>
      <c r="K27" s="674"/>
    </row>
    <row r="28" spans="2:11" ht="58.5" customHeight="1" x14ac:dyDescent="0.2">
      <c r="B28" s="123" t="s">
        <v>511</v>
      </c>
      <c r="C28" s="165" t="s">
        <v>237</v>
      </c>
      <c r="D28" s="211" t="str">
        <f>IF($C$29='List of barriers'!$I$3,'List of barriers'!J3,IF($C$29='List of barriers'!$I$4,'List of barriers'!J4,""))</f>
        <v/>
      </c>
      <c r="E28" s="211" t="str">
        <f>IF($C$29='List of barriers'!$I$3,'List of barriers'!K3,IF($C$29='List of barriers'!$I$4,'List of barriers'!K4,""))</f>
        <v/>
      </c>
      <c r="F28" s="211" t="str">
        <f>IF($C$29='List of barriers'!$I$3,'List of barriers'!L3,"")</f>
        <v/>
      </c>
      <c r="G28" s="211" t="str">
        <f>IF($C$29='List of barriers'!$I$3,'List of barriers'!M3,"")</f>
        <v/>
      </c>
      <c r="H28" s="211" t="str">
        <f>IF($C$29='List of barriers'!$I$3,'List of barriers'!N3,"")</f>
        <v/>
      </c>
      <c r="I28" s="211"/>
      <c r="K28" s="674"/>
    </row>
    <row r="29" spans="2:11" ht="65" customHeight="1" x14ac:dyDescent="0.2">
      <c r="B29" s="125" t="s">
        <v>512</v>
      </c>
      <c r="C29" s="220"/>
      <c r="D29" s="227"/>
      <c r="E29" s="227"/>
      <c r="F29" s="227"/>
      <c r="G29" s="227"/>
      <c r="H29" s="227"/>
      <c r="I29" s="228"/>
      <c r="K29" s="674"/>
    </row>
    <row r="30" spans="2:11" x14ac:dyDescent="0.2">
      <c r="B30" s="96"/>
      <c r="C30" s="239"/>
      <c r="K30" s="674"/>
    </row>
    <row r="31" spans="2:11" ht="57.5" customHeight="1" x14ac:dyDescent="0.2">
      <c r="B31" s="123" t="s">
        <v>266</v>
      </c>
      <c r="C31" s="165" t="s">
        <v>237</v>
      </c>
      <c r="D31" s="211" t="str">
        <f>IF($C$32='List of barriers'!$I$3,'List of barriers'!J3,IF($C$32='List of barriers'!$I$4,'List of barriers'!J4,""))</f>
        <v/>
      </c>
      <c r="E31" s="211" t="str">
        <f>IF($C$32='List of barriers'!$I$3,'List of barriers'!K3,IF($C$32='List of barriers'!$I$4,'List of barriers'!K4,""))</f>
        <v/>
      </c>
      <c r="F31" s="211" t="str">
        <f>IF($C$32='List of barriers'!$I$3,'List of barriers'!L3,"")</f>
        <v/>
      </c>
      <c r="G31" s="211" t="str">
        <f>IF($C$32='List of barriers'!$I$3,'List of barriers'!M3,"")</f>
        <v/>
      </c>
      <c r="H31" s="211" t="str">
        <f>IF($C$32='List of barriers'!$I$3,'List of barriers'!N3,"")</f>
        <v/>
      </c>
      <c r="I31" s="211"/>
      <c r="K31" s="674"/>
    </row>
    <row r="32" spans="2:11" ht="72.5" customHeight="1" x14ac:dyDescent="0.2">
      <c r="B32" s="18" t="s">
        <v>513</v>
      </c>
      <c r="C32" s="220"/>
      <c r="D32" s="227"/>
      <c r="E32" s="227"/>
      <c r="F32" s="227"/>
      <c r="G32" s="227"/>
      <c r="H32" s="227"/>
      <c r="I32" s="228"/>
      <c r="K32" s="674"/>
    </row>
    <row r="33" spans="1:11" x14ac:dyDescent="0.2">
      <c r="B33" s="116"/>
      <c r="C33" s="291"/>
      <c r="D33" s="290"/>
      <c r="K33" s="674"/>
    </row>
    <row r="34" spans="1:11" ht="61.25" customHeight="1" x14ac:dyDescent="0.2">
      <c r="B34" s="123" t="s">
        <v>267</v>
      </c>
      <c r="C34" s="165" t="s">
        <v>237</v>
      </c>
      <c r="D34" s="211" t="str">
        <f>IF($C$35='List of barriers'!$I$3,'List of barriers'!J3,IF($C$35='List of barriers'!$I$4,'List of barriers'!J4,""))</f>
        <v/>
      </c>
      <c r="E34" s="211" t="str">
        <f>IF($C$35='List of barriers'!$I$3,'List of barriers'!K3,IF($C$35='List of barriers'!$I$4,'List of barriers'!K4,""))</f>
        <v/>
      </c>
      <c r="F34" s="211" t="str">
        <f>IF($C$35='List of barriers'!$I$3,'List of barriers'!L3,"")</f>
        <v/>
      </c>
      <c r="G34" s="211" t="str">
        <f>IF($C$35='List of barriers'!$I$3,'List of barriers'!M3,"")</f>
        <v/>
      </c>
      <c r="H34" s="211" t="str">
        <f>IF($C$35='List of barriers'!$I$3,'List of barriers'!N3,"")</f>
        <v/>
      </c>
      <c r="I34" s="211"/>
      <c r="K34" s="674"/>
    </row>
    <row r="35" spans="1:11" ht="96" customHeight="1" x14ac:dyDescent="0.2">
      <c r="B35" s="18" t="s">
        <v>514</v>
      </c>
      <c r="C35" s="220"/>
      <c r="D35" s="227"/>
      <c r="E35" s="227"/>
      <c r="F35" s="227"/>
      <c r="G35" s="227"/>
      <c r="H35" s="227"/>
      <c r="I35" s="237"/>
      <c r="K35" s="674"/>
    </row>
    <row r="36" spans="1:11" ht="15" customHeight="1" x14ac:dyDescent="0.2">
      <c r="B36" s="124"/>
      <c r="C36" s="250"/>
      <c r="K36" s="674"/>
    </row>
    <row r="37" spans="1:11" ht="56" customHeight="1" x14ac:dyDescent="0.2">
      <c r="B37" s="184" t="s">
        <v>268</v>
      </c>
      <c r="C37" s="165" t="s">
        <v>237</v>
      </c>
      <c r="D37" s="211" t="str">
        <f>IF($C$38='List of barriers'!$I$3,'List of barriers'!J3,IF($C$38='List of barriers'!$I$4,'List of barriers'!J4,""))</f>
        <v/>
      </c>
      <c r="E37" s="211" t="str">
        <f>IF($C$38='List of barriers'!$I$3,'List of barriers'!K3,IF($C$38='List of barriers'!$I$4,'List of barriers'!K4,""))</f>
        <v/>
      </c>
      <c r="F37" s="211" t="str">
        <f>IF($C$38='List of barriers'!$I$3,'List of barriers'!L3,"")</f>
        <v/>
      </c>
      <c r="G37" s="211" t="str">
        <f>IF($C$38='List of barriers'!$I$3,'List of barriers'!M3,"")</f>
        <v/>
      </c>
      <c r="H37" s="211" t="str">
        <f>IF($C$38='List of barriers'!$I$3,'List of barriers'!N3,"")</f>
        <v/>
      </c>
      <c r="I37" s="211"/>
      <c r="K37" s="674"/>
    </row>
    <row r="38" spans="1:11" ht="96" customHeight="1" x14ac:dyDescent="0.2">
      <c r="B38" s="18" t="s">
        <v>515</v>
      </c>
      <c r="C38" s="220"/>
      <c r="D38" s="227"/>
      <c r="E38" s="227"/>
      <c r="F38" s="227"/>
      <c r="G38" s="227"/>
      <c r="H38" s="227"/>
      <c r="I38" s="228"/>
      <c r="K38" s="674"/>
    </row>
    <row r="39" spans="1:11" ht="18" customHeight="1" x14ac:dyDescent="0.2">
      <c r="B39" s="293"/>
      <c r="C39" s="226"/>
      <c r="D39" s="227"/>
      <c r="E39" s="227"/>
      <c r="F39" s="227"/>
      <c r="G39" s="227"/>
      <c r="H39" s="227"/>
      <c r="I39" s="237"/>
      <c r="K39" s="674"/>
    </row>
    <row r="40" spans="1:11" ht="65" customHeight="1" x14ac:dyDescent="0.2">
      <c r="B40" s="123" t="s">
        <v>269</v>
      </c>
      <c r="C40" s="165" t="s">
        <v>237</v>
      </c>
      <c r="D40" s="211" t="str">
        <f>IF($C$41='List of barriers'!$I$3,'List of barriers'!J3,IF($C$41='List of barriers'!$I$4,'List of barriers'!J4,""))</f>
        <v/>
      </c>
      <c r="E40" s="211" t="str">
        <f>IF($C$41='List of barriers'!$I$3,'List of barriers'!K3,IF($C$41='List of barriers'!$I$4,'List of barriers'!K4,""))</f>
        <v/>
      </c>
      <c r="F40" s="211" t="str">
        <f>IF($C$41='List of barriers'!$I$3,'List of barriers'!L3,"")</f>
        <v/>
      </c>
      <c r="G40" s="211" t="str">
        <f>IF($C$41='List of barriers'!$I$3,'List of barriers'!M3,"")</f>
        <v/>
      </c>
      <c r="H40" s="211" t="str">
        <f>IF($C$41='List of barriers'!$I$3,'List of barriers'!N3,"")</f>
        <v/>
      </c>
      <c r="I40" s="211"/>
      <c r="K40" s="674"/>
    </row>
    <row r="41" spans="1:11" ht="96" customHeight="1" x14ac:dyDescent="0.2">
      <c r="B41" s="68" t="s">
        <v>516</v>
      </c>
      <c r="C41" s="220"/>
      <c r="D41" s="227"/>
      <c r="E41" s="227"/>
      <c r="F41" s="227"/>
      <c r="G41" s="227"/>
      <c r="H41" s="227"/>
      <c r="I41" s="228"/>
      <c r="K41" s="674"/>
    </row>
    <row r="42" spans="1:11" ht="21.75" customHeight="1" x14ac:dyDescent="0.2">
      <c r="B42" s="246"/>
      <c r="D42" s="227"/>
      <c r="E42" s="227"/>
      <c r="F42" s="227"/>
      <c r="G42" s="227"/>
      <c r="H42" s="227"/>
      <c r="I42" s="237"/>
      <c r="K42" s="674"/>
    </row>
    <row r="43" spans="1:11" ht="16.5" customHeight="1" x14ac:dyDescent="0.2">
      <c r="B43" s="246"/>
      <c r="C43" s="226"/>
      <c r="D43" s="227"/>
      <c r="E43" s="227"/>
      <c r="F43" s="227"/>
      <c r="G43" s="227"/>
      <c r="H43" s="227"/>
      <c r="I43" s="237"/>
      <c r="K43" s="674"/>
    </row>
    <row r="44" spans="1:11" x14ac:dyDescent="0.2">
      <c r="B44" s="250"/>
      <c r="C44" s="226"/>
      <c r="K44" s="674"/>
    </row>
    <row r="45" spans="1:11" ht="22.5" customHeight="1" x14ac:dyDescent="0.25">
      <c r="A45" s="669" t="s">
        <v>26</v>
      </c>
      <c r="B45" s="669"/>
      <c r="C45" s="669"/>
      <c r="D45" s="669"/>
      <c r="E45" s="669"/>
      <c r="F45" s="669"/>
      <c r="G45" s="669"/>
      <c r="H45" s="669"/>
      <c r="I45" s="669"/>
      <c r="J45" s="669"/>
      <c r="K45" s="674"/>
    </row>
  </sheetData>
  <sheetProtection sheet="1"/>
  <dataConsolidate/>
  <mergeCells count="7">
    <mergeCell ref="A1:J1"/>
    <mergeCell ref="B5:B6"/>
    <mergeCell ref="A45:J45"/>
    <mergeCell ref="K2:K45"/>
    <mergeCell ref="B3:H3"/>
    <mergeCell ref="B4:I4"/>
    <mergeCell ref="A2:J2"/>
  </mergeCells>
  <conditionalFormatting sqref="D10:H10">
    <cfRule type="notContainsBlanks" dxfId="142" priority="16">
      <formula>LEN(TRIM(D10))&gt;0</formula>
    </cfRule>
  </conditionalFormatting>
  <conditionalFormatting sqref="D11:H11">
    <cfRule type="expression" dxfId="141" priority="15">
      <formula>D10&lt;&gt;""</formula>
    </cfRule>
  </conditionalFormatting>
  <conditionalFormatting sqref="D13:H13">
    <cfRule type="notContainsBlanks" dxfId="140" priority="14">
      <formula>LEN(TRIM(D13))&gt;0</formula>
    </cfRule>
  </conditionalFormatting>
  <conditionalFormatting sqref="D14:H14">
    <cfRule type="expression" dxfId="139" priority="10">
      <formula>D13&lt;&gt;""</formula>
    </cfRule>
  </conditionalFormatting>
  <conditionalFormatting sqref="D16:H16 D19:H19 D28:H28 D34:H34">
    <cfRule type="notContainsBlanks" dxfId="138" priority="34">
      <formula>LEN(TRIM(D16))&gt;0</formula>
    </cfRule>
  </conditionalFormatting>
  <conditionalFormatting sqref="D17:H17">
    <cfRule type="expression" dxfId="137" priority="9">
      <formula>D16&lt;&gt;""</formula>
    </cfRule>
  </conditionalFormatting>
  <conditionalFormatting sqref="D20:H20">
    <cfRule type="expression" dxfId="136" priority="8">
      <formula>D19&lt;&gt;""</formula>
    </cfRule>
  </conditionalFormatting>
  <conditionalFormatting sqref="D22:H22">
    <cfRule type="notContainsBlanks" dxfId="135" priority="20">
      <formula>LEN(TRIM(D22))&gt;0</formula>
    </cfRule>
  </conditionalFormatting>
  <conditionalFormatting sqref="D23:H23">
    <cfRule type="expression" dxfId="134" priority="7">
      <formula>D22&lt;&gt;""</formula>
    </cfRule>
  </conditionalFormatting>
  <conditionalFormatting sqref="D25:H25">
    <cfRule type="notContainsBlanks" dxfId="133" priority="18">
      <formula>LEN(TRIM(D25))&gt;0</formula>
    </cfRule>
  </conditionalFormatting>
  <conditionalFormatting sqref="D26:H26">
    <cfRule type="expression" dxfId="132" priority="6">
      <formula>D25&lt;&gt;""</formula>
    </cfRule>
  </conditionalFormatting>
  <conditionalFormatting sqref="D29:H29">
    <cfRule type="expression" dxfId="131" priority="5">
      <formula>D28&lt;&gt;""</formula>
    </cfRule>
  </conditionalFormatting>
  <conditionalFormatting sqref="D31:H31">
    <cfRule type="notContainsBlanks" dxfId="130" priority="22">
      <formula>LEN(TRIM(D31))&gt;0</formula>
    </cfRule>
  </conditionalFormatting>
  <conditionalFormatting sqref="D32:H32">
    <cfRule type="expression" dxfId="129" priority="4">
      <formula>D31&lt;&gt;""</formula>
    </cfRule>
  </conditionalFormatting>
  <conditionalFormatting sqref="D35:H35">
    <cfRule type="expression" dxfId="128" priority="3">
      <formula>D34&lt;&gt;""</formula>
    </cfRule>
  </conditionalFormatting>
  <conditionalFormatting sqref="D37:H37">
    <cfRule type="notContainsBlanks" dxfId="127" priority="24">
      <formula>LEN(TRIM(D37))&gt;0</formula>
    </cfRule>
  </conditionalFormatting>
  <conditionalFormatting sqref="D38:H39">
    <cfRule type="expression" dxfId="126" priority="2">
      <formula>D37&lt;&gt;""</formula>
    </cfRule>
  </conditionalFormatting>
  <conditionalFormatting sqref="D40:H40">
    <cfRule type="notContainsBlanks" dxfId="125" priority="11">
      <formula>LEN(TRIM(D40))&gt;0</formula>
    </cfRule>
  </conditionalFormatting>
  <conditionalFormatting sqref="D41:H41">
    <cfRule type="expression" dxfId="124" priority="1">
      <formula>D40&lt;&gt;""</formula>
    </cfRule>
  </conditionalFormatting>
  <conditionalFormatting sqref="F42:H42">
    <cfRule type="expression" dxfId="123" priority="70">
      <formula>F39&lt;&gt;""</formula>
    </cfRule>
  </conditionalFormatting>
  <conditionalFormatting sqref="F43:H43">
    <cfRule type="expression" dxfId="122" priority="65">
      <formula>F38&lt;&gt;""</formula>
    </cfRule>
  </conditionalFormatting>
  <dataValidations count="2">
    <dataValidation type="list" allowBlank="1" showInputMessage="1" showErrorMessage="1" sqref="C11 C14 C17 C20 C23 C26 C29 C32 C35 C38 C41" xr:uid="{BDCC4A30-EA8A-9445-B01A-690963331500}">
      <formula1>Extramain</formula1>
    </dataValidation>
    <dataValidation type="list" allowBlank="1" showInputMessage="1" sqref="D11 D14 D17 D20 D23 D26 D29 D32 D35 D38 D41" xr:uid="{77851554-CF2C-D441-812D-755735DC2470}">
      <formula1>INDIRECT($C$11)</formula1>
    </dataValidation>
  </dataValidations>
  <pageMargins left="0.7" right="0.7" top="0.75" bottom="0.75" header="0.3" footer="0.3"/>
  <pageSetup orientation="portrait" horizontalDpi="90" verticalDpi="9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5B31867FFCC746B7E8645A6F87260D" ma:contentTypeVersion="13" ma:contentTypeDescription="Create a new document." ma:contentTypeScope="" ma:versionID="3c5632cf7e4017aad1869b1a92ab6340">
  <xsd:schema xmlns:xsd="http://www.w3.org/2001/XMLSchema" xmlns:xs="http://www.w3.org/2001/XMLSchema" xmlns:p="http://schemas.microsoft.com/office/2006/metadata/properties" xmlns:ns3="e722b6b5-c05a-4c5a-bdeb-3d95e5bf72aa" xmlns:ns4="fa824426-5217-4c73-acb4-5b908b0ecade" targetNamespace="http://schemas.microsoft.com/office/2006/metadata/properties" ma:root="true" ma:fieldsID="6a9315bc478ccb74a1bc092c3a113854" ns3:_="" ns4:_="">
    <xsd:import namespace="e722b6b5-c05a-4c5a-bdeb-3d95e5bf72aa"/>
    <xsd:import namespace="fa824426-5217-4c73-acb4-5b908b0ecad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22b6b5-c05a-4c5a-bdeb-3d95e5bf72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a824426-5217-4c73-acb4-5b908b0ecad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752827A-F3DB-49F3-855F-AA50FAB7A4C9}">
  <ds:schemaRefs>
    <ds:schemaRef ds:uri="http://schemas.microsoft.com/office/2006/documentManagement/types"/>
    <ds:schemaRef ds:uri="http://purl.org/dc/terms/"/>
    <ds:schemaRef ds:uri="fa824426-5217-4c73-acb4-5b908b0ecade"/>
    <ds:schemaRef ds:uri="http://purl.org/dc/elements/1.1/"/>
    <ds:schemaRef ds:uri="http://schemas.microsoft.com/office/infopath/2007/PartnerControls"/>
    <ds:schemaRef ds:uri="e722b6b5-c05a-4c5a-bdeb-3d95e5bf72aa"/>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3FAE21FE-757C-4BB6-A45E-F9E266CB76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22b6b5-c05a-4c5a-bdeb-3d95e5bf72aa"/>
    <ds:schemaRef ds:uri="fa824426-5217-4c73-acb4-5b908b0eca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DAAB41F-E388-4B0D-913E-000028BD723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26</vt:i4>
      </vt:variant>
      <vt:variant>
        <vt:lpstr>Named Ranges</vt:lpstr>
      </vt:variant>
      <vt:variant>
        <vt:i4>5</vt:i4>
      </vt:variant>
    </vt:vector>
  </HeadingPairs>
  <TitlesOfParts>
    <vt:vector size="31" baseType="lpstr">
      <vt:lpstr>ACCUEIL</vt:lpstr>
      <vt:lpstr>Étape 1- Rassembler les sources</vt:lpstr>
      <vt:lpstr>Étape 2</vt:lpstr>
      <vt:lpstr>Étape2-2.1 Couverture&amp;équité</vt:lpstr>
      <vt:lpstr>Step2-2.2 Surveillance MPV</vt:lpstr>
      <vt:lpstr>Étape 3 &gt;&gt;&gt;</vt:lpstr>
      <vt:lpstr>3.1 Gestion&amp;financement prog</vt:lpstr>
      <vt:lpstr>3.2 Gestion RH</vt:lpstr>
      <vt:lpstr>3.3 Approvis., qualité, logist.</vt:lpstr>
      <vt:lpstr>3.4. Prestation de services</vt:lpstr>
      <vt:lpstr>3.5 Couverture &amp; surveill. MAPI</vt:lpstr>
      <vt:lpstr>3.6 Surveillance des maladies</vt:lpstr>
      <vt:lpstr>List of barriers</vt:lpstr>
      <vt:lpstr>3.7 Génération de la demande</vt:lpstr>
      <vt:lpstr>3.8 Autres obstacles</vt:lpstr>
      <vt:lpstr>Étape 4-Hiérarchisation </vt:lpstr>
      <vt:lpstr>Notes&gt;&gt;&gt;</vt:lpstr>
      <vt:lpstr>Notes-Recherches supplém.</vt:lpstr>
      <vt:lpstr>Notes- Identific. points forts</vt:lpstr>
      <vt:lpstr>Notes- Questions décisionnelles</vt:lpstr>
      <vt:lpstr>Notes- Actions</vt:lpstr>
      <vt:lpstr>FIN</vt:lpstr>
      <vt:lpstr>info 1. Couverture &amp; équité</vt:lpstr>
      <vt:lpstr>info 2. Documentation</vt:lpstr>
      <vt:lpstr>info 3. ex1-Couverture</vt:lpstr>
      <vt:lpstr>info 4. ex2-Équité</vt:lpstr>
      <vt:lpstr>Extramain</vt:lpstr>
      <vt:lpstr>Main</vt:lpstr>
      <vt:lpstr>Main2</vt:lpstr>
      <vt:lpstr>X</vt:lpstr>
      <vt:lpstr>Yes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SPASENOSKA, Dijana</dc:creator>
  <cp:keywords/>
  <dc:description/>
  <cp:lastModifiedBy>Spasenoska,D (pgr)</cp:lastModifiedBy>
  <cp:revision/>
  <dcterms:created xsi:type="dcterms:W3CDTF">2019-08-13T14:07:16Z</dcterms:created>
  <dcterms:modified xsi:type="dcterms:W3CDTF">2024-11-22T19:17:54Z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0x010100865B31867FFCC746B7E8645A6F87260D</vt:lpwstr>
  </property>
  <property fmtid="{D5CDD505-2E9C-101B-9397-08002B2CF9AE}" pid="3" name="TranslatedWith">
    <vt:lpwstr>Mercury</vt:lpwstr>
  </property>
  <property fmtid="{D5CDD505-2E9C-101B-9397-08002B2CF9AE}" pid="4" name="GeneratedBy">
    <vt:lpwstr>Celine.Detraz</vt:lpwstr>
  </property>
  <property fmtid="{D5CDD505-2E9C-101B-9397-08002B2CF9AE}" pid="5" name="GeneratedDate">
    <vt:lpwstr>10/03/2024 13:51:55</vt:lpwstr>
  </property>
  <property fmtid="{D5CDD505-2E9C-101B-9397-08002B2CF9AE}" pid="6" name="OriginalDocID">
    <vt:lpwstr>c801734c-1ca7-41a6-9576-d6df05e9565b</vt:lpwstr>
  </property>
</Properties>
</file>