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95" windowHeight="8580" activeTab="0"/>
  </bookViews>
  <sheets>
    <sheet name="START" sheetId="1" r:id="rId1"/>
    <sheet name="FPC" sheetId="2" r:id="rId2"/>
  </sheets>
  <definedNames/>
  <calcPr fullCalcOnLoad="1"/>
</workbook>
</file>

<file path=xl/sharedStrings.xml><?xml version="1.0" encoding="utf-8"?>
<sst xmlns="http://schemas.openxmlformats.org/spreadsheetml/2006/main" count="78" uniqueCount="48">
  <si>
    <t>Level of Confidence Measure</t>
  </si>
  <si>
    <t>Margin of Error (MOE)</t>
  </si>
  <si>
    <t>Baseline levels of the indicators</t>
  </si>
  <si>
    <t>Number of age/sex Estimates</t>
  </si>
  <si>
    <t>Design effect (Deff)</t>
  </si>
  <si>
    <t>n=</t>
  </si>
  <si>
    <t>*</t>
  </si>
  <si>
    <t>* (1-</t>
  </si>
  <si>
    <t>=</t>
  </si>
  <si>
    <t>Expected Response Rate</t>
  </si>
  <si>
    <t>Population Size</t>
  </si>
  <si>
    <t>Sample Size Calculator</t>
  </si>
  <si>
    <t>Males</t>
  </si>
  <si>
    <t>Females</t>
  </si>
  <si>
    <r>
      <t xml:space="preserve">Describes the level of uncertainty in the sample mean or prevalence as an estimate of the population mean or prevalence.  </t>
    </r>
    <r>
      <rPr>
        <b/>
        <i/>
        <sz val="10"/>
        <rFont val="Times New Roman"/>
        <family val="1"/>
      </rPr>
      <t xml:space="preserve">Recommended value: </t>
    </r>
    <r>
      <rPr>
        <i/>
        <sz val="10"/>
        <rFont val="Times New Roman"/>
        <family val="1"/>
      </rPr>
      <t>1.96 (for 95% confidence level)</t>
    </r>
  </si>
  <si>
    <r>
      <t>Describes the loss of sampling efficiency due to using a complex sample design.  A value of 1.0 is appropriate for simple random samples.</t>
    </r>
    <r>
      <rPr>
        <b/>
        <i/>
        <sz val="10"/>
        <rFont val="Times New Roman"/>
        <family val="1"/>
      </rPr>
      <t xml:space="preserve">Recommended value: </t>
    </r>
    <r>
      <rPr>
        <i/>
        <sz val="10"/>
        <rFont val="Times New Roman"/>
        <family val="1"/>
      </rPr>
      <t>1.5 (for most STEPS surveys)</t>
    </r>
  </si>
  <si>
    <r>
      <t xml:space="preserve">The estimated prevalence of the risk factors within the target population.  Values closest to 50% are the </t>
    </r>
    <r>
      <rPr>
        <b/>
        <i/>
        <sz val="10"/>
        <rFont val="Times New Roman"/>
        <family val="1"/>
      </rPr>
      <t>most</t>
    </r>
    <r>
      <rPr>
        <i/>
        <sz val="10"/>
        <rFont val="Times New Roman"/>
        <family val="1"/>
      </rPr>
      <t xml:space="preserve"> conservative.  </t>
    </r>
    <r>
      <rPr>
        <b/>
        <i/>
        <sz val="10"/>
        <rFont val="Times New Roman"/>
        <family val="1"/>
      </rPr>
      <t>Recommended value</t>
    </r>
    <r>
      <rPr>
        <i/>
        <sz val="10"/>
        <rFont val="Times New Roman"/>
        <family val="1"/>
      </rPr>
      <t>: 0.5 if no previous data on population, else value closest to 0.5 from previous data</t>
    </r>
  </si>
  <si>
    <r>
      <t xml:space="preserve">The anticipated response rate. </t>
    </r>
    <r>
      <rPr>
        <b/>
        <i/>
        <sz val="10"/>
        <rFont val="Times New Roman"/>
        <family val="1"/>
      </rPr>
      <t>Recommended value:</t>
    </r>
    <r>
      <rPr>
        <i/>
        <sz val="10"/>
        <rFont val="Times New Roman"/>
        <family val="1"/>
      </rPr>
      <t xml:space="preserve"> enter response rate from previous national/subnational household surveys, else use 0.8 as an estimate</t>
    </r>
  </si>
  <si>
    <t>The number of age-sex groups for which estimates will be calculated.  If age-sex estimates are desired for specific states/regions/island, multiply the number of age-sex groups by the number of states/regions/islands to attain the total number of estimates desired.</t>
  </si>
  <si>
    <t>* (</t>
  </si>
  <si>
    <t>))</t>
  </si>
  <si>
    <t>Initial calculation:</t>
  </si>
  <si>
    <t>Step 1:</t>
  </si>
  <si>
    <t xml:space="preserve">Step 2: </t>
  </si>
  <si>
    <t>Step 3:</t>
  </si>
  <si>
    <t>Step 4:</t>
  </si>
  <si>
    <t>Multiply by the design effect and number of age-sex estimates:</t>
  </si>
  <si>
    <t>/</t>
  </si>
  <si>
    <t>Adjust for expected non-response to get your final sample size:</t>
  </si>
  <si>
    <t>FINAL SAMPLE SIZE</t>
  </si>
  <si>
    <t>FPC Check:</t>
  </si>
  <si>
    <t>Step 2:</t>
  </si>
  <si>
    <r>
      <t xml:space="preserve">Now, multiply the adjusted </t>
    </r>
    <r>
      <rPr>
        <i/>
        <sz val="12"/>
        <rFont val="Times New Roman"/>
        <family val="1"/>
      </rPr>
      <t>n</t>
    </r>
    <r>
      <rPr>
        <sz val="12"/>
        <rFont val="Times New Roman"/>
        <family val="1"/>
      </rPr>
      <t xml:space="preserve"> values by the design effect:</t>
    </r>
  </si>
  <si>
    <t>Apply FPC to sample size for each estimate and sum these adjusted</t>
  </si>
  <si>
    <r>
      <t>n</t>
    </r>
    <r>
      <rPr>
        <sz val="12"/>
        <rFont val="Times New Roman"/>
        <family val="1"/>
      </rPr>
      <t>'s together (see table to the left).</t>
    </r>
  </si>
  <si>
    <t>Finally, adjust for expected non-response:</t>
  </si>
  <si>
    <r>
      <t xml:space="preserve">n </t>
    </r>
    <r>
      <rPr>
        <b/>
        <sz val="10"/>
        <rFont val="Times New Roman"/>
        <family val="1"/>
      </rPr>
      <t>after FPC applied</t>
    </r>
  </si>
  <si>
    <r>
      <t xml:space="preserve">Intitial </t>
    </r>
    <r>
      <rPr>
        <b/>
        <i/>
        <sz val="10"/>
        <rFont val="Times New Roman"/>
        <family val="1"/>
      </rPr>
      <t>n       (calculated on START worksheet)</t>
    </r>
  </si>
  <si>
    <r>
      <t>Instructions:</t>
    </r>
    <r>
      <rPr>
        <b/>
        <sz val="12"/>
        <rFont val="Times New Roman"/>
        <family val="1"/>
      </rPr>
      <t xml:space="preserve">  Complete the fields in green with the necessary information.  Then read through the steps below to attain your final sample size.</t>
    </r>
  </si>
  <si>
    <r>
      <t xml:space="preserve">Sum of </t>
    </r>
    <r>
      <rPr>
        <b/>
        <i/>
        <sz val="12"/>
        <rFont val="Times New Roman"/>
        <family val="1"/>
      </rPr>
      <t>n</t>
    </r>
    <r>
      <rPr>
        <b/>
        <sz val="12"/>
        <rFont val="Times New Roman"/>
        <family val="1"/>
      </rPr>
      <t xml:space="preserve"> for all estimates:</t>
    </r>
  </si>
  <si>
    <r>
      <t>Instructions:</t>
    </r>
    <r>
      <rPr>
        <b/>
        <sz val="12"/>
        <rFont val="Times New Roman"/>
        <family val="1"/>
      </rPr>
      <t xml:space="preserve"> This worksheet is only to be used if the Finite Population Correction is applicable (i.e. the target population is very small).  Complete the population table in the lower left corner of the START worksheet to confirm if the FPC is applicable for your target population.</t>
    </r>
  </si>
  <si>
    <r>
      <t xml:space="preserve">The expected half-width of the confidence interval.  The smaller the margin of error, the larger the sample size needed.  </t>
    </r>
    <r>
      <rPr>
        <b/>
        <i/>
        <sz val="10"/>
        <rFont val="Times New Roman"/>
        <family val="1"/>
      </rPr>
      <t xml:space="preserve">Recommended value: </t>
    </r>
    <r>
      <rPr>
        <i/>
        <sz val="10"/>
        <rFont val="Times New Roman"/>
        <family val="1"/>
      </rPr>
      <t xml:space="preserve">0.05 (for small baseline levels, e.g. &lt;.10, a smaller MOE of 0.02 or 0.01 is appropriate)
</t>
    </r>
  </si>
  <si>
    <t>Complete the population table to the left to check if the Finite Population Correction (FPC) can be applied.  If the initial n calculated above is 10% or more of the size of the majority of the age groups, then the FPC can be applied.  If the FPC can be applied, continue calculating your sample size on the FPC worksheet.  If the FPC cannot be applied continue to Step 3 below.</t>
  </si>
  <si>
    <r>
      <t xml:space="preserve">initial </t>
    </r>
    <r>
      <rPr>
        <b/>
        <i/>
        <sz val="12"/>
        <rFont val="Times New Roman"/>
        <family val="1"/>
      </rPr>
      <t>n</t>
    </r>
    <r>
      <rPr>
        <b/>
        <sz val="12"/>
        <rFont val="Times New Roman"/>
        <family val="1"/>
      </rPr>
      <t xml:space="preserve"> ≥10% </t>
    </r>
    <r>
      <rPr>
        <b/>
        <i/>
        <sz val="12"/>
        <rFont val="Times New Roman"/>
        <family val="1"/>
      </rPr>
      <t>?</t>
    </r>
  </si>
  <si>
    <t>18-29</t>
  </si>
  <si>
    <t>30-44</t>
  </si>
  <si>
    <t>45-59</t>
  </si>
  <si>
    <t>60-69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</si>
</sst>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5">
    <font>
      <sz val="10"/>
      <name val="Arial"/>
      <family val="0"/>
    </font>
    <font>
      <sz val="12"/>
      <name val="Times New Roman"/>
      <family val="1"/>
    </font>
    <font>
      <b/>
      <sz val="12"/>
      <name val="Times New Roman"/>
      <family val="1"/>
    </font>
    <font>
      <sz val="8"/>
      <name val="Arial"/>
      <family val="0"/>
    </font>
    <font>
      <i/>
      <sz val="12"/>
      <name val="Times New Roman"/>
      <family val="1"/>
    </font>
    <font>
      <i/>
      <sz val="10"/>
      <name val="Times New Roman"/>
      <family val="1"/>
    </font>
    <font>
      <b/>
      <i/>
      <sz val="10"/>
      <name val="Times New Roman"/>
      <family val="1"/>
    </font>
    <font>
      <b/>
      <i/>
      <sz val="12"/>
      <name val="Times New Roman"/>
      <family val="1"/>
    </font>
    <font>
      <b/>
      <u val="single"/>
      <sz val="12"/>
      <name val="Times New Roman"/>
      <family val="1"/>
    </font>
    <font>
      <b/>
      <sz val="10"/>
      <name val="Times New Roman"/>
      <family val="1"/>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4" fillId="33" borderId="0" xfId="0" applyFont="1" applyFill="1" applyAlignment="1">
      <alignment horizontal="right"/>
    </xf>
    <xf numFmtId="0" fontId="1" fillId="33" borderId="0" xfId="0" applyFont="1" applyFill="1" applyAlignment="1">
      <alignment horizontal="left"/>
    </xf>
    <xf numFmtId="0" fontId="1" fillId="0" borderId="0" xfId="0" applyFont="1" applyAlignment="1">
      <alignment horizontal="lef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0" xfId="0" applyFont="1" applyFill="1" applyAlignment="1">
      <alignment horizontal="center"/>
    </xf>
    <xf numFmtId="0" fontId="2" fillId="33" borderId="0" xfId="0" applyFont="1" applyFill="1" applyAlignment="1">
      <alignment horizontal="left"/>
    </xf>
    <xf numFmtId="0" fontId="2" fillId="33" borderId="0" xfId="0" applyFont="1" applyFill="1" applyAlignment="1">
      <alignment/>
    </xf>
    <xf numFmtId="0" fontId="2" fillId="33" borderId="0" xfId="0" applyFont="1" applyFill="1" applyBorder="1" applyAlignment="1">
      <alignment/>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0" fillId="33" borderId="0" xfId="0" applyFont="1" applyFill="1" applyAlignment="1" applyProtection="1">
      <alignment/>
      <protection/>
    </xf>
    <xf numFmtId="0" fontId="0" fillId="0" borderId="0" xfId="0" applyAlignment="1" applyProtection="1">
      <alignment/>
      <protection/>
    </xf>
    <xf numFmtId="0" fontId="8" fillId="33" borderId="0" xfId="0" applyFont="1" applyFill="1" applyBorder="1" applyAlignment="1" applyProtection="1">
      <alignment horizontal="left" wrapText="1"/>
      <protection/>
    </xf>
    <xf numFmtId="0" fontId="8" fillId="33" borderId="10" xfId="0" applyFont="1" applyFill="1" applyBorder="1" applyAlignment="1" applyProtection="1">
      <alignment horizontal="left" wrapText="1"/>
      <protection/>
    </xf>
    <xf numFmtId="0" fontId="2" fillId="33" borderId="0" xfId="0" applyFont="1" applyFill="1" applyAlignment="1" applyProtection="1">
      <alignment/>
      <protection/>
    </xf>
    <xf numFmtId="0" fontId="4" fillId="33" borderId="0" xfId="0" applyFont="1" applyFill="1" applyAlignment="1" applyProtection="1">
      <alignment/>
      <protection/>
    </xf>
    <xf numFmtId="0" fontId="1" fillId="33" borderId="11" xfId="0" applyFont="1" applyFill="1" applyBorder="1" applyAlignment="1" applyProtection="1">
      <alignment horizontal="center"/>
      <protection/>
    </xf>
    <xf numFmtId="2" fontId="1" fillId="33" borderId="11" xfId="0" applyNumberFormat="1" applyFont="1" applyFill="1" applyBorder="1" applyAlignment="1" applyProtection="1">
      <alignment horizontal="center"/>
      <protection/>
    </xf>
    <xf numFmtId="0" fontId="4" fillId="33" borderId="0" xfId="0" applyFont="1" applyFill="1" applyAlignment="1" applyProtection="1">
      <alignment horizontal="right"/>
      <protection/>
    </xf>
    <xf numFmtId="2" fontId="1" fillId="33" borderId="0" xfId="0" applyNumberFormat="1" applyFont="1" applyFill="1" applyAlignment="1" applyProtection="1">
      <alignment horizontal="center"/>
      <protection/>
    </xf>
    <xf numFmtId="0" fontId="1" fillId="33" borderId="0" xfId="0" applyFont="1" applyFill="1" applyAlignment="1" applyProtection="1">
      <alignment horizontal="left"/>
      <protection/>
    </xf>
    <xf numFmtId="0" fontId="0" fillId="33" borderId="0" xfId="0" applyFill="1" applyAlignment="1" applyProtection="1">
      <alignment/>
      <protection/>
    </xf>
    <xf numFmtId="0" fontId="1" fillId="34" borderId="12" xfId="0" applyFont="1" applyFill="1" applyBorder="1" applyAlignment="1" applyProtection="1">
      <alignment horizontal="center" vertical="center"/>
      <protection locked="0"/>
    </xf>
    <xf numFmtId="0" fontId="1" fillId="34" borderId="13" xfId="0" applyFont="1" applyFill="1" applyBorder="1" applyAlignment="1" applyProtection="1">
      <alignment horizontal="center" vertical="center"/>
      <protection locked="0"/>
    </xf>
    <xf numFmtId="0" fontId="1" fillId="34" borderId="14" xfId="0" applyFont="1" applyFill="1" applyBorder="1" applyAlignment="1" applyProtection="1">
      <alignment horizontal="center" vertical="center"/>
      <protection locked="0"/>
    </xf>
    <xf numFmtId="0" fontId="1" fillId="34" borderId="11" xfId="0" applyFont="1" applyFill="1" applyBorder="1" applyAlignment="1" applyProtection="1">
      <alignment horizontal="center"/>
      <protection locked="0"/>
    </xf>
    <xf numFmtId="0" fontId="1" fillId="34" borderId="11"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lignment/>
    </xf>
    <xf numFmtId="0" fontId="5" fillId="33" borderId="11" xfId="0" applyFont="1" applyFill="1" applyBorder="1" applyAlignment="1">
      <alignment horizontal="left" vertical="top" wrapText="1" indent="1"/>
    </xf>
    <xf numFmtId="0" fontId="2" fillId="0" borderId="16" xfId="0" applyFont="1" applyBorder="1" applyAlignment="1">
      <alignment horizontal="right" vertical="center" indent="1"/>
    </xf>
    <xf numFmtId="0" fontId="2" fillId="0" borderId="17" xfId="0" applyFont="1" applyBorder="1" applyAlignment="1">
      <alignment horizontal="right" vertical="center" indent="1"/>
    </xf>
    <xf numFmtId="0" fontId="2" fillId="33" borderId="11" xfId="0" applyFont="1" applyFill="1" applyBorder="1" applyAlignment="1">
      <alignment horizontal="center"/>
    </xf>
    <xf numFmtId="0" fontId="2" fillId="0" borderId="18" xfId="0" applyFont="1" applyBorder="1" applyAlignment="1">
      <alignment horizontal="right" vertical="center" indent="1"/>
    </xf>
    <xf numFmtId="0" fontId="2" fillId="0" borderId="10" xfId="0" applyFont="1" applyBorder="1" applyAlignment="1">
      <alignment horizontal="right" vertical="center" indent="1"/>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2" xfId="0" applyFont="1" applyFill="1" applyBorder="1" applyAlignment="1">
      <alignment horizontal="center"/>
    </xf>
    <xf numFmtId="0" fontId="1" fillId="33" borderId="0" xfId="0" applyFont="1" applyFill="1" applyAlignment="1">
      <alignment horizontal="left" wrapText="1"/>
    </xf>
    <xf numFmtId="0" fontId="2" fillId="33" borderId="13" xfId="0" applyFont="1" applyFill="1" applyBorder="1" applyAlignment="1">
      <alignment horizontal="center"/>
    </xf>
    <xf numFmtId="0" fontId="8" fillId="33" borderId="0" xfId="0" applyFont="1" applyFill="1" applyAlignment="1">
      <alignment horizontal="left" wrapText="1"/>
    </xf>
    <xf numFmtId="0" fontId="2" fillId="33" borderId="0" xfId="0" applyFont="1" applyFill="1" applyAlignment="1">
      <alignment horizontal="left" wrapText="1"/>
    </xf>
    <xf numFmtId="0" fontId="2" fillId="33" borderId="10" xfId="0" applyFont="1" applyFill="1" applyBorder="1" applyAlignment="1">
      <alignment horizontal="left" wrapText="1"/>
    </xf>
    <xf numFmtId="0" fontId="2" fillId="0" borderId="19" xfId="0" applyFont="1" applyBorder="1" applyAlignment="1">
      <alignment horizontal="right" vertical="center" indent="1"/>
    </xf>
    <xf numFmtId="0" fontId="2" fillId="0" borderId="20" xfId="0" applyFont="1" applyBorder="1" applyAlignment="1">
      <alignment horizontal="right" vertical="center" indent="1"/>
    </xf>
    <xf numFmtId="0" fontId="2" fillId="33" borderId="0" xfId="0" applyFont="1" applyFill="1" applyAlignment="1">
      <alignment horizontal="left"/>
    </xf>
    <xf numFmtId="0" fontId="1" fillId="33" borderId="21" xfId="0" applyFont="1" applyFill="1" applyBorder="1" applyAlignment="1">
      <alignment horizontal="center"/>
    </xf>
    <xf numFmtId="0" fontId="1" fillId="33" borderId="0"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2" fillId="33" borderId="24" xfId="0" applyFont="1" applyFill="1" applyBorder="1" applyAlignment="1">
      <alignment horizontal="center"/>
    </xf>
    <xf numFmtId="0" fontId="8" fillId="33" borderId="19" xfId="0" applyFont="1" applyFill="1" applyBorder="1" applyAlignment="1" applyProtection="1">
      <alignment horizontal="left" wrapText="1"/>
      <protection/>
    </xf>
    <xf numFmtId="0" fontId="8" fillId="33" borderId="20" xfId="0" applyFont="1" applyFill="1" applyBorder="1" applyAlignment="1" applyProtection="1">
      <alignment horizontal="left" wrapText="1"/>
      <protection/>
    </xf>
    <xf numFmtId="0" fontId="8" fillId="33" borderId="12" xfId="0" applyFont="1" applyFill="1" applyBorder="1" applyAlignment="1" applyProtection="1">
      <alignment horizontal="left" wrapText="1"/>
      <protection/>
    </xf>
    <xf numFmtId="0" fontId="8" fillId="33" borderId="21" xfId="0" applyFont="1" applyFill="1" applyBorder="1" applyAlignment="1" applyProtection="1">
      <alignment horizontal="left" wrapText="1"/>
      <protection/>
    </xf>
    <xf numFmtId="0" fontId="8" fillId="33" borderId="0" xfId="0" applyFont="1" applyFill="1" applyBorder="1" applyAlignment="1" applyProtection="1">
      <alignment horizontal="left" wrapText="1"/>
      <protection/>
    </xf>
    <xf numFmtId="0" fontId="8" fillId="33" borderId="25" xfId="0" applyFont="1" applyFill="1" applyBorder="1" applyAlignment="1" applyProtection="1">
      <alignment horizontal="left" wrapText="1"/>
      <protection/>
    </xf>
    <xf numFmtId="0" fontId="8" fillId="33" borderId="18" xfId="0" applyFont="1" applyFill="1" applyBorder="1" applyAlignment="1" applyProtection="1">
      <alignment horizontal="left" wrapText="1"/>
      <protection/>
    </xf>
    <xf numFmtId="0" fontId="8" fillId="33" borderId="10" xfId="0" applyFont="1" applyFill="1" applyBorder="1" applyAlignment="1" applyProtection="1">
      <alignment horizontal="left" wrapText="1"/>
      <protection/>
    </xf>
    <xf numFmtId="0" fontId="8" fillId="33" borderId="14" xfId="0" applyFont="1" applyFill="1" applyBorder="1" applyAlignment="1" applyProtection="1">
      <alignment horizontal="left" wrapText="1"/>
      <protection/>
    </xf>
    <xf numFmtId="0" fontId="2" fillId="33" borderId="16" xfId="0" applyFont="1" applyFill="1" applyBorder="1" applyAlignment="1" applyProtection="1">
      <alignment horizontal="center"/>
      <protection/>
    </xf>
    <xf numFmtId="0" fontId="2" fillId="33" borderId="17"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0" xfId="0" applyFont="1" applyFill="1" applyAlignment="1" applyProtection="1">
      <alignment horizontal="center"/>
      <protection/>
    </xf>
    <xf numFmtId="0" fontId="9" fillId="33" borderId="26" xfId="0" applyFont="1" applyFill="1" applyBorder="1" applyAlignment="1" applyProtection="1">
      <alignment horizontal="center" wrapText="1"/>
      <protection/>
    </xf>
    <xf numFmtId="0" fontId="9" fillId="33" borderId="27" xfId="0" applyFont="1" applyFill="1" applyBorder="1" applyAlignment="1" applyProtection="1">
      <alignment horizontal="center" wrapText="1"/>
      <protection/>
    </xf>
    <xf numFmtId="0" fontId="6" fillId="33" borderId="26" xfId="0" applyFont="1" applyFill="1" applyBorder="1" applyAlignment="1" applyProtection="1">
      <alignment horizontal="center" wrapText="1"/>
      <protection/>
    </xf>
    <xf numFmtId="0" fontId="1" fillId="33" borderId="0" xfId="0" applyFont="1" applyFill="1" applyBorder="1" applyAlignment="1" applyProtection="1">
      <alignment/>
      <protection/>
    </xf>
    <xf numFmtId="0" fontId="2" fillId="33" borderId="0" xfId="0" applyFont="1" applyFill="1" applyBorder="1" applyAlignment="1" applyProtection="1">
      <alignment horizontal="right"/>
      <protection/>
    </xf>
    <xf numFmtId="2" fontId="2" fillId="33" borderId="0"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1">
      <selection activeCell="C25" sqref="C25"/>
    </sheetView>
  </sheetViews>
  <sheetFormatPr defaultColWidth="0" defaultRowHeight="12.75" zeroHeight="1"/>
  <cols>
    <col min="1" max="1" width="5.7109375" style="1" customWidth="1"/>
    <col min="2" max="2" width="9.140625" style="1" customWidth="1"/>
    <col min="3" max="3" width="9.57421875" style="1" customWidth="1"/>
    <col min="4" max="4" width="8.421875" style="1" customWidth="1"/>
    <col min="5" max="5" width="6.7109375" style="1" customWidth="1"/>
    <col min="6" max="6" width="9.7109375" style="1" customWidth="1"/>
    <col min="7" max="9" width="9.140625" style="1" customWidth="1"/>
    <col min="10" max="10" width="3.00390625" style="1" customWidth="1"/>
    <col min="11" max="11" width="6.140625" style="6" customWidth="1"/>
    <col min="12" max="12" width="5.140625" style="1" customWidth="1"/>
    <col min="13" max="13" width="5.421875" style="1" customWidth="1"/>
    <col min="14" max="14" width="2.421875" style="1" customWidth="1"/>
    <col min="15" max="15" width="3.7109375" style="1" customWidth="1"/>
    <col min="16" max="16" width="24.140625" style="1" customWidth="1"/>
    <col min="17" max="17" width="9.140625" style="1" customWidth="1"/>
    <col min="18" max="16384" width="0" style="1" hidden="1" customWidth="1"/>
  </cols>
  <sheetData>
    <row r="1" spans="1:17" ht="15.75">
      <c r="A1" s="3" t="s">
        <v>11</v>
      </c>
      <c r="B1" s="2"/>
      <c r="C1" s="2"/>
      <c r="D1" s="2"/>
      <c r="E1" s="2"/>
      <c r="F1" s="2"/>
      <c r="G1" s="2"/>
      <c r="H1" s="2"/>
      <c r="I1" s="2"/>
      <c r="J1" s="2"/>
      <c r="K1" s="5"/>
      <c r="L1" s="2"/>
      <c r="M1" s="2"/>
      <c r="N1" s="2"/>
      <c r="O1" s="2"/>
      <c r="P1" s="2"/>
      <c r="Q1" s="2"/>
    </row>
    <row r="2" spans="1:17" ht="15.75">
      <c r="A2" s="2"/>
      <c r="B2" s="2"/>
      <c r="C2" s="2"/>
      <c r="D2" s="2"/>
      <c r="E2" s="2"/>
      <c r="F2" s="2"/>
      <c r="G2" s="2"/>
      <c r="H2" s="2"/>
      <c r="I2" s="2"/>
      <c r="J2" s="2"/>
      <c r="K2" s="5"/>
      <c r="L2" s="2"/>
      <c r="M2" s="2"/>
      <c r="N2" s="2"/>
      <c r="O2" s="2"/>
      <c r="P2" s="2"/>
      <c r="Q2" s="2"/>
    </row>
    <row r="3" spans="1:17" ht="15.75">
      <c r="A3" s="45" t="s">
        <v>38</v>
      </c>
      <c r="B3" s="46"/>
      <c r="C3" s="46"/>
      <c r="D3" s="46"/>
      <c r="E3" s="46"/>
      <c r="F3" s="46"/>
      <c r="G3" s="46"/>
      <c r="H3" s="46"/>
      <c r="I3" s="46"/>
      <c r="J3" s="46"/>
      <c r="K3" s="46"/>
      <c r="L3" s="46"/>
      <c r="M3" s="46"/>
      <c r="N3" s="46"/>
      <c r="O3" s="46"/>
      <c r="P3" s="2"/>
      <c r="Q3" s="2"/>
    </row>
    <row r="4" spans="1:17" ht="15.75">
      <c r="A4" s="47"/>
      <c r="B4" s="47"/>
      <c r="C4" s="47"/>
      <c r="D4" s="47"/>
      <c r="E4" s="47"/>
      <c r="F4" s="47"/>
      <c r="G4" s="47"/>
      <c r="H4" s="47"/>
      <c r="I4" s="47"/>
      <c r="J4" s="47"/>
      <c r="K4" s="47"/>
      <c r="L4" s="47"/>
      <c r="M4" s="47"/>
      <c r="N4" s="47"/>
      <c r="O4" s="47"/>
      <c r="P4" s="2"/>
      <c r="Q4" s="2"/>
    </row>
    <row r="5" spans="1:17" ht="27" customHeight="1">
      <c r="A5" s="48" t="s">
        <v>0</v>
      </c>
      <c r="B5" s="49"/>
      <c r="C5" s="49"/>
      <c r="D5" s="49"/>
      <c r="E5" s="27">
        <v>1.96</v>
      </c>
      <c r="F5" s="34" t="s">
        <v>14</v>
      </c>
      <c r="G5" s="34"/>
      <c r="H5" s="34"/>
      <c r="I5" s="34"/>
      <c r="J5" s="34"/>
      <c r="K5" s="34"/>
      <c r="L5" s="34"/>
      <c r="M5" s="34"/>
      <c r="N5" s="34"/>
      <c r="O5" s="34"/>
      <c r="P5" s="34"/>
      <c r="Q5" s="2"/>
    </row>
    <row r="6" spans="1:17" ht="42" customHeight="1">
      <c r="A6" s="48" t="s">
        <v>1</v>
      </c>
      <c r="B6" s="49"/>
      <c r="C6" s="49"/>
      <c r="D6" s="49"/>
      <c r="E6" s="27">
        <v>0.05</v>
      </c>
      <c r="F6" s="34" t="s">
        <v>41</v>
      </c>
      <c r="G6" s="34"/>
      <c r="H6" s="34"/>
      <c r="I6" s="34"/>
      <c r="J6" s="34"/>
      <c r="K6" s="34"/>
      <c r="L6" s="34"/>
      <c r="M6" s="34"/>
      <c r="N6" s="34"/>
      <c r="O6" s="34"/>
      <c r="P6" s="34"/>
      <c r="Q6" s="2"/>
    </row>
    <row r="7" spans="1:17" ht="39.75" customHeight="1">
      <c r="A7" s="35" t="s">
        <v>2</v>
      </c>
      <c r="B7" s="36"/>
      <c r="C7" s="36"/>
      <c r="D7" s="36"/>
      <c r="E7" s="28">
        <v>0.5</v>
      </c>
      <c r="F7" s="34" t="s">
        <v>16</v>
      </c>
      <c r="G7" s="34"/>
      <c r="H7" s="34"/>
      <c r="I7" s="34"/>
      <c r="J7" s="34"/>
      <c r="K7" s="34"/>
      <c r="L7" s="34"/>
      <c r="M7" s="34"/>
      <c r="N7" s="34"/>
      <c r="O7" s="34"/>
      <c r="P7" s="34"/>
      <c r="Q7" s="2"/>
    </row>
    <row r="8" spans="1:17" ht="26.25" customHeight="1">
      <c r="A8" s="38" t="s">
        <v>4</v>
      </c>
      <c r="B8" s="39"/>
      <c r="C8" s="39"/>
      <c r="D8" s="39"/>
      <c r="E8" s="29">
        <v>1.5</v>
      </c>
      <c r="F8" s="34" t="s">
        <v>15</v>
      </c>
      <c r="G8" s="34"/>
      <c r="H8" s="34"/>
      <c r="I8" s="34"/>
      <c r="J8" s="34"/>
      <c r="K8" s="34"/>
      <c r="L8" s="34"/>
      <c r="M8" s="34"/>
      <c r="N8" s="34"/>
      <c r="O8" s="34"/>
      <c r="P8" s="34"/>
      <c r="Q8" s="2"/>
    </row>
    <row r="9" spans="1:17" ht="27.75" customHeight="1">
      <c r="A9" s="38" t="s">
        <v>9</v>
      </c>
      <c r="B9" s="39"/>
      <c r="C9" s="39"/>
      <c r="D9" s="39"/>
      <c r="E9" s="29">
        <v>0.8</v>
      </c>
      <c r="F9" s="34" t="s">
        <v>17</v>
      </c>
      <c r="G9" s="34"/>
      <c r="H9" s="34"/>
      <c r="I9" s="34"/>
      <c r="J9" s="34"/>
      <c r="K9" s="34"/>
      <c r="L9" s="34"/>
      <c r="M9" s="34"/>
      <c r="N9" s="34"/>
      <c r="O9" s="34"/>
      <c r="P9" s="34"/>
      <c r="Q9" s="2"/>
    </row>
    <row r="10" spans="1:17" ht="41.25" customHeight="1">
      <c r="A10" s="38" t="s">
        <v>3</v>
      </c>
      <c r="B10" s="39"/>
      <c r="C10" s="39"/>
      <c r="D10" s="39"/>
      <c r="E10" s="29">
        <v>8</v>
      </c>
      <c r="F10" s="34" t="s">
        <v>18</v>
      </c>
      <c r="G10" s="34"/>
      <c r="H10" s="34"/>
      <c r="I10" s="34"/>
      <c r="J10" s="34"/>
      <c r="K10" s="34"/>
      <c r="L10" s="34"/>
      <c r="M10" s="34"/>
      <c r="N10" s="34"/>
      <c r="O10" s="34"/>
      <c r="P10" s="34"/>
      <c r="Q10" s="2"/>
    </row>
    <row r="11" spans="1:17" ht="15.75">
      <c r="A11" s="3"/>
      <c r="B11" s="3"/>
      <c r="C11" s="2"/>
      <c r="D11" s="2"/>
      <c r="E11" s="2"/>
      <c r="F11" s="2"/>
      <c r="G11" s="2"/>
      <c r="H11" s="2"/>
      <c r="I11" s="2"/>
      <c r="J11" s="2"/>
      <c r="K11" s="5"/>
      <c r="L11" s="2"/>
      <c r="M11" s="2"/>
      <c r="N11" s="2"/>
      <c r="O11" s="2"/>
      <c r="P11" s="2"/>
      <c r="Q11" s="2"/>
    </row>
    <row r="12" spans="1:17" ht="15.75">
      <c r="A12" s="3"/>
      <c r="B12" s="3"/>
      <c r="C12" s="2"/>
      <c r="D12" s="2"/>
      <c r="E12" s="2"/>
      <c r="F12" s="2"/>
      <c r="G12" s="2"/>
      <c r="H12" s="2"/>
      <c r="I12" s="2"/>
      <c r="J12" s="2"/>
      <c r="K12" s="5"/>
      <c r="L12" s="2"/>
      <c r="M12" s="2"/>
      <c r="N12" s="2"/>
      <c r="O12" s="2"/>
      <c r="P12" s="2"/>
      <c r="Q12" s="2"/>
    </row>
    <row r="13" spans="1:17" ht="15.75">
      <c r="A13" s="40" t="s">
        <v>10</v>
      </c>
      <c r="B13" s="41"/>
      <c r="C13" s="44"/>
      <c r="D13" s="12" t="s">
        <v>30</v>
      </c>
      <c r="E13" s="2"/>
      <c r="F13" s="2"/>
      <c r="G13" s="3" t="s">
        <v>22</v>
      </c>
      <c r="H13" s="3" t="s">
        <v>21</v>
      </c>
      <c r="I13" s="3"/>
      <c r="J13" s="3"/>
      <c r="K13" s="5"/>
      <c r="L13" s="2"/>
      <c r="M13" s="2"/>
      <c r="N13" s="2"/>
      <c r="O13" s="2"/>
      <c r="P13" s="2"/>
      <c r="Q13" s="2"/>
    </row>
    <row r="14" spans="1:17" ht="15.75">
      <c r="A14" s="40" t="s">
        <v>12</v>
      </c>
      <c r="B14" s="41"/>
      <c r="C14" s="42"/>
      <c r="D14" s="33" t="s">
        <v>43</v>
      </c>
      <c r="E14" s="2"/>
      <c r="F14" s="2"/>
      <c r="G14" s="2"/>
      <c r="H14" s="4" t="s">
        <v>5</v>
      </c>
      <c r="I14" s="7">
        <f>E5*E5</f>
        <v>3.8415999999999997</v>
      </c>
      <c r="J14" s="7" t="s">
        <v>19</v>
      </c>
      <c r="K14" s="8">
        <f>E7</f>
        <v>0.5</v>
      </c>
      <c r="L14" s="8" t="s">
        <v>7</v>
      </c>
      <c r="M14" s="7">
        <f>E7</f>
        <v>0.5</v>
      </c>
      <c r="N14" s="7" t="s">
        <v>20</v>
      </c>
      <c r="O14" s="2" t="s">
        <v>8</v>
      </c>
      <c r="P14" s="10">
        <f>(E5*E5*E7*(1-E7))/(E6*E6)</f>
        <v>384.1599999999999</v>
      </c>
      <c r="Q14" s="2"/>
    </row>
    <row r="15" spans="1:17" ht="15.75">
      <c r="A15" s="40" t="s">
        <v>44</v>
      </c>
      <c r="B15" s="44"/>
      <c r="C15" s="30">
        <v>1</v>
      </c>
      <c r="D15" s="51" t="str">
        <f>IF(OR(C15="",C15=0),"no",IF($P$14/C15&gt;0.1,"yes","no"))</f>
        <v>yes</v>
      </c>
      <c r="E15" s="52"/>
      <c r="F15" s="2"/>
      <c r="G15" s="2"/>
      <c r="I15" s="2"/>
      <c r="J15" s="2"/>
      <c r="K15" s="5">
        <f>E6</f>
        <v>0.05</v>
      </c>
      <c r="L15" s="9" t="s">
        <v>6</v>
      </c>
      <c r="M15" s="2">
        <f>E6</f>
        <v>0.05</v>
      </c>
      <c r="N15" s="2"/>
      <c r="P15" s="2"/>
      <c r="Q15" s="2"/>
    </row>
    <row r="16" spans="1:17" ht="15.75">
      <c r="A16" s="40" t="s">
        <v>45</v>
      </c>
      <c r="B16" s="44"/>
      <c r="C16" s="30">
        <v>2</v>
      </c>
      <c r="D16" s="51" t="str">
        <f>IF(OR(C16="",C16=0),"no",IF($P$14/C16&gt;0.1,"yes","no"))</f>
        <v>yes</v>
      </c>
      <c r="E16" s="52"/>
      <c r="F16" s="2"/>
      <c r="G16" s="2"/>
      <c r="H16" s="2"/>
      <c r="I16" s="2"/>
      <c r="J16" s="2"/>
      <c r="K16" s="5"/>
      <c r="L16" s="2"/>
      <c r="M16" s="2"/>
      <c r="N16" s="2"/>
      <c r="O16" s="2"/>
      <c r="P16" s="2"/>
      <c r="Q16" s="2"/>
    </row>
    <row r="17" spans="1:17" ht="15.75">
      <c r="A17" s="40" t="s">
        <v>46</v>
      </c>
      <c r="B17" s="44"/>
      <c r="C17" s="30">
        <v>3</v>
      </c>
      <c r="D17" s="51" t="str">
        <f>IF(OR(C17="",C17=0),"no",IF($P$14/C17&gt;0.1,"yes","no"))</f>
        <v>yes</v>
      </c>
      <c r="E17" s="52"/>
      <c r="F17" s="2"/>
      <c r="G17" s="3" t="s">
        <v>23</v>
      </c>
      <c r="H17" s="43" t="s">
        <v>42</v>
      </c>
      <c r="I17" s="43"/>
      <c r="J17" s="43"/>
      <c r="K17" s="43"/>
      <c r="L17" s="43"/>
      <c r="M17" s="43"/>
      <c r="N17" s="43"/>
      <c r="O17" s="43"/>
      <c r="P17" s="43"/>
      <c r="Q17" s="2"/>
    </row>
    <row r="18" spans="1:17" ht="15.75">
      <c r="A18" s="40" t="s">
        <v>47</v>
      </c>
      <c r="B18" s="44"/>
      <c r="C18" s="30">
        <v>4</v>
      </c>
      <c r="D18" s="51" t="str">
        <f>IF(OR(C18="",C18=0),"no",IF($P$14/C18&gt;0.1,"yes","no"))</f>
        <v>yes</v>
      </c>
      <c r="E18" s="52"/>
      <c r="F18" s="2"/>
      <c r="G18" s="2"/>
      <c r="H18" s="43"/>
      <c r="I18" s="43"/>
      <c r="J18" s="43"/>
      <c r="K18" s="43"/>
      <c r="L18" s="43"/>
      <c r="M18" s="43"/>
      <c r="N18" s="43"/>
      <c r="O18" s="43"/>
      <c r="P18" s="43"/>
      <c r="Q18" s="2"/>
    </row>
    <row r="19" spans="1:17" ht="15.75">
      <c r="A19" s="40" t="s">
        <v>13</v>
      </c>
      <c r="B19" s="41"/>
      <c r="C19" s="44"/>
      <c r="D19" s="9"/>
      <c r="E19" s="9"/>
      <c r="F19" s="2"/>
      <c r="G19" s="2"/>
      <c r="H19" s="43"/>
      <c r="I19" s="43"/>
      <c r="J19" s="43"/>
      <c r="K19" s="43"/>
      <c r="L19" s="43"/>
      <c r="M19" s="43"/>
      <c r="N19" s="43"/>
      <c r="O19" s="43"/>
      <c r="P19" s="43"/>
      <c r="Q19" s="2"/>
    </row>
    <row r="20" spans="1:17" ht="15.75">
      <c r="A20" s="40" t="s">
        <v>44</v>
      </c>
      <c r="B20" s="44"/>
      <c r="C20" s="30">
        <v>5</v>
      </c>
      <c r="D20" s="51" t="str">
        <f>IF(OR(C20="",C20=0),"no",IF($P$14/C20&gt;0.1,"yes","no"))</f>
        <v>yes</v>
      </c>
      <c r="E20" s="52"/>
      <c r="F20" s="2"/>
      <c r="G20" s="2"/>
      <c r="H20" s="43"/>
      <c r="I20" s="43"/>
      <c r="J20" s="43"/>
      <c r="K20" s="43"/>
      <c r="L20" s="43"/>
      <c r="M20" s="43"/>
      <c r="N20" s="43"/>
      <c r="O20" s="43"/>
      <c r="P20" s="43"/>
      <c r="Q20" s="2"/>
    </row>
    <row r="21" spans="1:17" ht="15.75">
      <c r="A21" s="40" t="s">
        <v>45</v>
      </c>
      <c r="B21" s="44"/>
      <c r="C21" s="30">
        <v>6</v>
      </c>
      <c r="D21" s="51" t="str">
        <f>IF(OR(C21="",C21=0),"no",IF($P$14/C21&gt;0.1,"yes","no"))</f>
        <v>yes</v>
      </c>
      <c r="E21" s="52"/>
      <c r="F21" s="2"/>
      <c r="G21" s="2"/>
      <c r="H21" s="43"/>
      <c r="I21" s="43"/>
      <c r="J21" s="43"/>
      <c r="K21" s="43"/>
      <c r="L21" s="43"/>
      <c r="M21" s="43"/>
      <c r="N21" s="43"/>
      <c r="O21" s="43"/>
      <c r="P21" s="43"/>
      <c r="Q21" s="2"/>
    </row>
    <row r="22" spans="1:17" ht="15.75">
      <c r="A22" s="40" t="s">
        <v>46</v>
      </c>
      <c r="B22" s="44"/>
      <c r="C22" s="30">
        <v>7</v>
      </c>
      <c r="D22" s="51" t="str">
        <f>IF(OR(C22="",C22=0),"no",IF($P$14/C22&gt;0.1,"yes","no"))</f>
        <v>yes</v>
      </c>
      <c r="E22" s="52"/>
      <c r="F22" s="2"/>
      <c r="G22" s="2"/>
      <c r="H22" s="2"/>
      <c r="I22" s="2"/>
      <c r="J22" s="2"/>
      <c r="K22" s="5"/>
      <c r="L22" s="2"/>
      <c r="M22" s="2"/>
      <c r="N22" s="2"/>
      <c r="O22" s="2"/>
      <c r="P22" s="2"/>
      <c r="Q22" s="2"/>
    </row>
    <row r="23" spans="1:17" ht="15.75">
      <c r="A23" s="37" t="s">
        <v>47</v>
      </c>
      <c r="B23" s="37"/>
      <c r="C23" s="30">
        <v>8</v>
      </c>
      <c r="D23" s="51" t="str">
        <f>IF(OR(C23="",C23=0),"no",IF($P$14/C23&gt;0.1,"yes","no"))</f>
        <v>yes</v>
      </c>
      <c r="E23" s="52"/>
      <c r="F23" s="2"/>
      <c r="G23" s="3" t="s">
        <v>24</v>
      </c>
      <c r="H23" s="3" t="s">
        <v>26</v>
      </c>
      <c r="I23" s="2"/>
      <c r="J23" s="2"/>
      <c r="K23" s="5"/>
      <c r="L23" s="2"/>
      <c r="M23" s="2"/>
      <c r="N23" s="2"/>
      <c r="O23" s="2"/>
      <c r="P23" s="2"/>
      <c r="Q23" s="2"/>
    </row>
    <row r="24" spans="1:17" ht="15.75">
      <c r="A24" s="2"/>
      <c r="B24" s="2"/>
      <c r="C24" s="2"/>
      <c r="D24" s="2"/>
      <c r="E24" s="2"/>
      <c r="F24" s="2"/>
      <c r="G24" s="2"/>
      <c r="H24" s="2"/>
      <c r="I24" s="2"/>
      <c r="J24" s="2"/>
      <c r="K24" s="5"/>
      <c r="L24" s="2"/>
      <c r="M24" s="2"/>
      <c r="N24" s="2"/>
      <c r="O24" s="2"/>
      <c r="P24" s="2"/>
      <c r="Q24" s="2"/>
    </row>
    <row r="25" spans="1:17" ht="15.75">
      <c r="A25" s="2"/>
      <c r="B25" s="2"/>
      <c r="C25" s="2"/>
      <c r="D25" s="2"/>
      <c r="E25" s="2"/>
      <c r="F25" s="2"/>
      <c r="G25" s="2"/>
      <c r="H25" s="4" t="s">
        <v>5</v>
      </c>
      <c r="I25" s="9">
        <f>P14</f>
        <v>384.1599999999999</v>
      </c>
      <c r="J25" s="9" t="s">
        <v>6</v>
      </c>
      <c r="K25" s="9">
        <f>E8</f>
        <v>1.5</v>
      </c>
      <c r="L25" s="9" t="s">
        <v>6</v>
      </c>
      <c r="M25" s="9">
        <f>E10</f>
        <v>8</v>
      </c>
      <c r="N25" s="2" t="s">
        <v>8</v>
      </c>
      <c r="O25" s="50">
        <f>P14*E10*E8</f>
        <v>4609.919999999999</v>
      </c>
      <c r="P25" s="50"/>
      <c r="Q25" s="2"/>
    </row>
    <row r="26" spans="1:17" ht="15.75">
      <c r="A26" s="2"/>
      <c r="B26" s="2"/>
      <c r="C26" s="2"/>
      <c r="D26" s="2"/>
      <c r="E26" s="2"/>
      <c r="F26" s="2"/>
      <c r="G26" s="2"/>
      <c r="H26" s="2"/>
      <c r="I26" s="2"/>
      <c r="J26" s="2"/>
      <c r="K26" s="5"/>
      <c r="L26" s="2"/>
      <c r="M26" s="2"/>
      <c r="N26" s="2"/>
      <c r="O26" s="2"/>
      <c r="P26" s="2"/>
      <c r="Q26" s="2"/>
    </row>
    <row r="27" spans="1:17" ht="15.75">
      <c r="A27" s="2"/>
      <c r="B27" s="2"/>
      <c r="C27" s="2"/>
      <c r="D27" s="2"/>
      <c r="E27" s="2"/>
      <c r="F27" s="2"/>
      <c r="G27" s="3" t="s">
        <v>25</v>
      </c>
      <c r="H27" s="3" t="s">
        <v>28</v>
      </c>
      <c r="I27" s="2"/>
      <c r="J27" s="2"/>
      <c r="K27" s="5"/>
      <c r="L27" s="2"/>
      <c r="M27" s="2"/>
      <c r="N27" s="2"/>
      <c r="O27" s="2"/>
      <c r="P27" s="2"/>
      <c r="Q27" s="2"/>
    </row>
    <row r="28" spans="1:17" ht="16.5" thickBot="1">
      <c r="A28" s="2"/>
      <c r="B28" s="2"/>
      <c r="C28" s="2"/>
      <c r="D28" s="2"/>
      <c r="E28" s="2"/>
      <c r="F28" s="2"/>
      <c r="G28" s="2"/>
      <c r="H28" s="2"/>
      <c r="I28" s="2"/>
      <c r="J28" s="2"/>
      <c r="K28" s="5"/>
      <c r="L28" s="2"/>
      <c r="M28" s="2"/>
      <c r="N28" s="2"/>
      <c r="O28" s="2"/>
      <c r="P28" s="2"/>
      <c r="Q28" s="2"/>
    </row>
    <row r="29" spans="1:17" ht="16.5" thickBot="1">
      <c r="A29" s="2"/>
      <c r="B29" s="2"/>
      <c r="C29" s="2"/>
      <c r="D29" s="2"/>
      <c r="E29" s="2"/>
      <c r="F29" s="2"/>
      <c r="G29" s="2"/>
      <c r="H29" s="4" t="s">
        <v>5</v>
      </c>
      <c r="I29" s="9">
        <f>O25</f>
        <v>4609.919999999999</v>
      </c>
      <c r="J29" s="9" t="s">
        <v>27</v>
      </c>
      <c r="K29" s="9">
        <f>E9</f>
        <v>0.8</v>
      </c>
      <c r="L29" s="9" t="s">
        <v>8</v>
      </c>
      <c r="M29" s="53">
        <f>O25/E9</f>
        <v>5762.399999999999</v>
      </c>
      <c r="N29" s="54"/>
      <c r="O29" s="55"/>
      <c r="P29" s="2"/>
      <c r="Q29" s="2"/>
    </row>
    <row r="30" spans="1:17" ht="15.75">
      <c r="A30" s="2"/>
      <c r="B30" s="2"/>
      <c r="C30" s="2"/>
      <c r="D30" s="2"/>
      <c r="E30" s="2"/>
      <c r="F30" s="2"/>
      <c r="G30" s="2"/>
      <c r="H30" s="2"/>
      <c r="I30" s="2"/>
      <c r="J30" s="2"/>
      <c r="K30" s="5"/>
      <c r="L30" s="11" t="s">
        <v>29</v>
      </c>
      <c r="M30" s="11"/>
      <c r="N30" s="11"/>
      <c r="O30" s="11"/>
      <c r="P30" s="2"/>
      <c r="Q30" s="2"/>
    </row>
    <row r="31" spans="1:17" ht="15.75">
      <c r="A31" s="2"/>
      <c r="B31" s="2"/>
      <c r="C31" s="2"/>
      <c r="D31" s="2"/>
      <c r="E31" s="2"/>
      <c r="F31" s="2"/>
      <c r="G31" s="2"/>
      <c r="H31" s="2"/>
      <c r="I31" s="2"/>
      <c r="J31" s="2"/>
      <c r="K31" s="5"/>
      <c r="L31" s="2"/>
      <c r="M31" s="2"/>
      <c r="N31" s="2"/>
      <c r="O31" s="2"/>
      <c r="P31" s="2"/>
      <c r="Q31" s="2"/>
    </row>
    <row r="32" spans="1:17" ht="15.75">
      <c r="A32" s="2"/>
      <c r="B32" s="2"/>
      <c r="C32" s="2"/>
      <c r="D32" s="2"/>
      <c r="E32" s="2"/>
      <c r="F32" s="2"/>
      <c r="G32" s="2"/>
      <c r="H32" s="2"/>
      <c r="I32" s="2"/>
      <c r="J32" s="2"/>
      <c r="K32" s="5"/>
      <c r="L32" s="2"/>
      <c r="M32" s="2"/>
      <c r="N32" s="2"/>
      <c r="O32" s="2"/>
      <c r="P32" s="2"/>
      <c r="Q32" s="2"/>
    </row>
    <row r="33" ht="15.75" hidden="1">
      <c r="Q33" s="2"/>
    </row>
  </sheetData>
  <sheetProtection/>
  <mergeCells count="35">
    <mergeCell ref="A16:B16"/>
    <mergeCell ref="A17:B17"/>
    <mergeCell ref="A18:B18"/>
    <mergeCell ref="A19:C19"/>
    <mergeCell ref="A20:B20"/>
    <mergeCell ref="D20:E20"/>
    <mergeCell ref="M29:O29"/>
    <mergeCell ref="A13:C13"/>
    <mergeCell ref="D15:E15"/>
    <mergeCell ref="D16:E16"/>
    <mergeCell ref="D17:E17"/>
    <mergeCell ref="D18:E18"/>
    <mergeCell ref="D21:E21"/>
    <mergeCell ref="A6:D6"/>
    <mergeCell ref="A22:B22"/>
    <mergeCell ref="A23:B23"/>
    <mergeCell ref="O25:P25"/>
    <mergeCell ref="D22:E22"/>
    <mergeCell ref="D23:E23"/>
    <mergeCell ref="A15:B15"/>
    <mergeCell ref="A9:D9"/>
    <mergeCell ref="F10:P10"/>
    <mergeCell ref="A14:C14"/>
    <mergeCell ref="H17:P21"/>
    <mergeCell ref="A21:B21"/>
    <mergeCell ref="A3:O4"/>
    <mergeCell ref="F5:P5"/>
    <mergeCell ref="F6:P6"/>
    <mergeCell ref="F7:P7"/>
    <mergeCell ref="A5:D5"/>
    <mergeCell ref="F9:P9"/>
    <mergeCell ref="A7:D7"/>
    <mergeCell ref="F8:P8"/>
    <mergeCell ref="A10:D10"/>
    <mergeCell ref="A8:D8"/>
  </mergeCells>
  <printOptions/>
  <pageMargins left="0.25" right="0.2" top="0.17" bottom="0.17"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9"/>
  <sheetViews>
    <sheetView zoomScalePageLayoutView="0" workbookViewId="0" topLeftCell="A1">
      <selection activeCell="H18" sqref="H18"/>
    </sheetView>
  </sheetViews>
  <sheetFormatPr defaultColWidth="0" defaultRowHeight="12.75" zeroHeight="1"/>
  <cols>
    <col min="1" max="3" width="9.140625" style="13" customWidth="1"/>
    <col min="4" max="4" width="17.421875" style="13" customWidth="1"/>
    <col min="5" max="5" width="14.7109375" style="13" customWidth="1"/>
    <col min="6" max="9" width="9.140625" style="13" customWidth="1"/>
    <col min="10" max="10" width="3.28125" style="13" customWidth="1"/>
    <col min="11" max="11" width="9.140625" style="14" customWidth="1"/>
    <col min="12" max="12" width="3.57421875" style="13" customWidth="1"/>
    <col min="13" max="13" width="9.140625" style="13" customWidth="1"/>
    <col min="14" max="15" width="9.140625" style="15" customWidth="1"/>
    <col min="16" max="16" width="9.140625" style="26" customWidth="1"/>
    <col min="17" max="16384" width="0" style="16" hidden="1" customWidth="1"/>
  </cols>
  <sheetData>
    <row r="1" spans="1:5" ht="30" customHeight="1">
      <c r="A1" s="56" t="s">
        <v>40</v>
      </c>
      <c r="B1" s="57"/>
      <c r="C1" s="57"/>
      <c r="D1" s="57"/>
      <c r="E1" s="58"/>
    </row>
    <row r="2" spans="1:5" ht="15.75" customHeight="1">
      <c r="A2" s="59"/>
      <c r="B2" s="60"/>
      <c r="C2" s="60"/>
      <c r="D2" s="60"/>
      <c r="E2" s="61"/>
    </row>
    <row r="3" spans="1:5" ht="15.75">
      <c r="A3" s="59"/>
      <c r="B3" s="60"/>
      <c r="C3" s="60"/>
      <c r="D3" s="60"/>
      <c r="E3" s="61"/>
    </row>
    <row r="4" spans="1:8" ht="15.75">
      <c r="A4" s="62"/>
      <c r="B4" s="63"/>
      <c r="C4" s="63"/>
      <c r="D4" s="63"/>
      <c r="E4" s="64"/>
      <c r="G4" s="19" t="s">
        <v>31</v>
      </c>
      <c r="H4" s="13" t="s">
        <v>33</v>
      </c>
    </row>
    <row r="5" spans="1:8" ht="15.75">
      <c r="A5" s="18"/>
      <c r="B5" s="18"/>
      <c r="C5" s="18"/>
      <c r="D5" s="17"/>
      <c r="E5" s="17"/>
      <c r="H5" s="20" t="s">
        <v>34</v>
      </c>
    </row>
    <row r="6" spans="1:5" ht="24.75" customHeight="1">
      <c r="A6" s="65" t="s">
        <v>10</v>
      </c>
      <c r="B6" s="66"/>
      <c r="C6" s="67"/>
      <c r="D6" s="70" t="s">
        <v>37</v>
      </c>
      <c r="E6" s="72" t="s">
        <v>36</v>
      </c>
    </row>
    <row r="7" spans="1:8" ht="15.75">
      <c r="A7" s="65" t="s">
        <v>12</v>
      </c>
      <c r="B7" s="66"/>
      <c r="C7" s="68"/>
      <c r="D7" s="71"/>
      <c r="E7" s="71"/>
      <c r="G7" s="19" t="s">
        <v>24</v>
      </c>
      <c r="H7" s="13" t="s">
        <v>32</v>
      </c>
    </row>
    <row r="8" spans="1:5" ht="15.75">
      <c r="A8" s="40" t="s">
        <v>44</v>
      </c>
      <c r="B8" s="44"/>
      <c r="C8" s="31">
        <f>START!C15</f>
        <v>1</v>
      </c>
      <c r="D8" s="21">
        <f>START!$P$14</f>
        <v>384.1599999999999</v>
      </c>
      <c r="E8" s="22">
        <f>IF(OR(C8=0,C8=""),0,D8/(1+(D8/C8)))</f>
        <v>0.9974036763942258</v>
      </c>
    </row>
    <row r="9" spans="1:13" ht="15.75">
      <c r="A9" s="40" t="s">
        <v>45</v>
      </c>
      <c r="B9" s="44"/>
      <c r="C9" s="31">
        <f>START!C16</f>
        <v>2</v>
      </c>
      <c r="D9" s="21">
        <f>START!$P$14</f>
        <v>384.1599999999999</v>
      </c>
      <c r="E9" s="22">
        <f>IF(OR(C9=0,C9=""),0,D9/(1+(D9/C9)))</f>
        <v>1.9896415993370624</v>
      </c>
      <c r="H9" s="23" t="s">
        <v>5</v>
      </c>
      <c r="I9" s="24">
        <f>E19</f>
        <v>35.477601063233344</v>
      </c>
      <c r="J9" s="13" t="s">
        <v>6</v>
      </c>
      <c r="K9" s="25">
        <f>START!E8</f>
        <v>1.5</v>
      </c>
      <c r="L9" s="13" t="s">
        <v>8</v>
      </c>
      <c r="M9" s="13">
        <f>E19*K9</f>
        <v>53.21640159485001</v>
      </c>
    </row>
    <row r="10" spans="1:5" ht="15.75">
      <c r="A10" s="40" t="s">
        <v>46</v>
      </c>
      <c r="B10" s="44"/>
      <c r="C10" s="31">
        <f>START!C17</f>
        <v>3</v>
      </c>
      <c r="D10" s="21">
        <f>START!$P$14</f>
        <v>384.1599999999999</v>
      </c>
      <c r="E10" s="22">
        <f>IF(OR(C10=0,C10=""),0,D10/(1+(D10/C10)))</f>
        <v>2.9767537968798425</v>
      </c>
    </row>
    <row r="11" spans="1:8" ht="15.75">
      <c r="A11" s="40" t="s">
        <v>47</v>
      </c>
      <c r="B11" s="44"/>
      <c r="C11" s="31">
        <f>START!C18</f>
        <v>4</v>
      </c>
      <c r="D11" s="21">
        <f>START!$P$14</f>
        <v>384.1599999999999</v>
      </c>
      <c r="E11" s="22">
        <f>IF(OR(C11=0,C11=""),0,D11/(1+(D11/C11)))</f>
        <v>3.958779884583677</v>
      </c>
      <c r="G11" s="19" t="s">
        <v>25</v>
      </c>
      <c r="H11" s="13" t="s">
        <v>35</v>
      </c>
    </row>
    <row r="12" ht="16.5" thickBot="1"/>
    <row r="13" spans="1:13" ht="16.5" thickBot="1">
      <c r="A13" s="65" t="s">
        <v>13</v>
      </c>
      <c r="B13" s="66"/>
      <c r="C13" s="67"/>
      <c r="H13" s="23" t="s">
        <v>5</v>
      </c>
      <c r="I13" s="24">
        <f>M9</f>
        <v>53.21640159485001</v>
      </c>
      <c r="J13" s="13" t="s">
        <v>27</v>
      </c>
      <c r="K13" s="25">
        <f>START!E9</f>
        <v>0.8</v>
      </c>
      <c r="L13" s="13" t="s">
        <v>8</v>
      </c>
      <c r="M13" s="32">
        <f>M9/K13</f>
        <v>66.5205019935625</v>
      </c>
    </row>
    <row r="14" spans="1:14" ht="15.75">
      <c r="A14" s="40" t="s">
        <v>44</v>
      </c>
      <c r="B14" s="44"/>
      <c r="C14" s="31">
        <f>START!C20</f>
        <v>5</v>
      </c>
      <c r="D14" s="21">
        <f>START!$P$14</f>
        <v>384.1599999999999</v>
      </c>
      <c r="E14" s="22">
        <f>IF(OR(C14=0,C14=""),0,D14/(1+(D14/C14)))</f>
        <v>4.9357590708192</v>
      </c>
      <c r="K14" s="69" t="s">
        <v>29</v>
      </c>
      <c r="L14" s="69"/>
      <c r="M14" s="69"/>
      <c r="N14" s="69"/>
    </row>
    <row r="15" spans="1:5" ht="15.75">
      <c r="A15" s="40" t="s">
        <v>45</v>
      </c>
      <c r="B15" s="44"/>
      <c r="C15" s="31">
        <f>START!C21</f>
        <v>6</v>
      </c>
      <c r="D15" s="21">
        <f>START!$P$14</f>
        <v>384.1599999999999</v>
      </c>
      <c r="E15" s="22">
        <f>IF(OR(C15=0,C15=""),0,D15/(1+(D15/C15)))</f>
        <v>5.907730161984826</v>
      </c>
    </row>
    <row r="16" spans="1:5" ht="15.75">
      <c r="A16" s="40" t="s">
        <v>46</v>
      </c>
      <c r="B16" s="44"/>
      <c r="C16" s="31">
        <f>START!C22</f>
        <v>7</v>
      </c>
      <c r="D16" s="21">
        <f>START!$P$14</f>
        <v>384.1599999999999</v>
      </c>
      <c r="E16" s="22">
        <f>IF(OR(C16=0,C16=""),0,D16/(1+(D16/C16)))</f>
        <v>6.874731567644953</v>
      </c>
    </row>
    <row r="17" spans="1:5" ht="15.75">
      <c r="A17" s="37" t="s">
        <v>47</v>
      </c>
      <c r="B17" s="37"/>
      <c r="C17" s="31">
        <f>START!C23</f>
        <v>8</v>
      </c>
      <c r="D17" s="21">
        <f>START!$P$14</f>
        <v>384.1599999999999</v>
      </c>
      <c r="E17" s="22">
        <f>IF(OR(C17=0,C17=""),0,D17/(1+(D17/C17)))</f>
        <v>7.836801305589555</v>
      </c>
    </row>
    <row r="18" spans="1:5" ht="15.75">
      <c r="A18" s="73"/>
      <c r="B18" s="73"/>
      <c r="C18" s="73"/>
      <c r="D18" s="73"/>
      <c r="E18" s="73"/>
    </row>
    <row r="19" spans="1:5" ht="15.75">
      <c r="A19" s="74" t="s">
        <v>39</v>
      </c>
      <c r="B19" s="74"/>
      <c r="C19" s="74"/>
      <c r="D19" s="74"/>
      <c r="E19" s="75">
        <f>SUM(E8:E11,E14:E17)</f>
        <v>35.477601063233344</v>
      </c>
    </row>
    <row r="20" ht="15.75"/>
    <row r="21" ht="15.75"/>
    <row r="22" ht="15.75"/>
    <row r="23" ht="15.75"/>
  </sheetData>
  <sheetProtection/>
  <mergeCells count="16">
    <mergeCell ref="A13:C13"/>
    <mergeCell ref="A14:B14"/>
    <mergeCell ref="A15:B15"/>
    <mergeCell ref="K14:N14"/>
    <mergeCell ref="D6:D7"/>
    <mergeCell ref="E6:E7"/>
    <mergeCell ref="A17:B17"/>
    <mergeCell ref="A1:E4"/>
    <mergeCell ref="A19:D19"/>
    <mergeCell ref="A6:C6"/>
    <mergeCell ref="A7:C7"/>
    <mergeCell ref="A8:B8"/>
    <mergeCell ref="A9:B9"/>
    <mergeCell ref="A16:B16"/>
    <mergeCell ref="A10:B10"/>
    <mergeCell ref="A11:B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Cowan</dc:creator>
  <cp:keywords/>
  <dc:description/>
  <cp:lastModifiedBy>COWAN, Melanie</cp:lastModifiedBy>
  <cp:lastPrinted>2008-11-17T08:53:10Z</cp:lastPrinted>
  <dcterms:created xsi:type="dcterms:W3CDTF">2007-05-31T05:56:03Z</dcterms:created>
  <dcterms:modified xsi:type="dcterms:W3CDTF">2014-05-06T12:47:53Z</dcterms:modified>
  <cp:category/>
  <cp:version/>
  <cp:contentType/>
  <cp:contentStatus/>
</cp:coreProperties>
</file>