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rldhealthorg.sharepoint.com/sites/INOProcurementFolder/Shared Documents/General/Requisition Folder/2024/004-2024_MAL_Malaria Mortality Rate/RFP for publication/"/>
    </mc:Choice>
  </mc:AlternateContent>
  <xr:revisionPtr revIDLastSave="0" documentId="8_{E33F03CF-01B7-42B6-8660-DE7EB7BCA82C}" xr6:coauthVersionLast="47" xr6:coauthVersionMax="47" xr10:uidLastSave="{00000000-0000-0000-0000-000000000000}"/>
  <bookViews>
    <workbookView xWindow="-110" yWindow="-110" windowWidth="19420" windowHeight="12420" tabRatio="669" xr2:uid="{00000000-000D-0000-FFFF-FFFF00000000}"/>
  </bookViews>
  <sheets>
    <sheet name="Budget Template" sheetId="5" r:id="rId1"/>
    <sheet name="SBM" sheetId="6" r:id="rId2"/>
    <sheet name="Airfare" sheetId="7" r:id="rId3"/>
    <sheet name="Resource Person" sheetId="8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1" i="6" l="1"/>
  <c r="O41" i="6"/>
  <c r="N41" i="6"/>
  <c r="M41" i="6"/>
  <c r="L41" i="6"/>
  <c r="K41" i="6"/>
  <c r="J41" i="6"/>
  <c r="I41" i="6"/>
  <c r="H41" i="6"/>
  <c r="G41" i="6"/>
  <c r="E41" i="6"/>
  <c r="D41" i="6"/>
  <c r="Q39" i="6"/>
  <c r="F39" i="6"/>
  <c r="Q38" i="6"/>
  <c r="F38" i="6"/>
  <c r="Q37" i="6"/>
  <c r="F37" i="6"/>
  <c r="Q36" i="6"/>
  <c r="Q35" i="6"/>
  <c r="F35" i="6"/>
  <c r="Q34" i="6"/>
  <c r="F34" i="6"/>
  <c r="Q33" i="6"/>
  <c r="Q32" i="6"/>
  <c r="F32" i="6"/>
  <c r="Q31" i="6"/>
  <c r="N31" i="6"/>
  <c r="F31" i="6"/>
  <c r="Q30" i="6"/>
  <c r="F30" i="6"/>
  <c r="Q29" i="6"/>
  <c r="F29" i="6"/>
  <c r="Q28" i="6"/>
  <c r="F28" i="6"/>
  <c r="Q27" i="6"/>
  <c r="F27" i="6"/>
  <c r="Q26" i="6"/>
  <c r="Q25" i="6"/>
  <c r="Q24" i="6"/>
  <c r="Q23" i="6"/>
  <c r="F23" i="6"/>
  <c r="F41" i="6" s="1"/>
  <c r="Q22" i="6"/>
  <c r="F22" i="6"/>
  <c r="Q21" i="6"/>
  <c r="N21" i="6"/>
  <c r="Q20" i="6"/>
  <c r="S19" i="6"/>
  <c r="S20" i="6" s="1"/>
  <c r="Q19" i="6"/>
  <c r="Q18" i="6"/>
  <c r="Q17" i="6"/>
  <c r="Q16" i="6"/>
  <c r="F16" i="6"/>
  <c r="Q15" i="6"/>
  <c r="F15" i="6"/>
  <c r="Q14" i="6"/>
  <c r="Q13" i="6"/>
  <c r="Q12" i="6"/>
  <c r="F12" i="6"/>
  <c r="Q11" i="6"/>
  <c r="Q10" i="6"/>
  <c r="Q9" i="6"/>
  <c r="F9" i="6"/>
  <c r="Q8" i="6"/>
  <c r="F8" i="6"/>
  <c r="Q7" i="6"/>
  <c r="Q6" i="6"/>
  <c r="Q41" i="6" s="1"/>
  <c r="T19" i="6" l="1"/>
  <c r="I66" i="5"/>
  <c r="I68" i="5"/>
  <c r="I61" i="5"/>
  <c r="I62" i="5"/>
  <c r="I63" i="5"/>
  <c r="I60" i="5"/>
  <c r="I57" i="5"/>
  <c r="I56" i="5"/>
  <c r="I54" i="5"/>
  <c r="I67" i="5"/>
  <c r="I69" i="5"/>
  <c r="I42" i="5"/>
  <c r="I44" i="5"/>
  <c r="I41" i="5"/>
  <c r="I16" i="5"/>
  <c r="I59" i="5"/>
  <c r="I37" i="5"/>
  <c r="I10" i="5"/>
  <c r="I11" i="5"/>
  <c r="I13" i="5"/>
  <c r="I14" i="5"/>
  <c r="I15" i="5"/>
  <c r="I19" i="5"/>
  <c r="I20" i="5"/>
  <c r="I22" i="5"/>
  <c r="I64" i="5" s="1"/>
  <c r="I75" i="5" s="1"/>
  <c r="I23" i="5"/>
  <c r="I26" i="5"/>
  <c r="I27" i="5"/>
  <c r="I28" i="5"/>
  <c r="I29" i="5"/>
  <c r="I31" i="5"/>
  <c r="I32" i="5"/>
  <c r="I36" i="5"/>
  <c r="I39" i="5"/>
  <c r="I40" i="5"/>
  <c r="I47" i="5"/>
  <c r="I48" i="5"/>
  <c r="I50" i="5"/>
  <c r="I51" i="5"/>
</calcChain>
</file>

<file path=xl/sharedStrings.xml><?xml version="1.0" encoding="utf-8"?>
<sst xmlns="http://schemas.openxmlformats.org/spreadsheetml/2006/main" count="378" uniqueCount="169">
  <si>
    <t>B. Technical Staff</t>
  </si>
  <si>
    <t>C. Other Staff</t>
  </si>
  <si>
    <t>No.</t>
  </si>
  <si>
    <t>DESCRIPTION</t>
  </si>
  <si>
    <t>VOLUME</t>
  </si>
  <si>
    <t>Unit Cost</t>
  </si>
  <si>
    <t>Total Cost</t>
  </si>
  <si>
    <t>person</t>
  </si>
  <si>
    <t>X</t>
  </si>
  <si>
    <t>months</t>
  </si>
  <si>
    <t>A.  Professional Scientific Staff</t>
  </si>
  <si>
    <t>FULL TIME (100%)</t>
  </si>
  <si>
    <t>I. HUMAN RESOURCES</t>
  </si>
  <si>
    <t>II. TRAVEL AND TRANSPORTATION</t>
  </si>
  <si>
    <t>trip</t>
  </si>
  <si>
    <t>IDR</t>
  </si>
  <si>
    <t>sites</t>
  </si>
  <si>
    <t xml:space="preserve">FULL TIME (100%) </t>
  </si>
  <si>
    <t>days</t>
  </si>
  <si>
    <t>Stationery</t>
  </si>
  <si>
    <t>USD</t>
  </si>
  <si>
    <t>kit</t>
  </si>
  <si>
    <t xml:space="preserve">C. Supervision (National Program/Consultant) </t>
  </si>
  <si>
    <t>PART TIME (please identify %FTE)</t>
  </si>
  <si>
    <t xml:space="preserve">A. Field Expense </t>
  </si>
  <si>
    <t>IV. TRAINING</t>
  </si>
  <si>
    <t>Training (no transportation fee for participants training at health centers)</t>
  </si>
  <si>
    <t>Resource person fee</t>
  </si>
  <si>
    <t>Publication fee</t>
  </si>
  <si>
    <t>VI. OTHER COST</t>
  </si>
  <si>
    <t>Air tickets and local transport (car, boat rentals)</t>
  </si>
  <si>
    <t xml:space="preserve">Lumpsum (hotel + per diem) </t>
  </si>
  <si>
    <t>B. Local Vehicle (if necessary)</t>
  </si>
  <si>
    <t>Ethical Approval from national ERB/C</t>
  </si>
  <si>
    <t>cars/sites</t>
  </si>
  <si>
    <t>III.  DATA MANAGEMENT</t>
  </si>
  <si>
    <t>Room for data storage (rental)</t>
  </si>
  <si>
    <t>Data management platform (subscription fee)</t>
  </si>
  <si>
    <t>platform</t>
  </si>
  <si>
    <t>hours</t>
  </si>
  <si>
    <t>session</t>
  </si>
  <si>
    <t>Photocopy or printing</t>
  </si>
  <si>
    <t>document</t>
  </si>
  <si>
    <t>time</t>
  </si>
  <si>
    <t>RFP Title / RFP No.</t>
  </si>
  <si>
    <t>Estimation of Malaria-Related Mortality Through Mortality Audits and Mathematical Modelling to Assess the Effectiveness of Intervention in High Endemic Provinces in Indonesia 2024-2025 / RFP 004-2024</t>
  </si>
  <si>
    <t>Name of bidder</t>
  </si>
  <si>
    <t>please fill in name of company/institution</t>
  </si>
  <si>
    <t>Appendix 2. Budget Template</t>
  </si>
  <si>
    <t>REKAP SBU 2016</t>
  </si>
  <si>
    <t>Based on PMK No. 60/PMK.02/2021</t>
  </si>
  <si>
    <t>NO</t>
  </si>
  <si>
    <t>PROV</t>
  </si>
  <si>
    <t>IBU KOTA</t>
  </si>
  <si>
    <t>Daily Allowance</t>
  </si>
  <si>
    <t>Daily Allowance (the same city) for more than 8 hours (incl travel)</t>
  </si>
  <si>
    <t>HOTEL</t>
  </si>
  <si>
    <t>SEWA KENDARAAN (RODA 4)</t>
  </si>
  <si>
    <t xml:space="preserve">Airport TAXI </t>
  </si>
  <si>
    <t>Meeting Package</t>
  </si>
  <si>
    <t>KONSUMSI RAPAT</t>
  </si>
  <si>
    <t xml:space="preserve">Total </t>
  </si>
  <si>
    <t>PEJABAT ES.IV/ GOL. III</t>
  </si>
  <si>
    <t>FULLBOARD LUAR KOTA</t>
  </si>
  <si>
    <t>FULLBOARD DALAM KOTA</t>
  </si>
  <si>
    <t>FULLDAY/ HALFDAY DALAM KOTA</t>
  </si>
  <si>
    <t>HALFDAY</t>
  </si>
  <si>
    <t>FULLDAY</t>
  </si>
  <si>
    <t>FULLBOARD</t>
  </si>
  <si>
    <t>MAKAN</t>
  </si>
  <si>
    <t>SNACK</t>
  </si>
  <si>
    <t>Meals &amp; Refreshment</t>
  </si>
  <si>
    <t>ACEH</t>
  </si>
  <si>
    <t>Banda Aceh</t>
  </si>
  <si>
    <t>SUMUT</t>
  </si>
  <si>
    <t>Medan</t>
  </si>
  <si>
    <t>RIAU</t>
  </si>
  <si>
    <t>Pekanbaru</t>
  </si>
  <si>
    <t>KEPRI</t>
  </si>
  <si>
    <t>Tj. Pinang</t>
  </si>
  <si>
    <t>JAMBI</t>
  </si>
  <si>
    <t>Jambi</t>
  </si>
  <si>
    <t>SUMBAR</t>
  </si>
  <si>
    <t>Padang</t>
  </si>
  <si>
    <t>SUMSEL</t>
  </si>
  <si>
    <t>Palembang</t>
  </si>
  <si>
    <t>LAMPUNG</t>
  </si>
  <si>
    <t>Bdr. Lampung</t>
  </si>
  <si>
    <t>BENGKULU</t>
  </si>
  <si>
    <t>Bengkulu</t>
  </si>
  <si>
    <t>BABEL</t>
  </si>
  <si>
    <t>Pangkal Pinang</t>
  </si>
  <si>
    <t>BANTEN</t>
  </si>
  <si>
    <t>Serang</t>
  </si>
  <si>
    <t xml:space="preserve">JABAR </t>
  </si>
  <si>
    <t>Bandung</t>
  </si>
  <si>
    <t>DKI JAKARTA</t>
  </si>
  <si>
    <t>Jakarta</t>
  </si>
  <si>
    <t xml:space="preserve">JATENG </t>
  </si>
  <si>
    <t>Semarang</t>
  </si>
  <si>
    <t>DIY</t>
  </si>
  <si>
    <t>Yogyakarta</t>
  </si>
  <si>
    <t>JATIM</t>
  </si>
  <si>
    <t>Surabaya</t>
  </si>
  <si>
    <t>BALI</t>
  </si>
  <si>
    <t>Denpasar</t>
  </si>
  <si>
    <t>NTB</t>
  </si>
  <si>
    <t>Mataram</t>
  </si>
  <si>
    <t>NTT</t>
  </si>
  <si>
    <t>Kupang</t>
  </si>
  <si>
    <t>KALBAR</t>
  </si>
  <si>
    <t>Pontianak</t>
  </si>
  <si>
    <t>KALTENG</t>
  </si>
  <si>
    <t>Palangkaraya</t>
  </si>
  <si>
    <t>KALSEL</t>
  </si>
  <si>
    <t>Banjarmasin</t>
  </si>
  <si>
    <t>KALTIM</t>
  </si>
  <si>
    <t>Samarinda</t>
  </si>
  <si>
    <t>KALTARA</t>
  </si>
  <si>
    <t>Tanjung Selor</t>
  </si>
  <si>
    <t>SULUT</t>
  </si>
  <si>
    <t>Manado</t>
  </si>
  <si>
    <t>GORONTALO</t>
  </si>
  <si>
    <t>Gorontalo</t>
  </si>
  <si>
    <t>SULBAR</t>
  </si>
  <si>
    <t>Mamuju</t>
  </si>
  <si>
    <t>SULSEL</t>
  </si>
  <si>
    <t>Makassar</t>
  </si>
  <si>
    <t>SULTENG</t>
  </si>
  <si>
    <t>Palu</t>
  </si>
  <si>
    <t>SULTRA</t>
  </si>
  <si>
    <t>Kendari</t>
  </si>
  <si>
    <t>MALUKU</t>
  </si>
  <si>
    <t>Ambon</t>
  </si>
  <si>
    <t>MALUT</t>
  </si>
  <si>
    <t>Sofii</t>
  </si>
  <si>
    <t>PAPUA</t>
  </si>
  <si>
    <t>Jayapura</t>
  </si>
  <si>
    <t>PAPUA BARAT</t>
  </si>
  <si>
    <t>Manokwari</t>
  </si>
  <si>
    <t>Average</t>
  </si>
  <si>
    <t>*)</t>
  </si>
  <si>
    <t>Based on UN DSA rate effective 1 May  2022</t>
  </si>
  <si>
    <t>SBU TAHUN 2022</t>
  </si>
  <si>
    <t>TIKET PESAWAT PP JKT</t>
  </si>
  <si>
    <t>Kota Tujuan</t>
  </si>
  <si>
    <t>Ekonomi</t>
  </si>
  <si>
    <t xml:space="preserve"> Pekanbaru</t>
  </si>
  <si>
    <t>Batam</t>
  </si>
  <si>
    <t>JABAR</t>
  </si>
  <si>
    <t>Solo</t>
  </si>
  <si>
    <t>DI YOGYAKARTA</t>
  </si>
  <si>
    <t>Jogyakarta</t>
  </si>
  <si>
    <t>Malang</t>
  </si>
  <si>
    <t>Balikpapan</t>
  </si>
  <si>
    <t>Tarakan</t>
  </si>
  <si>
    <t>Ternate</t>
  </si>
  <si>
    <t>Biak</t>
  </si>
  <si>
    <t>Timika</t>
  </si>
  <si>
    <t>Resource Person Fee</t>
  </si>
  <si>
    <t>Level</t>
  </si>
  <si>
    <t>Rate per hour (IDR)</t>
  </si>
  <si>
    <t>Minister</t>
  </si>
  <si>
    <t>per hour for max of 3 hours/day</t>
  </si>
  <si>
    <t>Escelon I</t>
  </si>
  <si>
    <t>Escelon II</t>
  </si>
  <si>
    <t>Escelon III and below</t>
  </si>
  <si>
    <t>Moderator</t>
  </si>
  <si>
    <t>per 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</si>
</sst>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-* #,##0_-;\-* #,##0_-;_-* &quot;-&quot;??_-;_-@_-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6"/>
      <color theme="1"/>
      <name val="Berlin Sans FB"/>
      <family val="2"/>
    </font>
    <font>
      <b/>
      <sz val="16"/>
      <name val="Berlin Sans FB"/>
      <family val="2"/>
    </font>
    <font>
      <sz val="8"/>
      <color theme="1"/>
      <name val="Berlin Sans FB"/>
      <family val="2"/>
    </font>
    <font>
      <sz val="9"/>
      <color theme="1"/>
      <name val="Berlin Sans FB"/>
      <family val="2"/>
    </font>
    <font>
      <b/>
      <sz val="9"/>
      <color theme="1"/>
      <name val="Berlin Sans FB"/>
      <family val="2"/>
    </font>
    <font>
      <b/>
      <sz val="9"/>
      <name val="Berlin Sans FB"/>
      <family val="2"/>
    </font>
    <font>
      <sz val="9"/>
      <name val="Berlin Sans FB"/>
      <family val="2"/>
    </font>
    <font>
      <sz val="8"/>
      <name val="Berlin Sans FB"/>
      <family val="2"/>
    </font>
    <font>
      <sz val="9"/>
      <color theme="1"/>
      <name val="Calibri"/>
      <family val="2"/>
    </font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56">
    <xf numFmtId="0" fontId="0" fillId="0" borderId="0" xfId="0"/>
    <xf numFmtId="1" fontId="0" fillId="0" borderId="0" xfId="0" applyNumberFormat="1"/>
    <xf numFmtId="0" fontId="5" fillId="0" borderId="0" xfId="0" applyFont="1" applyAlignment="1">
      <alignment horizontal="right" vertical="center" wrapText="1"/>
    </xf>
    <xf numFmtId="3" fontId="0" fillId="0" borderId="0" xfId="0" applyNumberFormat="1"/>
    <xf numFmtId="3" fontId="6" fillId="0" borderId="0" xfId="0" applyNumberFormat="1" applyFont="1" applyAlignment="1">
      <alignment horizontal="right" vertical="center" wrapText="1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" fontId="4" fillId="0" borderId="0" xfId="0" applyNumberFormat="1" applyFont="1"/>
    <xf numFmtId="0" fontId="9" fillId="0" borderId="1" xfId="0" applyFont="1" applyBorder="1" applyAlignment="1">
      <alignment horizontal="center"/>
    </xf>
    <xf numFmtId="164" fontId="9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1" fontId="0" fillId="0" borderId="0" xfId="0" applyNumberFormat="1" applyAlignment="1">
      <alignment vertical="center"/>
    </xf>
    <xf numFmtId="0" fontId="10" fillId="0" borderId="0" xfId="0" applyFont="1" applyAlignment="1">
      <alignment wrapText="1"/>
    </xf>
    <xf numFmtId="2" fontId="0" fillId="0" borderId="0" xfId="0" applyNumberForma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7" fillId="0" borderId="0" xfId="0" applyFont="1" applyAlignment="1">
      <alignment wrapText="1"/>
    </xf>
    <xf numFmtId="3" fontId="0" fillId="0" borderId="0" xfId="0" applyNumberFormat="1" applyAlignment="1">
      <alignment horizontal="left"/>
    </xf>
    <xf numFmtId="0" fontId="0" fillId="0" borderId="0" xfId="0" applyFill="1"/>
    <xf numFmtId="0" fontId="13" fillId="0" borderId="2" xfId="0" applyFont="1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13" fillId="0" borderId="2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41" fontId="17" fillId="0" borderId="0" xfId="0" applyNumberFormat="1" applyFont="1"/>
    <xf numFmtId="41" fontId="17" fillId="0" borderId="0" xfId="2" applyFont="1" applyFill="1"/>
    <xf numFmtId="41" fontId="18" fillId="0" borderId="0" xfId="2" applyFont="1" applyFill="1"/>
    <xf numFmtId="0" fontId="19" fillId="0" borderId="5" xfId="0" applyFont="1" applyBorder="1" applyAlignment="1">
      <alignment horizontal="center" vertical="center"/>
    </xf>
    <xf numFmtId="41" fontId="20" fillId="0" borderId="5" xfId="2" applyFont="1" applyFill="1" applyBorder="1" applyAlignment="1">
      <alignment horizontal="center" vertical="center" wrapText="1"/>
    </xf>
    <xf numFmtId="41" fontId="19" fillId="0" borderId="6" xfId="2" applyFont="1" applyFill="1" applyBorder="1" applyAlignment="1">
      <alignment horizontal="center" vertical="center"/>
    </xf>
    <xf numFmtId="41" fontId="21" fillId="0" borderId="5" xfId="2" applyFont="1" applyFill="1" applyBorder="1" applyAlignment="1">
      <alignment horizontal="center" vertical="center" wrapText="1"/>
    </xf>
    <xf numFmtId="41" fontId="22" fillId="0" borderId="5" xfId="2" applyFont="1" applyFill="1" applyBorder="1" applyAlignment="1">
      <alignment horizontal="center" vertical="center"/>
    </xf>
    <xf numFmtId="41" fontId="22" fillId="0" borderId="7" xfId="2" applyFont="1" applyFill="1" applyBorder="1" applyAlignment="1">
      <alignment horizontal="center" vertical="center" wrapText="1"/>
    </xf>
    <xf numFmtId="41" fontId="22" fillId="0" borderId="8" xfId="2" applyFont="1" applyFill="1" applyBorder="1" applyAlignment="1">
      <alignment horizontal="center" vertical="center" wrapText="1"/>
    </xf>
    <xf numFmtId="41" fontId="22" fillId="0" borderId="6" xfId="2" applyFont="1" applyFill="1" applyBorder="1" applyAlignment="1">
      <alignment horizontal="center" vertical="center" wrapText="1"/>
    </xf>
    <xf numFmtId="41" fontId="21" fillId="0" borderId="7" xfId="2" applyFont="1" applyFill="1" applyBorder="1" applyAlignment="1">
      <alignment horizontal="center" vertical="center" wrapText="1"/>
    </xf>
    <xf numFmtId="41" fontId="21" fillId="0" borderId="8" xfId="2" applyFont="1" applyFill="1" applyBorder="1" applyAlignment="1">
      <alignment horizontal="center" vertical="center" wrapText="1"/>
    </xf>
    <xf numFmtId="41" fontId="21" fillId="0" borderId="6" xfId="2" applyFont="1" applyFill="1" applyBorder="1" applyAlignment="1">
      <alignment horizontal="center" vertical="center" wrapText="1"/>
    </xf>
    <xf numFmtId="41" fontId="21" fillId="0" borderId="9" xfId="2" applyFont="1" applyFill="1" applyBorder="1" applyAlignment="1">
      <alignment horizontal="center" vertical="center" wrapText="1"/>
    </xf>
    <xf numFmtId="41" fontId="21" fillId="0" borderId="10" xfId="2" applyFont="1" applyFill="1" applyBorder="1" applyAlignment="1">
      <alignment horizontal="center" vertical="center" wrapText="1"/>
    </xf>
    <xf numFmtId="41" fontId="21" fillId="0" borderId="11" xfId="2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1" fontId="20" fillId="0" borderId="12" xfId="2" applyFont="1" applyFill="1" applyBorder="1" applyAlignment="1">
      <alignment horizontal="center" vertical="center" wrapText="1"/>
    </xf>
    <xf numFmtId="41" fontId="20" fillId="0" borderId="12" xfId="2" applyFont="1" applyFill="1" applyBorder="1" applyAlignment="1">
      <alignment horizontal="center" vertical="center" wrapText="1"/>
    </xf>
    <xf numFmtId="41" fontId="21" fillId="0" borderId="12" xfId="2" applyFont="1" applyFill="1" applyBorder="1" applyAlignment="1">
      <alignment horizontal="center" vertical="center" wrapText="1"/>
    </xf>
    <xf numFmtId="41" fontId="22" fillId="0" borderId="12" xfId="2" applyFont="1" applyFill="1" applyBorder="1" applyAlignment="1">
      <alignment horizontal="center" vertical="center"/>
    </xf>
    <xf numFmtId="41" fontId="22" fillId="0" borderId="13" xfId="2" applyFont="1" applyFill="1" applyBorder="1" applyAlignment="1">
      <alignment horizontal="center" vertical="center" wrapText="1"/>
    </xf>
    <xf numFmtId="41" fontId="22" fillId="0" borderId="13" xfId="2" applyFont="1" applyFill="1" applyBorder="1" applyAlignment="1">
      <alignment horizontal="center" wrapText="1"/>
    </xf>
    <xf numFmtId="41" fontId="22" fillId="0" borderId="12" xfId="2" applyFont="1" applyFill="1" applyBorder="1" applyAlignment="1">
      <alignment horizontal="center" vertical="center" wrapText="1"/>
    </xf>
    <xf numFmtId="41" fontId="22" fillId="0" borderId="14" xfId="2" applyFont="1" applyFill="1" applyBorder="1" applyAlignment="1">
      <alignment horizontal="center" vertical="center" wrapText="1"/>
    </xf>
    <xf numFmtId="41" fontId="22" fillId="0" borderId="7" xfId="2" applyFont="1" applyFill="1" applyBorder="1" applyAlignment="1">
      <alignment horizontal="center" vertical="center" wrapText="1"/>
    </xf>
    <xf numFmtId="41" fontId="21" fillId="0" borderId="15" xfId="2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left" vertical="center"/>
    </xf>
    <xf numFmtId="41" fontId="18" fillId="0" borderId="16" xfId="2" applyFont="1" applyFill="1" applyBorder="1" applyAlignment="1">
      <alignment horizontal="center" vertical="center"/>
    </xf>
    <xf numFmtId="41" fontId="17" fillId="0" borderId="16" xfId="2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41" fontId="18" fillId="0" borderId="1" xfId="2" applyFont="1" applyFill="1" applyBorder="1" applyAlignment="1">
      <alignment horizontal="center" vertical="center"/>
    </xf>
    <xf numFmtId="41" fontId="17" fillId="0" borderId="1" xfId="2" applyFont="1" applyFill="1" applyBorder="1" applyAlignment="1">
      <alignment horizontal="center" vertical="center"/>
    </xf>
    <xf numFmtId="41" fontId="18" fillId="2" borderId="1" xfId="2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41" fontId="18" fillId="3" borderId="1" xfId="2" applyFont="1" applyFill="1" applyBorder="1" applyAlignment="1">
      <alignment horizontal="center" vertical="center"/>
    </xf>
    <xf numFmtId="41" fontId="1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43" fontId="17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41" fontId="24" fillId="0" borderId="0" xfId="0" applyNumberFormat="1" applyFont="1" applyAlignment="1">
      <alignment horizontal="center" vertical="center"/>
    </xf>
    <xf numFmtId="41" fontId="17" fillId="0" borderId="1" xfId="2" applyFont="1" applyFill="1" applyBorder="1" applyAlignment="1">
      <alignment horizontal="left" vertical="top"/>
    </xf>
    <xf numFmtId="0" fontId="17" fillId="0" borderId="0" xfId="0" applyFont="1" applyAlignment="1">
      <alignment horizontal="left" vertical="center"/>
    </xf>
    <xf numFmtId="41" fontId="17" fillId="0" borderId="0" xfId="2" applyFont="1" applyFill="1" applyBorder="1" applyAlignment="1">
      <alignment horizontal="center" vertical="center"/>
    </xf>
    <xf numFmtId="41" fontId="24" fillId="0" borderId="0" xfId="2" applyFont="1" applyFill="1" applyBorder="1" applyAlignment="1">
      <alignment horizontal="center" vertical="center"/>
    </xf>
    <xf numFmtId="41" fontId="18" fillId="0" borderId="0" xfId="2" applyFont="1" applyFill="1" applyBorder="1" applyAlignment="1">
      <alignment horizontal="center" vertical="center"/>
    </xf>
    <xf numFmtId="165" fontId="17" fillId="0" borderId="0" xfId="2" applyNumberFormat="1" applyFont="1" applyFill="1" applyBorder="1" applyAlignment="1">
      <alignment horizontal="center" vertical="center"/>
    </xf>
    <xf numFmtId="165" fontId="18" fillId="0" borderId="0" xfId="2" applyNumberFormat="1" applyFont="1" applyFill="1" applyBorder="1" applyAlignment="1">
      <alignment horizontal="center" vertical="center"/>
    </xf>
    <xf numFmtId="0" fontId="17" fillId="0" borderId="0" xfId="0" quotePrefix="1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/>
    <xf numFmtId="164" fontId="27" fillId="0" borderId="0" xfId="1" applyNumberFormat="1" applyFont="1"/>
    <xf numFmtId="0" fontId="28" fillId="0" borderId="0" xfId="0" applyFont="1"/>
    <xf numFmtId="0" fontId="29" fillId="0" borderId="1" xfId="0" applyFont="1" applyBorder="1" applyAlignment="1">
      <alignment horizontal="center" vertical="center"/>
    </xf>
    <xf numFmtId="41" fontId="29" fillId="0" borderId="1" xfId="2" applyFont="1" applyBorder="1" applyAlignment="1">
      <alignment horizontal="center" vertical="center"/>
    </xf>
    <xf numFmtId="41" fontId="30" fillId="0" borderId="0" xfId="2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7" fillId="0" borderId="0" xfId="1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41" fontId="29" fillId="0" borderId="1" xfId="2" applyFont="1" applyBorder="1" applyAlignment="1">
      <alignment horizontal="center" vertical="center"/>
    </xf>
    <xf numFmtId="41" fontId="30" fillId="0" borderId="1" xfId="2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41" fontId="27" fillId="0" borderId="0" xfId="2" applyFont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vertical="center"/>
    </xf>
    <xf numFmtId="0" fontId="28" fillId="0" borderId="1" xfId="0" applyFont="1" applyBorder="1" applyAlignment="1">
      <alignment horizontal="left" vertical="center"/>
    </xf>
    <xf numFmtId="41" fontId="28" fillId="0" borderId="1" xfId="2" applyFont="1" applyBorder="1" applyAlignment="1">
      <alignment horizontal="left" vertical="center"/>
    </xf>
    <xf numFmtId="41" fontId="31" fillId="0" borderId="1" xfId="2" applyFont="1" applyBorder="1" applyAlignment="1">
      <alignment vertical="center"/>
    </xf>
    <xf numFmtId="41" fontId="32" fillId="0" borderId="0" xfId="2" applyFont="1" applyFill="1" applyBorder="1" applyAlignment="1">
      <alignment vertical="center"/>
    </xf>
    <xf numFmtId="0" fontId="27" fillId="0" borderId="0" xfId="0" applyFont="1" applyAlignment="1">
      <alignment vertical="center"/>
    </xf>
    <xf numFmtId="164" fontId="27" fillId="0" borderId="0" xfId="1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164" fontId="27" fillId="0" borderId="0" xfId="1" applyNumberFormat="1" applyFont="1" applyAlignment="1">
      <alignment vertical="center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center" wrapText="1"/>
    </xf>
    <xf numFmtId="164" fontId="27" fillId="0" borderId="0" xfId="0" applyNumberFormat="1" applyFont="1" applyAlignment="1">
      <alignment horizontal="left" vertical="center" wrapText="1"/>
    </xf>
    <xf numFmtId="164" fontId="27" fillId="0" borderId="0" xfId="0" applyNumberFormat="1" applyFont="1" applyAlignment="1">
      <alignment vertical="center"/>
    </xf>
    <xf numFmtId="41" fontId="27" fillId="0" borderId="0" xfId="0" applyNumberFormat="1" applyFont="1" applyAlignment="1">
      <alignment horizontal="left" vertical="center" wrapText="1"/>
    </xf>
    <xf numFmtId="41" fontId="27" fillId="0" borderId="0" xfId="0" applyNumberFormat="1" applyFont="1" applyAlignment="1">
      <alignment vertical="center"/>
    </xf>
    <xf numFmtId="41" fontId="31" fillId="0" borderId="1" xfId="2" applyFont="1" applyFill="1" applyBorder="1" applyAlignment="1">
      <alignment vertical="center"/>
    </xf>
    <xf numFmtId="164" fontId="27" fillId="0" borderId="0" xfId="1" applyNumberFormat="1" applyFont="1" applyFill="1" applyAlignment="1">
      <alignment vertical="center" wrapText="1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41" fontId="33" fillId="0" borderId="0" xfId="2" applyFont="1" applyAlignment="1">
      <alignment horizontal="left" vertical="center"/>
    </xf>
    <xf numFmtId="41" fontId="31" fillId="0" borderId="0" xfId="2" applyFont="1"/>
    <xf numFmtId="41" fontId="31" fillId="0" borderId="0" xfId="2" applyFont="1" applyFill="1"/>
    <xf numFmtId="41" fontId="28" fillId="0" borderId="0" xfId="2" applyFont="1" applyAlignment="1">
      <alignment horizontal="left"/>
    </xf>
    <xf numFmtId="0" fontId="15" fillId="0" borderId="0" xfId="0" applyFont="1"/>
    <xf numFmtId="164" fontId="15" fillId="0" borderId="1" xfId="1" applyNumberFormat="1" applyFont="1" applyBorder="1"/>
    <xf numFmtId="164" fontId="34" fillId="0" borderId="0" xfId="1" applyNumberFormat="1" applyFont="1"/>
    <xf numFmtId="0" fontId="0" fillId="0" borderId="1" xfId="0" applyBorder="1" applyAlignment="1">
      <alignment horizontal="left"/>
    </xf>
    <xf numFmtId="164" fontId="34" fillId="0" borderId="1" xfId="1" applyNumberFormat="1" applyFont="1" applyBorder="1"/>
    <xf numFmtId="164" fontId="34" fillId="0" borderId="1" xfId="1" applyNumberFormat="1" applyFont="1" applyBorder="1" applyAlignment="1">
      <alignment horizontal="left"/>
    </xf>
    <xf numFmtId="0" fontId="0" fillId="0" borderId="1" xfId="0" applyBorder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1"/>
  <sheetViews>
    <sheetView tabSelected="1" zoomScale="90" zoomScaleNormal="90" workbookViewId="0">
      <selection activeCell="L15" sqref="L15"/>
    </sheetView>
  </sheetViews>
  <sheetFormatPr defaultColWidth="8.81640625" defaultRowHeight="15.5" x14ac:dyDescent="0.35"/>
  <cols>
    <col min="1" max="1" width="9.1796875" style="15" customWidth="1"/>
    <col min="2" max="2" width="43.81640625" style="14" customWidth="1"/>
    <col min="3" max="3" width="5.1796875" style="14" customWidth="1"/>
    <col min="4" max="4" width="11.1796875" style="14" customWidth="1"/>
    <col min="5" max="5" width="4.453125" style="14" customWidth="1"/>
    <col min="6" max="6" width="4.7265625" style="14" customWidth="1"/>
    <col min="7" max="7" width="7.453125" style="14" customWidth="1"/>
    <col min="8" max="8" width="19.1796875" customWidth="1"/>
    <col min="9" max="9" width="21.81640625" customWidth="1"/>
    <col min="11" max="11" width="11" customWidth="1"/>
    <col min="12" max="12" width="8.7265625" style="3" customWidth="1"/>
    <col min="13" max="13" width="15.453125" customWidth="1"/>
  </cols>
  <sheetData>
    <row r="1" spans="1:12" ht="17.25" customHeight="1" x14ac:dyDescent="0.45">
      <c r="A1" s="36" t="s">
        <v>48</v>
      </c>
      <c r="B1" s="37"/>
      <c r="C1" s="37"/>
      <c r="D1" s="33"/>
      <c r="E1" s="33"/>
      <c r="F1" s="33"/>
      <c r="G1" s="33"/>
      <c r="H1" s="33"/>
      <c r="I1" s="33"/>
    </row>
    <row r="2" spans="1:12" ht="54" customHeight="1" x14ac:dyDescent="0.35">
      <c r="A2" s="38" t="s">
        <v>44</v>
      </c>
      <c r="B2" s="39"/>
      <c r="C2" s="40" t="s">
        <v>45</v>
      </c>
      <c r="D2" s="40"/>
      <c r="E2" s="40"/>
      <c r="F2" s="40"/>
      <c r="G2" s="40"/>
      <c r="H2" s="40"/>
      <c r="I2" s="40"/>
      <c r="J2" s="40"/>
    </row>
    <row r="3" spans="1:12" ht="17.25" customHeight="1" x14ac:dyDescent="0.35">
      <c r="A3" s="36" t="s">
        <v>46</v>
      </c>
      <c r="B3" s="37"/>
      <c r="C3" s="41" t="s">
        <v>47</v>
      </c>
      <c r="D3" s="41"/>
      <c r="E3" s="41"/>
      <c r="F3" s="41"/>
      <c r="G3" s="41"/>
      <c r="H3" s="41"/>
      <c r="I3" s="41"/>
    </row>
    <row r="4" spans="1:12" ht="20.25" customHeight="1" x14ac:dyDescent="0.35">
      <c r="A4" s="45"/>
      <c r="B4" s="46"/>
      <c r="C4" s="46"/>
      <c r="D4" s="46"/>
      <c r="E4" s="46"/>
      <c r="F4" s="46"/>
      <c r="G4" s="46"/>
      <c r="H4" s="46"/>
      <c r="I4" s="46"/>
      <c r="L4" s="34"/>
    </row>
    <row r="5" spans="1:12" x14ac:dyDescent="0.35">
      <c r="A5" s="8" t="s">
        <v>2</v>
      </c>
      <c r="B5" s="8" t="s">
        <v>3</v>
      </c>
      <c r="C5" s="47" t="s">
        <v>4</v>
      </c>
      <c r="D5" s="47"/>
      <c r="E5" s="47"/>
      <c r="F5" s="47"/>
      <c r="G5" s="47"/>
      <c r="H5" s="9" t="s">
        <v>5</v>
      </c>
      <c r="I5" s="10" t="s">
        <v>6</v>
      </c>
      <c r="K5" s="2"/>
      <c r="L5" s="4"/>
    </row>
    <row r="6" spans="1:12" x14ac:dyDescent="0.35">
      <c r="A6" s="11"/>
      <c r="B6" s="11"/>
      <c r="C6" s="11"/>
      <c r="D6" s="11"/>
      <c r="E6" s="11"/>
      <c r="F6" s="11"/>
      <c r="G6" s="11"/>
      <c r="H6" s="12" t="s">
        <v>15</v>
      </c>
      <c r="I6" s="12" t="s">
        <v>15</v>
      </c>
    </row>
    <row r="7" spans="1:12" x14ac:dyDescent="0.35">
      <c r="A7" s="48" t="s">
        <v>12</v>
      </c>
      <c r="B7" s="48"/>
      <c r="C7" s="48"/>
      <c r="D7" s="48"/>
      <c r="E7" s="48"/>
      <c r="F7" s="48"/>
      <c r="G7" s="48"/>
    </row>
    <row r="8" spans="1:12" x14ac:dyDescent="0.35">
      <c r="A8" s="43" t="s">
        <v>10</v>
      </c>
      <c r="B8" s="43"/>
    </row>
    <row r="9" spans="1:12" x14ac:dyDescent="0.35">
      <c r="B9" s="16" t="s">
        <v>11</v>
      </c>
    </row>
    <row r="10" spans="1:12" x14ac:dyDescent="0.35">
      <c r="C10" s="17"/>
      <c r="D10" s="18" t="s">
        <v>7</v>
      </c>
      <c r="E10" s="19" t="s">
        <v>8</v>
      </c>
      <c r="F10" s="17"/>
      <c r="G10" s="18" t="s">
        <v>9</v>
      </c>
      <c r="H10" s="1"/>
      <c r="I10" s="1">
        <f>H10*F10*C10</f>
        <v>0</v>
      </c>
      <c r="K10" s="1"/>
    </row>
    <row r="11" spans="1:12" x14ac:dyDescent="0.35">
      <c r="C11" s="17"/>
      <c r="D11" s="18" t="s">
        <v>7</v>
      </c>
      <c r="E11" s="19" t="s">
        <v>8</v>
      </c>
      <c r="F11" s="17"/>
      <c r="G11" s="18" t="s">
        <v>9</v>
      </c>
      <c r="H11" s="1"/>
      <c r="I11" s="1">
        <f t="shared" ref="I11:I51" si="0">H11*F11*C11</f>
        <v>0</v>
      </c>
    </row>
    <row r="12" spans="1:12" x14ac:dyDescent="0.35">
      <c r="B12" s="20" t="s">
        <v>23</v>
      </c>
      <c r="C12" s="17"/>
      <c r="D12" s="18"/>
      <c r="E12" s="19"/>
      <c r="F12" s="17"/>
      <c r="G12" s="18"/>
      <c r="H12" s="1"/>
      <c r="I12" s="1"/>
    </row>
    <row r="13" spans="1:12" x14ac:dyDescent="0.35">
      <c r="C13" s="17"/>
      <c r="D13" s="18" t="s">
        <v>7</v>
      </c>
      <c r="E13" s="19" t="s">
        <v>8</v>
      </c>
      <c r="F13" s="17"/>
      <c r="G13" s="18" t="s">
        <v>9</v>
      </c>
      <c r="H13" s="1"/>
      <c r="I13" s="1">
        <f t="shared" si="0"/>
        <v>0</v>
      </c>
    </row>
    <row r="14" spans="1:12" x14ac:dyDescent="0.35">
      <c r="C14" s="17"/>
      <c r="D14" s="18" t="s">
        <v>7</v>
      </c>
      <c r="E14" s="19" t="s">
        <v>8</v>
      </c>
      <c r="F14" s="17"/>
      <c r="G14" s="18" t="s">
        <v>9</v>
      </c>
      <c r="H14" s="1"/>
      <c r="I14" s="1">
        <f t="shared" si="0"/>
        <v>0</v>
      </c>
    </row>
    <row r="15" spans="1:12" x14ac:dyDescent="0.35">
      <c r="C15" s="17"/>
      <c r="D15" s="18" t="s">
        <v>7</v>
      </c>
      <c r="E15" s="19" t="s">
        <v>8</v>
      </c>
      <c r="F15" s="17"/>
      <c r="G15" s="18" t="s">
        <v>9</v>
      </c>
      <c r="H15" s="1"/>
      <c r="I15" s="1">
        <f t="shared" si="0"/>
        <v>0</v>
      </c>
    </row>
    <row r="16" spans="1:12" x14ac:dyDescent="0.35">
      <c r="C16" s="17"/>
      <c r="D16" s="18" t="s">
        <v>7</v>
      </c>
      <c r="E16" s="19" t="s">
        <v>8</v>
      </c>
      <c r="F16" s="17"/>
      <c r="G16" s="18" t="s">
        <v>9</v>
      </c>
      <c r="H16" s="1"/>
      <c r="I16" s="1">
        <f>H16*F16*C16</f>
        <v>0</v>
      </c>
    </row>
    <row r="17" spans="1:11" x14ac:dyDescent="0.35">
      <c r="A17" s="43" t="s">
        <v>0</v>
      </c>
      <c r="B17" s="43"/>
      <c r="C17" s="17"/>
      <c r="D17" s="18"/>
      <c r="E17" s="19"/>
      <c r="F17" s="17"/>
      <c r="G17" s="18"/>
      <c r="H17" s="1"/>
      <c r="I17" s="1"/>
    </row>
    <row r="18" spans="1:11" x14ac:dyDescent="0.35">
      <c r="B18" s="13" t="s">
        <v>11</v>
      </c>
      <c r="C18" s="17"/>
      <c r="D18" s="18"/>
      <c r="E18" s="19"/>
      <c r="F18" s="17"/>
      <c r="G18" s="18"/>
      <c r="H18" s="1"/>
      <c r="I18" s="1"/>
    </row>
    <row r="19" spans="1:11" x14ac:dyDescent="0.35">
      <c r="B19" s="21"/>
      <c r="C19" s="17"/>
      <c r="D19" s="18" t="s">
        <v>7</v>
      </c>
      <c r="E19" s="19" t="s">
        <v>8</v>
      </c>
      <c r="F19" s="17"/>
      <c r="G19" s="18" t="s">
        <v>9</v>
      </c>
      <c r="H19" s="1"/>
      <c r="I19" s="1">
        <f t="shared" si="0"/>
        <v>0</v>
      </c>
      <c r="K19" s="1"/>
    </row>
    <row r="20" spans="1:11" x14ac:dyDescent="0.35">
      <c r="B20" s="21"/>
      <c r="C20" s="17"/>
      <c r="D20" s="18" t="s">
        <v>7</v>
      </c>
      <c r="E20" s="19" t="s">
        <v>8</v>
      </c>
      <c r="F20" s="17"/>
      <c r="G20" s="18" t="s">
        <v>9</v>
      </c>
      <c r="H20" s="1"/>
      <c r="I20" s="1">
        <f t="shared" si="0"/>
        <v>0</v>
      </c>
    </row>
    <row r="21" spans="1:11" x14ac:dyDescent="0.35">
      <c r="B21" s="14" t="s">
        <v>23</v>
      </c>
      <c r="C21" s="17"/>
      <c r="D21" s="18"/>
      <c r="E21" s="19"/>
      <c r="F21" s="17"/>
      <c r="G21" s="18"/>
      <c r="H21" s="1"/>
      <c r="I21" s="1"/>
    </row>
    <row r="22" spans="1:11" x14ac:dyDescent="0.35">
      <c r="B22" s="21"/>
      <c r="C22" s="17"/>
      <c r="D22" s="18" t="s">
        <v>7</v>
      </c>
      <c r="E22" s="19" t="s">
        <v>8</v>
      </c>
      <c r="F22" s="17"/>
      <c r="G22" s="18" t="s">
        <v>9</v>
      </c>
      <c r="H22" s="1"/>
      <c r="I22" s="1">
        <f t="shared" si="0"/>
        <v>0</v>
      </c>
    </row>
    <row r="23" spans="1:11" x14ac:dyDescent="0.35">
      <c r="B23" s="21"/>
      <c r="C23" s="17"/>
      <c r="D23" s="18" t="s">
        <v>7</v>
      </c>
      <c r="E23" s="19" t="s">
        <v>8</v>
      </c>
      <c r="F23" s="17"/>
      <c r="G23" s="18" t="s">
        <v>9</v>
      </c>
      <c r="H23" s="1"/>
      <c r="I23" s="1">
        <f t="shared" si="0"/>
        <v>0</v>
      </c>
    </row>
    <row r="24" spans="1:11" x14ac:dyDescent="0.35">
      <c r="A24" s="43" t="s">
        <v>1</v>
      </c>
      <c r="B24" s="43"/>
      <c r="C24" s="17"/>
      <c r="D24" s="18"/>
      <c r="E24" s="19"/>
      <c r="F24" s="17"/>
      <c r="G24" s="18"/>
      <c r="H24" s="1"/>
      <c r="I24" s="1"/>
    </row>
    <row r="25" spans="1:11" x14ac:dyDescent="0.35">
      <c r="B25" s="14" t="s">
        <v>17</v>
      </c>
      <c r="C25" s="17"/>
      <c r="D25" s="18"/>
      <c r="E25" s="19"/>
      <c r="F25" s="17"/>
      <c r="G25" s="18"/>
      <c r="H25" s="1"/>
      <c r="I25" s="1"/>
    </row>
    <row r="26" spans="1:11" x14ac:dyDescent="0.35">
      <c r="B26" s="21"/>
      <c r="C26" s="17"/>
      <c r="D26" s="18" t="s">
        <v>7</v>
      </c>
      <c r="E26" s="19" t="s">
        <v>8</v>
      </c>
      <c r="F26" s="17"/>
      <c r="G26" s="18" t="s">
        <v>9</v>
      </c>
      <c r="H26" s="1"/>
      <c r="I26" s="1">
        <f t="shared" si="0"/>
        <v>0</v>
      </c>
      <c r="K26" s="1"/>
    </row>
    <row r="27" spans="1:11" x14ac:dyDescent="0.35">
      <c r="B27" s="21"/>
      <c r="C27" s="17"/>
      <c r="D27" s="18" t="s">
        <v>7</v>
      </c>
      <c r="E27" s="19" t="s">
        <v>8</v>
      </c>
      <c r="F27" s="17"/>
      <c r="G27" s="18" t="s">
        <v>9</v>
      </c>
      <c r="H27" s="1"/>
      <c r="I27" s="1">
        <f t="shared" si="0"/>
        <v>0</v>
      </c>
    </row>
    <row r="28" spans="1:11" x14ac:dyDescent="0.35">
      <c r="B28" s="21"/>
      <c r="C28" s="17"/>
      <c r="D28" s="18" t="s">
        <v>7</v>
      </c>
      <c r="E28" s="19" t="s">
        <v>8</v>
      </c>
      <c r="F28" s="17"/>
      <c r="G28" s="18" t="s">
        <v>9</v>
      </c>
      <c r="H28" s="1"/>
      <c r="I28" s="1">
        <f t="shared" si="0"/>
        <v>0</v>
      </c>
    </row>
    <row r="29" spans="1:11" x14ac:dyDescent="0.35">
      <c r="B29" s="21"/>
      <c r="C29" s="17"/>
      <c r="D29" s="18" t="s">
        <v>7</v>
      </c>
      <c r="E29" s="19" t="s">
        <v>8</v>
      </c>
      <c r="F29" s="17"/>
      <c r="G29" s="18" t="s">
        <v>9</v>
      </c>
      <c r="H29" s="1"/>
      <c r="I29" s="1">
        <f t="shared" si="0"/>
        <v>0</v>
      </c>
    </row>
    <row r="30" spans="1:11" x14ac:dyDescent="0.35">
      <c r="B30" s="21" t="s">
        <v>23</v>
      </c>
      <c r="C30" s="17"/>
      <c r="D30" s="18"/>
      <c r="E30" s="19"/>
      <c r="F30" s="17"/>
      <c r="G30" s="18"/>
      <c r="H30" s="1"/>
      <c r="I30" s="1"/>
    </row>
    <row r="31" spans="1:11" x14ac:dyDescent="0.35">
      <c r="B31" s="21"/>
      <c r="C31" s="17"/>
      <c r="D31" s="18" t="s">
        <v>7</v>
      </c>
      <c r="E31" s="19" t="s">
        <v>8</v>
      </c>
      <c r="F31" s="17"/>
      <c r="G31" s="18" t="s">
        <v>9</v>
      </c>
      <c r="H31" s="1"/>
      <c r="I31" s="1">
        <f t="shared" si="0"/>
        <v>0</v>
      </c>
    </row>
    <row r="32" spans="1:11" x14ac:dyDescent="0.35">
      <c r="B32" s="21"/>
      <c r="C32" s="17"/>
      <c r="D32" s="18" t="s">
        <v>7</v>
      </c>
      <c r="E32" s="19" t="s">
        <v>8</v>
      </c>
      <c r="F32" s="17"/>
      <c r="G32" s="18" t="s">
        <v>9</v>
      </c>
      <c r="H32" s="1"/>
      <c r="I32" s="1">
        <f t="shared" si="0"/>
        <v>0</v>
      </c>
    </row>
    <row r="33" spans="1:12" x14ac:dyDescent="0.35">
      <c r="A33" s="44" t="s">
        <v>13</v>
      </c>
      <c r="B33" s="44"/>
      <c r="C33" s="44"/>
      <c r="D33" s="44"/>
      <c r="E33" s="44"/>
      <c r="F33" s="44"/>
      <c r="G33" s="44"/>
      <c r="H33" s="1"/>
      <c r="I33" s="1"/>
    </row>
    <row r="34" spans="1:12" x14ac:dyDescent="0.35">
      <c r="A34" s="43" t="s">
        <v>24</v>
      </c>
      <c r="B34" s="43"/>
      <c r="C34" s="17"/>
      <c r="D34" s="18"/>
      <c r="E34" s="19"/>
      <c r="F34" s="17"/>
      <c r="G34" s="18"/>
      <c r="H34" s="1"/>
      <c r="I34" s="1"/>
    </row>
    <row r="35" spans="1:12" x14ac:dyDescent="0.35">
      <c r="B35" s="29" t="s">
        <v>30</v>
      </c>
      <c r="H35" s="1"/>
      <c r="I35" s="1"/>
    </row>
    <row r="36" spans="1:12" x14ac:dyDescent="0.35">
      <c r="D36" s="14" t="s">
        <v>7</v>
      </c>
      <c r="E36" s="19" t="s">
        <v>8</v>
      </c>
      <c r="G36" s="14" t="s">
        <v>14</v>
      </c>
      <c r="H36" s="1"/>
      <c r="I36" s="1">
        <f t="shared" si="0"/>
        <v>0</v>
      </c>
      <c r="K36" s="1"/>
    </row>
    <row r="37" spans="1:12" x14ac:dyDescent="0.35">
      <c r="D37" s="14" t="s">
        <v>7</v>
      </c>
      <c r="E37" s="19" t="s">
        <v>8</v>
      </c>
      <c r="G37" s="14" t="s">
        <v>14</v>
      </c>
      <c r="H37" s="1"/>
      <c r="I37" s="1">
        <f>H37*F37*C37</f>
        <v>0</v>
      </c>
    </row>
    <row r="38" spans="1:12" x14ac:dyDescent="0.35">
      <c r="B38" s="29" t="s">
        <v>31</v>
      </c>
      <c r="H38" s="1"/>
      <c r="I38" s="1"/>
    </row>
    <row r="39" spans="1:12" x14ac:dyDescent="0.35">
      <c r="D39" s="14" t="s">
        <v>7</v>
      </c>
      <c r="E39" s="19" t="s">
        <v>8</v>
      </c>
      <c r="G39" s="14" t="s">
        <v>18</v>
      </c>
      <c r="H39" s="1"/>
      <c r="I39" s="1">
        <f t="shared" si="0"/>
        <v>0</v>
      </c>
    </row>
    <row r="40" spans="1:12" x14ac:dyDescent="0.35">
      <c r="D40" s="14" t="s">
        <v>7</v>
      </c>
      <c r="E40" s="19" t="s">
        <v>8</v>
      </c>
      <c r="G40" s="14" t="s">
        <v>18</v>
      </c>
      <c r="H40" s="1"/>
      <c r="I40" s="1">
        <f t="shared" si="0"/>
        <v>0</v>
      </c>
    </row>
    <row r="41" spans="1:12" x14ac:dyDescent="0.35">
      <c r="D41" s="14" t="s">
        <v>7</v>
      </c>
      <c r="E41" s="19" t="s">
        <v>8</v>
      </c>
      <c r="G41" s="14" t="s">
        <v>14</v>
      </c>
      <c r="H41" s="1"/>
      <c r="I41" s="1">
        <f>H41*F41*C41</f>
        <v>0</v>
      </c>
    </row>
    <row r="42" spans="1:12" x14ac:dyDescent="0.35">
      <c r="D42" s="14" t="s">
        <v>7</v>
      </c>
      <c r="E42" s="19" t="s">
        <v>8</v>
      </c>
      <c r="G42" s="14" t="s">
        <v>14</v>
      </c>
      <c r="H42" s="1"/>
      <c r="I42" s="1">
        <f>H42*F42*C42</f>
        <v>0</v>
      </c>
    </row>
    <row r="43" spans="1:12" x14ac:dyDescent="0.35">
      <c r="A43" s="42" t="s">
        <v>32</v>
      </c>
      <c r="B43" s="43"/>
      <c r="H43" s="1"/>
      <c r="I43" s="1"/>
      <c r="L43" s="7"/>
    </row>
    <row r="44" spans="1:12" x14ac:dyDescent="0.35">
      <c r="B44" s="13"/>
      <c r="D44" s="30" t="s">
        <v>34</v>
      </c>
      <c r="E44" s="19" t="s">
        <v>8</v>
      </c>
      <c r="G44" s="14" t="s">
        <v>9</v>
      </c>
      <c r="H44" s="1"/>
      <c r="I44" s="1">
        <f t="shared" si="0"/>
        <v>0</v>
      </c>
    </row>
    <row r="45" spans="1:12" x14ac:dyDescent="0.35">
      <c r="A45" s="43" t="s">
        <v>22</v>
      </c>
      <c r="B45" s="43"/>
      <c r="H45" s="1"/>
      <c r="I45" s="1"/>
    </row>
    <row r="46" spans="1:12" x14ac:dyDescent="0.35">
      <c r="B46" s="29" t="s">
        <v>30</v>
      </c>
      <c r="H46" s="1"/>
      <c r="I46" s="1"/>
    </row>
    <row r="47" spans="1:12" x14ac:dyDescent="0.35">
      <c r="D47" s="14" t="s">
        <v>7</v>
      </c>
      <c r="E47" s="19" t="s">
        <v>8</v>
      </c>
      <c r="G47" s="14" t="s">
        <v>14</v>
      </c>
      <c r="H47" s="1"/>
      <c r="I47" s="1">
        <f t="shared" si="0"/>
        <v>0</v>
      </c>
      <c r="K47" s="1"/>
    </row>
    <row r="48" spans="1:12" x14ac:dyDescent="0.35">
      <c r="D48" s="14" t="s">
        <v>7</v>
      </c>
      <c r="E48" s="19" t="s">
        <v>8</v>
      </c>
      <c r="G48" s="14" t="s">
        <v>14</v>
      </c>
      <c r="H48" s="1"/>
      <c r="I48" s="1">
        <f t="shared" si="0"/>
        <v>0</v>
      </c>
    </row>
    <row r="49" spans="1:12" x14ac:dyDescent="0.35">
      <c r="B49" s="29" t="s">
        <v>31</v>
      </c>
      <c r="H49" s="1"/>
      <c r="I49" s="1"/>
    </row>
    <row r="50" spans="1:12" x14ac:dyDescent="0.35">
      <c r="D50" s="14" t="s">
        <v>7</v>
      </c>
      <c r="E50" s="19" t="s">
        <v>8</v>
      </c>
      <c r="G50" s="14" t="s">
        <v>18</v>
      </c>
      <c r="H50" s="1"/>
      <c r="I50" s="1">
        <f t="shared" si="0"/>
        <v>0</v>
      </c>
    </row>
    <row r="51" spans="1:12" x14ac:dyDescent="0.35">
      <c r="D51" s="14" t="s">
        <v>7</v>
      </c>
      <c r="E51" s="19" t="s">
        <v>8</v>
      </c>
      <c r="G51" s="14" t="s">
        <v>18</v>
      </c>
      <c r="H51" s="1"/>
      <c r="I51" s="1">
        <f t="shared" si="0"/>
        <v>0</v>
      </c>
    </row>
    <row r="52" spans="1:12" x14ac:dyDescent="0.35">
      <c r="A52" s="44" t="s">
        <v>35</v>
      </c>
      <c r="B52" s="44"/>
      <c r="H52" s="1"/>
      <c r="I52" s="1"/>
    </row>
    <row r="53" spans="1:12" x14ac:dyDescent="0.35">
      <c r="B53" s="30" t="s">
        <v>36</v>
      </c>
      <c r="H53" s="1"/>
      <c r="I53" s="1"/>
    </row>
    <row r="54" spans="1:12" x14ac:dyDescent="0.35">
      <c r="C54" s="17"/>
      <c r="D54" s="18" t="s">
        <v>16</v>
      </c>
      <c r="E54" s="19" t="s">
        <v>8</v>
      </c>
      <c r="F54" s="17"/>
      <c r="G54" s="18" t="s">
        <v>18</v>
      </c>
      <c r="H54" s="1"/>
      <c r="I54" s="1">
        <f>H54*F54*C54</f>
        <v>0</v>
      </c>
      <c r="K54" s="1"/>
    </row>
    <row r="55" spans="1:12" x14ac:dyDescent="0.35">
      <c r="B55" s="31" t="s">
        <v>37</v>
      </c>
      <c r="C55" s="17"/>
      <c r="D55" s="18"/>
      <c r="E55" s="19"/>
      <c r="F55" s="17"/>
      <c r="G55" s="18"/>
      <c r="H55" s="1"/>
      <c r="I55" s="1"/>
    </row>
    <row r="56" spans="1:12" x14ac:dyDescent="0.35">
      <c r="C56" s="17"/>
      <c r="D56" s="18" t="s">
        <v>38</v>
      </c>
      <c r="E56" s="19" t="s">
        <v>8</v>
      </c>
      <c r="F56" s="17"/>
      <c r="G56" s="18" t="s">
        <v>9</v>
      </c>
      <c r="H56" s="1"/>
      <c r="I56" s="1">
        <f>H56*F56*C56</f>
        <v>0</v>
      </c>
    </row>
    <row r="57" spans="1:12" x14ac:dyDescent="0.35">
      <c r="C57" s="17"/>
      <c r="D57" s="18" t="s">
        <v>38</v>
      </c>
      <c r="E57" s="19" t="s">
        <v>8</v>
      </c>
      <c r="F57" s="17"/>
      <c r="G57" s="18" t="s">
        <v>9</v>
      </c>
      <c r="H57" s="1"/>
      <c r="I57" s="1">
        <f>H57*F57*C57</f>
        <v>0</v>
      </c>
    </row>
    <row r="58" spans="1:12" x14ac:dyDescent="0.35">
      <c r="A58" s="22" t="s">
        <v>25</v>
      </c>
      <c r="C58" s="17"/>
      <c r="D58" s="18"/>
      <c r="E58" s="19"/>
      <c r="F58" s="17"/>
      <c r="G58" s="18"/>
      <c r="H58" s="1"/>
      <c r="I58" s="1"/>
    </row>
    <row r="59" spans="1:12" s="5" customFormat="1" ht="31" x14ac:dyDescent="0.35">
      <c r="A59" s="23"/>
      <c r="B59" s="24" t="s">
        <v>26</v>
      </c>
      <c r="C59" s="25"/>
      <c r="D59" s="25" t="s">
        <v>16</v>
      </c>
      <c r="E59" s="19" t="s">
        <v>8</v>
      </c>
      <c r="F59" s="25"/>
      <c r="G59" s="32" t="s">
        <v>40</v>
      </c>
      <c r="H59" s="26"/>
      <c r="I59" s="26">
        <f>H59*F59*C59</f>
        <v>0</v>
      </c>
      <c r="L59" s="6"/>
    </row>
    <row r="60" spans="1:12" s="5" customFormat="1" x14ac:dyDescent="0.35">
      <c r="A60" s="23"/>
      <c r="B60" s="24" t="s">
        <v>27</v>
      </c>
      <c r="C60" s="25"/>
      <c r="D60" s="32" t="s">
        <v>7</v>
      </c>
      <c r="E60" s="19" t="s">
        <v>8</v>
      </c>
      <c r="F60" s="25"/>
      <c r="G60" s="32" t="s">
        <v>39</v>
      </c>
      <c r="H60" s="26"/>
      <c r="I60" s="26">
        <f>H60*F60*C60</f>
        <v>0</v>
      </c>
      <c r="L60" s="6"/>
    </row>
    <row r="61" spans="1:12" s="5" customFormat="1" x14ac:dyDescent="0.35">
      <c r="A61" s="23"/>
      <c r="B61" s="24"/>
      <c r="C61" s="25"/>
      <c r="D61" s="32" t="s">
        <v>7</v>
      </c>
      <c r="E61" s="19" t="s">
        <v>8</v>
      </c>
      <c r="F61" s="25"/>
      <c r="G61" s="32" t="s">
        <v>39</v>
      </c>
      <c r="H61" s="26"/>
      <c r="I61" s="26">
        <f>H61*F61*C61</f>
        <v>0</v>
      </c>
      <c r="L61" s="6"/>
    </row>
    <row r="62" spans="1:12" s="5" customFormat="1" x14ac:dyDescent="0.35">
      <c r="A62" s="23"/>
      <c r="B62" s="24"/>
      <c r="C62" s="25"/>
      <c r="D62" s="32" t="s">
        <v>7</v>
      </c>
      <c r="E62" s="19" t="s">
        <v>8</v>
      </c>
      <c r="F62" s="25"/>
      <c r="G62" s="32" t="s">
        <v>39</v>
      </c>
      <c r="H62" s="26"/>
      <c r="I62" s="26">
        <f t="shared" ref="I62:I63" si="1">H62*F62*C62</f>
        <v>0</v>
      </c>
      <c r="L62" s="6"/>
    </row>
    <row r="63" spans="1:12" x14ac:dyDescent="0.35">
      <c r="A63" s="23"/>
      <c r="B63" s="27"/>
      <c r="C63" s="25"/>
      <c r="D63" s="32" t="s">
        <v>7</v>
      </c>
      <c r="E63" s="19" t="s">
        <v>8</v>
      </c>
      <c r="F63" s="25"/>
      <c r="G63" s="32" t="s">
        <v>39</v>
      </c>
      <c r="H63" s="26"/>
      <c r="I63" s="26">
        <f t="shared" si="1"/>
        <v>0</v>
      </c>
    </row>
    <row r="64" spans="1:12" x14ac:dyDescent="0.35">
      <c r="H64" s="1"/>
      <c r="I64" s="26">
        <f>SUM(I10:I63)</f>
        <v>0</v>
      </c>
      <c r="J64" t="s">
        <v>15</v>
      </c>
    </row>
    <row r="65" spans="1:10" ht="16.5" customHeight="1" x14ac:dyDescent="0.35">
      <c r="A65" s="22" t="s">
        <v>29</v>
      </c>
    </row>
    <row r="66" spans="1:10" x14ac:dyDescent="0.35">
      <c r="B66" s="29" t="s">
        <v>33</v>
      </c>
      <c r="D66" s="30" t="s">
        <v>42</v>
      </c>
      <c r="E66" s="19" t="s">
        <v>8</v>
      </c>
      <c r="G66" s="30" t="s">
        <v>43</v>
      </c>
      <c r="H66" s="1"/>
      <c r="I66" s="26">
        <f>C66*F66*H66</f>
        <v>0</v>
      </c>
    </row>
    <row r="67" spans="1:10" x14ac:dyDescent="0.35">
      <c r="B67" s="14" t="s">
        <v>19</v>
      </c>
      <c r="D67" s="14" t="s">
        <v>16</v>
      </c>
      <c r="E67" s="19" t="s">
        <v>8</v>
      </c>
      <c r="G67" s="14" t="s">
        <v>21</v>
      </c>
      <c r="H67" s="1"/>
      <c r="I67" s="26">
        <f>C67*F67*H67</f>
        <v>0</v>
      </c>
    </row>
    <row r="68" spans="1:10" x14ac:dyDescent="0.35">
      <c r="B68" s="30" t="s">
        <v>41</v>
      </c>
      <c r="D68" s="30" t="s">
        <v>16</v>
      </c>
      <c r="E68" s="19" t="s">
        <v>8</v>
      </c>
      <c r="G68" s="30" t="s">
        <v>21</v>
      </c>
      <c r="H68" s="1"/>
      <c r="I68" s="26">
        <f>C68*F68*H68</f>
        <v>0</v>
      </c>
    </row>
    <row r="69" spans="1:10" x14ac:dyDescent="0.35">
      <c r="B69" s="14" t="s">
        <v>28</v>
      </c>
      <c r="D69" s="30" t="s">
        <v>42</v>
      </c>
      <c r="E69" s="19" t="s">
        <v>8</v>
      </c>
      <c r="G69" s="30" t="s">
        <v>43</v>
      </c>
      <c r="H69" s="1"/>
      <c r="I69" s="26">
        <f>C69*F69*H69</f>
        <v>0</v>
      </c>
    </row>
    <row r="70" spans="1:10" ht="16.5" customHeight="1" x14ac:dyDescent="0.35">
      <c r="A70" s="22"/>
    </row>
    <row r="71" spans="1:10" ht="16.5" customHeight="1" x14ac:dyDescent="0.35">
      <c r="A71" s="22"/>
    </row>
    <row r="72" spans="1:10" ht="16.5" customHeight="1" x14ac:dyDescent="0.35">
      <c r="A72" s="22"/>
    </row>
    <row r="73" spans="1:10" ht="16.5" customHeight="1" x14ac:dyDescent="0.35">
      <c r="A73" s="22"/>
    </row>
    <row r="74" spans="1:10" ht="16.5" customHeight="1" x14ac:dyDescent="0.35">
      <c r="A74" s="22"/>
    </row>
    <row r="75" spans="1:10" x14ac:dyDescent="0.35">
      <c r="I75" s="28">
        <f>I64/15413</f>
        <v>0</v>
      </c>
      <c r="J75" t="s">
        <v>20</v>
      </c>
    </row>
    <row r="81" spans="9:9" x14ac:dyDescent="0.35">
      <c r="I81" s="35"/>
    </row>
  </sheetData>
  <mergeCells count="16">
    <mergeCell ref="A43:B43"/>
    <mergeCell ref="A45:B45"/>
    <mergeCell ref="A52:B52"/>
    <mergeCell ref="A4:I4"/>
    <mergeCell ref="C5:G5"/>
    <mergeCell ref="A7:G7"/>
    <mergeCell ref="A8:B8"/>
    <mergeCell ref="A17:B17"/>
    <mergeCell ref="A24:B24"/>
    <mergeCell ref="A33:G33"/>
    <mergeCell ref="A34:B34"/>
    <mergeCell ref="A1:C1"/>
    <mergeCell ref="A2:B2"/>
    <mergeCell ref="C2:J2"/>
    <mergeCell ref="A3:B3"/>
    <mergeCell ref="C3:I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4645D-02D5-485D-A337-746936F9A981}">
  <dimension ref="A1:T46"/>
  <sheetViews>
    <sheetView topLeftCell="A2" workbookViewId="0">
      <selection activeCell="G28" sqref="G28"/>
    </sheetView>
  </sheetViews>
  <sheetFormatPr defaultColWidth="8.7265625" defaultRowHeight="12" x14ac:dyDescent="0.3"/>
  <cols>
    <col min="1" max="1" width="4.26953125" style="52" customWidth="1"/>
    <col min="2" max="3" width="11.453125" style="51" customWidth="1"/>
    <col min="4" max="4" width="9.26953125" style="54" customWidth="1"/>
    <col min="5" max="5" width="10.26953125" style="54" customWidth="1"/>
    <col min="6" max="6" width="7.7265625" style="54" customWidth="1"/>
    <col min="7" max="7" width="9" style="54" customWidth="1"/>
    <col min="8" max="8" width="9" style="55" customWidth="1"/>
    <col min="9" max="9" width="9" style="54" customWidth="1"/>
    <col min="10" max="10" width="8" style="54" customWidth="1"/>
    <col min="11" max="11" width="8.453125" style="54" customWidth="1"/>
    <col min="12" max="12" width="9.26953125" style="54" customWidth="1"/>
    <col min="13" max="13" width="8.7265625" style="54"/>
    <col min="14" max="14" width="10.453125" style="54" customWidth="1"/>
    <col min="15" max="16" width="7.26953125" style="54" customWidth="1"/>
    <col min="17" max="17" width="9" style="54" customWidth="1"/>
    <col min="18" max="256" width="8.7265625" style="51"/>
    <col min="257" max="257" width="4.26953125" style="51" customWidth="1"/>
    <col min="258" max="259" width="11.453125" style="51" customWidth="1"/>
    <col min="260" max="260" width="9.26953125" style="51" customWidth="1"/>
    <col min="261" max="261" width="10.26953125" style="51" customWidth="1"/>
    <col min="262" max="262" width="7.7265625" style="51" customWidth="1"/>
    <col min="263" max="265" width="9" style="51" customWidth="1"/>
    <col min="266" max="266" width="8" style="51" customWidth="1"/>
    <col min="267" max="267" width="8.453125" style="51" customWidth="1"/>
    <col min="268" max="268" width="9.26953125" style="51" customWidth="1"/>
    <col min="269" max="269" width="8.7265625" style="51"/>
    <col min="270" max="270" width="10.453125" style="51" customWidth="1"/>
    <col min="271" max="272" width="7.26953125" style="51" customWidth="1"/>
    <col min="273" max="273" width="9" style="51" customWidth="1"/>
    <col min="274" max="512" width="8.7265625" style="51"/>
    <col min="513" max="513" width="4.26953125" style="51" customWidth="1"/>
    <col min="514" max="515" width="11.453125" style="51" customWidth="1"/>
    <col min="516" max="516" width="9.26953125" style="51" customWidth="1"/>
    <col min="517" max="517" width="10.26953125" style="51" customWidth="1"/>
    <col min="518" max="518" width="7.7265625" style="51" customWidth="1"/>
    <col min="519" max="521" width="9" style="51" customWidth="1"/>
    <col min="522" max="522" width="8" style="51" customWidth="1"/>
    <col min="523" max="523" width="8.453125" style="51" customWidth="1"/>
    <col min="524" max="524" width="9.26953125" style="51" customWidth="1"/>
    <col min="525" max="525" width="8.7265625" style="51"/>
    <col min="526" max="526" width="10.453125" style="51" customWidth="1"/>
    <col min="527" max="528" width="7.26953125" style="51" customWidth="1"/>
    <col min="529" max="529" width="9" style="51" customWidth="1"/>
    <col min="530" max="768" width="8.7265625" style="51"/>
    <col min="769" max="769" width="4.26953125" style="51" customWidth="1"/>
    <col min="770" max="771" width="11.453125" style="51" customWidth="1"/>
    <col min="772" max="772" width="9.26953125" style="51" customWidth="1"/>
    <col min="773" max="773" width="10.26953125" style="51" customWidth="1"/>
    <col min="774" max="774" width="7.7265625" style="51" customWidth="1"/>
    <col min="775" max="777" width="9" style="51" customWidth="1"/>
    <col min="778" max="778" width="8" style="51" customWidth="1"/>
    <col min="779" max="779" width="8.453125" style="51" customWidth="1"/>
    <col min="780" max="780" width="9.26953125" style="51" customWidth="1"/>
    <col min="781" max="781" width="8.7265625" style="51"/>
    <col min="782" max="782" width="10.453125" style="51" customWidth="1"/>
    <col min="783" max="784" width="7.26953125" style="51" customWidth="1"/>
    <col min="785" max="785" width="9" style="51" customWidth="1"/>
    <col min="786" max="1024" width="8.7265625" style="51"/>
    <col min="1025" max="1025" width="4.26953125" style="51" customWidth="1"/>
    <col min="1026" max="1027" width="11.453125" style="51" customWidth="1"/>
    <col min="1028" max="1028" width="9.26953125" style="51" customWidth="1"/>
    <col min="1029" max="1029" width="10.26953125" style="51" customWidth="1"/>
    <col min="1030" max="1030" width="7.7265625" style="51" customWidth="1"/>
    <col min="1031" max="1033" width="9" style="51" customWidth="1"/>
    <col min="1034" max="1034" width="8" style="51" customWidth="1"/>
    <col min="1035" max="1035" width="8.453125" style="51" customWidth="1"/>
    <col min="1036" max="1036" width="9.26953125" style="51" customWidth="1"/>
    <col min="1037" max="1037" width="8.7265625" style="51"/>
    <col min="1038" max="1038" width="10.453125" style="51" customWidth="1"/>
    <col min="1039" max="1040" width="7.26953125" style="51" customWidth="1"/>
    <col min="1041" max="1041" width="9" style="51" customWidth="1"/>
    <col min="1042" max="1280" width="8.7265625" style="51"/>
    <col min="1281" max="1281" width="4.26953125" style="51" customWidth="1"/>
    <col min="1282" max="1283" width="11.453125" style="51" customWidth="1"/>
    <col min="1284" max="1284" width="9.26953125" style="51" customWidth="1"/>
    <col min="1285" max="1285" width="10.26953125" style="51" customWidth="1"/>
    <col min="1286" max="1286" width="7.7265625" style="51" customWidth="1"/>
    <col min="1287" max="1289" width="9" style="51" customWidth="1"/>
    <col min="1290" max="1290" width="8" style="51" customWidth="1"/>
    <col min="1291" max="1291" width="8.453125" style="51" customWidth="1"/>
    <col min="1292" max="1292" width="9.26953125" style="51" customWidth="1"/>
    <col min="1293" max="1293" width="8.7265625" style="51"/>
    <col min="1294" max="1294" width="10.453125" style="51" customWidth="1"/>
    <col min="1295" max="1296" width="7.26953125" style="51" customWidth="1"/>
    <col min="1297" max="1297" width="9" style="51" customWidth="1"/>
    <col min="1298" max="1536" width="8.7265625" style="51"/>
    <col min="1537" max="1537" width="4.26953125" style="51" customWidth="1"/>
    <col min="1538" max="1539" width="11.453125" style="51" customWidth="1"/>
    <col min="1540" max="1540" width="9.26953125" style="51" customWidth="1"/>
    <col min="1541" max="1541" width="10.26953125" style="51" customWidth="1"/>
    <col min="1542" max="1542" width="7.7265625" style="51" customWidth="1"/>
    <col min="1543" max="1545" width="9" style="51" customWidth="1"/>
    <col min="1546" max="1546" width="8" style="51" customWidth="1"/>
    <col min="1547" max="1547" width="8.453125" style="51" customWidth="1"/>
    <col min="1548" max="1548" width="9.26953125" style="51" customWidth="1"/>
    <col min="1549" max="1549" width="8.7265625" style="51"/>
    <col min="1550" max="1550" width="10.453125" style="51" customWidth="1"/>
    <col min="1551" max="1552" width="7.26953125" style="51" customWidth="1"/>
    <col min="1553" max="1553" width="9" style="51" customWidth="1"/>
    <col min="1554" max="1792" width="8.7265625" style="51"/>
    <col min="1793" max="1793" width="4.26953125" style="51" customWidth="1"/>
    <col min="1794" max="1795" width="11.453125" style="51" customWidth="1"/>
    <col min="1796" max="1796" width="9.26953125" style="51" customWidth="1"/>
    <col min="1797" max="1797" width="10.26953125" style="51" customWidth="1"/>
    <col min="1798" max="1798" width="7.7265625" style="51" customWidth="1"/>
    <col min="1799" max="1801" width="9" style="51" customWidth="1"/>
    <col min="1802" max="1802" width="8" style="51" customWidth="1"/>
    <col min="1803" max="1803" width="8.453125" style="51" customWidth="1"/>
    <col min="1804" max="1804" width="9.26953125" style="51" customWidth="1"/>
    <col min="1805" max="1805" width="8.7265625" style="51"/>
    <col min="1806" max="1806" width="10.453125" style="51" customWidth="1"/>
    <col min="1807" max="1808" width="7.26953125" style="51" customWidth="1"/>
    <col min="1809" max="1809" width="9" style="51" customWidth="1"/>
    <col min="1810" max="2048" width="8.7265625" style="51"/>
    <col min="2049" max="2049" width="4.26953125" style="51" customWidth="1"/>
    <col min="2050" max="2051" width="11.453125" style="51" customWidth="1"/>
    <col min="2052" max="2052" width="9.26953125" style="51" customWidth="1"/>
    <col min="2053" max="2053" width="10.26953125" style="51" customWidth="1"/>
    <col min="2054" max="2054" width="7.7265625" style="51" customWidth="1"/>
    <col min="2055" max="2057" width="9" style="51" customWidth="1"/>
    <col min="2058" max="2058" width="8" style="51" customWidth="1"/>
    <col min="2059" max="2059" width="8.453125" style="51" customWidth="1"/>
    <col min="2060" max="2060" width="9.26953125" style="51" customWidth="1"/>
    <col min="2061" max="2061" width="8.7265625" style="51"/>
    <col min="2062" max="2062" width="10.453125" style="51" customWidth="1"/>
    <col min="2063" max="2064" width="7.26953125" style="51" customWidth="1"/>
    <col min="2065" max="2065" width="9" style="51" customWidth="1"/>
    <col min="2066" max="2304" width="8.7265625" style="51"/>
    <col min="2305" max="2305" width="4.26953125" style="51" customWidth="1"/>
    <col min="2306" max="2307" width="11.453125" style="51" customWidth="1"/>
    <col min="2308" max="2308" width="9.26953125" style="51" customWidth="1"/>
    <col min="2309" max="2309" width="10.26953125" style="51" customWidth="1"/>
    <col min="2310" max="2310" width="7.7265625" style="51" customWidth="1"/>
    <col min="2311" max="2313" width="9" style="51" customWidth="1"/>
    <col min="2314" max="2314" width="8" style="51" customWidth="1"/>
    <col min="2315" max="2315" width="8.453125" style="51" customWidth="1"/>
    <col min="2316" max="2316" width="9.26953125" style="51" customWidth="1"/>
    <col min="2317" max="2317" width="8.7265625" style="51"/>
    <col min="2318" max="2318" width="10.453125" style="51" customWidth="1"/>
    <col min="2319" max="2320" width="7.26953125" style="51" customWidth="1"/>
    <col min="2321" max="2321" width="9" style="51" customWidth="1"/>
    <col min="2322" max="2560" width="8.7265625" style="51"/>
    <col min="2561" max="2561" width="4.26953125" style="51" customWidth="1"/>
    <col min="2562" max="2563" width="11.453125" style="51" customWidth="1"/>
    <col min="2564" max="2564" width="9.26953125" style="51" customWidth="1"/>
    <col min="2565" max="2565" width="10.26953125" style="51" customWidth="1"/>
    <col min="2566" max="2566" width="7.7265625" style="51" customWidth="1"/>
    <col min="2567" max="2569" width="9" style="51" customWidth="1"/>
    <col min="2570" max="2570" width="8" style="51" customWidth="1"/>
    <col min="2571" max="2571" width="8.453125" style="51" customWidth="1"/>
    <col min="2572" max="2572" width="9.26953125" style="51" customWidth="1"/>
    <col min="2573" max="2573" width="8.7265625" style="51"/>
    <col min="2574" max="2574" width="10.453125" style="51" customWidth="1"/>
    <col min="2575" max="2576" width="7.26953125" style="51" customWidth="1"/>
    <col min="2577" max="2577" width="9" style="51" customWidth="1"/>
    <col min="2578" max="2816" width="8.7265625" style="51"/>
    <col min="2817" max="2817" width="4.26953125" style="51" customWidth="1"/>
    <col min="2818" max="2819" width="11.453125" style="51" customWidth="1"/>
    <col min="2820" max="2820" width="9.26953125" style="51" customWidth="1"/>
    <col min="2821" max="2821" width="10.26953125" style="51" customWidth="1"/>
    <col min="2822" max="2822" width="7.7265625" style="51" customWidth="1"/>
    <col min="2823" max="2825" width="9" style="51" customWidth="1"/>
    <col min="2826" max="2826" width="8" style="51" customWidth="1"/>
    <col min="2827" max="2827" width="8.453125" style="51" customWidth="1"/>
    <col min="2828" max="2828" width="9.26953125" style="51" customWidth="1"/>
    <col min="2829" max="2829" width="8.7265625" style="51"/>
    <col min="2830" max="2830" width="10.453125" style="51" customWidth="1"/>
    <col min="2831" max="2832" width="7.26953125" style="51" customWidth="1"/>
    <col min="2833" max="2833" width="9" style="51" customWidth="1"/>
    <col min="2834" max="3072" width="8.7265625" style="51"/>
    <col min="3073" max="3073" width="4.26953125" style="51" customWidth="1"/>
    <col min="3074" max="3075" width="11.453125" style="51" customWidth="1"/>
    <col min="3076" max="3076" width="9.26953125" style="51" customWidth="1"/>
    <col min="3077" max="3077" width="10.26953125" style="51" customWidth="1"/>
    <col min="3078" max="3078" width="7.7265625" style="51" customWidth="1"/>
    <col min="3079" max="3081" width="9" style="51" customWidth="1"/>
    <col min="3082" max="3082" width="8" style="51" customWidth="1"/>
    <col min="3083" max="3083" width="8.453125" style="51" customWidth="1"/>
    <col min="3084" max="3084" width="9.26953125" style="51" customWidth="1"/>
    <col min="3085" max="3085" width="8.7265625" style="51"/>
    <col min="3086" max="3086" width="10.453125" style="51" customWidth="1"/>
    <col min="3087" max="3088" width="7.26953125" style="51" customWidth="1"/>
    <col min="3089" max="3089" width="9" style="51" customWidth="1"/>
    <col min="3090" max="3328" width="8.7265625" style="51"/>
    <col min="3329" max="3329" width="4.26953125" style="51" customWidth="1"/>
    <col min="3330" max="3331" width="11.453125" style="51" customWidth="1"/>
    <col min="3332" max="3332" width="9.26953125" style="51" customWidth="1"/>
    <col min="3333" max="3333" width="10.26953125" style="51" customWidth="1"/>
    <col min="3334" max="3334" width="7.7265625" style="51" customWidth="1"/>
    <col min="3335" max="3337" width="9" style="51" customWidth="1"/>
    <col min="3338" max="3338" width="8" style="51" customWidth="1"/>
    <col min="3339" max="3339" width="8.453125" style="51" customWidth="1"/>
    <col min="3340" max="3340" width="9.26953125" style="51" customWidth="1"/>
    <col min="3341" max="3341" width="8.7265625" style="51"/>
    <col min="3342" max="3342" width="10.453125" style="51" customWidth="1"/>
    <col min="3343" max="3344" width="7.26953125" style="51" customWidth="1"/>
    <col min="3345" max="3345" width="9" style="51" customWidth="1"/>
    <col min="3346" max="3584" width="8.7265625" style="51"/>
    <col min="3585" max="3585" width="4.26953125" style="51" customWidth="1"/>
    <col min="3586" max="3587" width="11.453125" style="51" customWidth="1"/>
    <col min="3588" max="3588" width="9.26953125" style="51" customWidth="1"/>
    <col min="3589" max="3589" width="10.26953125" style="51" customWidth="1"/>
    <col min="3590" max="3590" width="7.7265625" style="51" customWidth="1"/>
    <col min="3591" max="3593" width="9" style="51" customWidth="1"/>
    <col min="3594" max="3594" width="8" style="51" customWidth="1"/>
    <col min="3595" max="3595" width="8.453125" style="51" customWidth="1"/>
    <col min="3596" max="3596" width="9.26953125" style="51" customWidth="1"/>
    <col min="3597" max="3597" width="8.7265625" style="51"/>
    <col min="3598" max="3598" width="10.453125" style="51" customWidth="1"/>
    <col min="3599" max="3600" width="7.26953125" style="51" customWidth="1"/>
    <col min="3601" max="3601" width="9" style="51" customWidth="1"/>
    <col min="3602" max="3840" width="8.7265625" style="51"/>
    <col min="3841" max="3841" width="4.26953125" style="51" customWidth="1"/>
    <col min="3842" max="3843" width="11.453125" style="51" customWidth="1"/>
    <col min="3844" max="3844" width="9.26953125" style="51" customWidth="1"/>
    <col min="3845" max="3845" width="10.26953125" style="51" customWidth="1"/>
    <col min="3846" max="3846" width="7.7265625" style="51" customWidth="1"/>
    <col min="3847" max="3849" width="9" style="51" customWidth="1"/>
    <col min="3850" max="3850" width="8" style="51" customWidth="1"/>
    <col min="3851" max="3851" width="8.453125" style="51" customWidth="1"/>
    <col min="3852" max="3852" width="9.26953125" style="51" customWidth="1"/>
    <col min="3853" max="3853" width="8.7265625" style="51"/>
    <col min="3854" max="3854" width="10.453125" style="51" customWidth="1"/>
    <col min="3855" max="3856" width="7.26953125" style="51" customWidth="1"/>
    <col min="3857" max="3857" width="9" style="51" customWidth="1"/>
    <col min="3858" max="4096" width="8.7265625" style="51"/>
    <col min="4097" max="4097" width="4.26953125" style="51" customWidth="1"/>
    <col min="4098" max="4099" width="11.453125" style="51" customWidth="1"/>
    <col min="4100" max="4100" width="9.26953125" style="51" customWidth="1"/>
    <col min="4101" max="4101" width="10.26953125" style="51" customWidth="1"/>
    <col min="4102" max="4102" width="7.7265625" style="51" customWidth="1"/>
    <col min="4103" max="4105" width="9" style="51" customWidth="1"/>
    <col min="4106" max="4106" width="8" style="51" customWidth="1"/>
    <col min="4107" max="4107" width="8.453125" style="51" customWidth="1"/>
    <col min="4108" max="4108" width="9.26953125" style="51" customWidth="1"/>
    <col min="4109" max="4109" width="8.7265625" style="51"/>
    <col min="4110" max="4110" width="10.453125" style="51" customWidth="1"/>
    <col min="4111" max="4112" width="7.26953125" style="51" customWidth="1"/>
    <col min="4113" max="4113" width="9" style="51" customWidth="1"/>
    <col min="4114" max="4352" width="8.7265625" style="51"/>
    <col min="4353" max="4353" width="4.26953125" style="51" customWidth="1"/>
    <col min="4354" max="4355" width="11.453125" style="51" customWidth="1"/>
    <col min="4356" max="4356" width="9.26953125" style="51" customWidth="1"/>
    <col min="4357" max="4357" width="10.26953125" style="51" customWidth="1"/>
    <col min="4358" max="4358" width="7.7265625" style="51" customWidth="1"/>
    <col min="4359" max="4361" width="9" style="51" customWidth="1"/>
    <col min="4362" max="4362" width="8" style="51" customWidth="1"/>
    <col min="4363" max="4363" width="8.453125" style="51" customWidth="1"/>
    <col min="4364" max="4364" width="9.26953125" style="51" customWidth="1"/>
    <col min="4365" max="4365" width="8.7265625" style="51"/>
    <col min="4366" max="4366" width="10.453125" style="51" customWidth="1"/>
    <col min="4367" max="4368" width="7.26953125" style="51" customWidth="1"/>
    <col min="4369" max="4369" width="9" style="51" customWidth="1"/>
    <col min="4370" max="4608" width="8.7265625" style="51"/>
    <col min="4609" max="4609" width="4.26953125" style="51" customWidth="1"/>
    <col min="4610" max="4611" width="11.453125" style="51" customWidth="1"/>
    <col min="4612" max="4612" width="9.26953125" style="51" customWidth="1"/>
    <col min="4613" max="4613" width="10.26953125" style="51" customWidth="1"/>
    <col min="4614" max="4614" width="7.7265625" style="51" customWidth="1"/>
    <col min="4615" max="4617" width="9" style="51" customWidth="1"/>
    <col min="4618" max="4618" width="8" style="51" customWidth="1"/>
    <col min="4619" max="4619" width="8.453125" style="51" customWidth="1"/>
    <col min="4620" max="4620" width="9.26953125" style="51" customWidth="1"/>
    <col min="4621" max="4621" width="8.7265625" style="51"/>
    <col min="4622" max="4622" width="10.453125" style="51" customWidth="1"/>
    <col min="4623" max="4624" width="7.26953125" style="51" customWidth="1"/>
    <col min="4625" max="4625" width="9" style="51" customWidth="1"/>
    <col min="4626" max="4864" width="8.7265625" style="51"/>
    <col min="4865" max="4865" width="4.26953125" style="51" customWidth="1"/>
    <col min="4866" max="4867" width="11.453125" style="51" customWidth="1"/>
    <col min="4868" max="4868" width="9.26953125" style="51" customWidth="1"/>
    <col min="4869" max="4869" width="10.26953125" style="51" customWidth="1"/>
    <col min="4870" max="4870" width="7.7265625" style="51" customWidth="1"/>
    <col min="4871" max="4873" width="9" style="51" customWidth="1"/>
    <col min="4874" max="4874" width="8" style="51" customWidth="1"/>
    <col min="4875" max="4875" width="8.453125" style="51" customWidth="1"/>
    <col min="4876" max="4876" width="9.26953125" style="51" customWidth="1"/>
    <col min="4877" max="4877" width="8.7265625" style="51"/>
    <col min="4878" max="4878" width="10.453125" style="51" customWidth="1"/>
    <col min="4879" max="4880" width="7.26953125" style="51" customWidth="1"/>
    <col min="4881" max="4881" width="9" style="51" customWidth="1"/>
    <col min="4882" max="5120" width="8.7265625" style="51"/>
    <col min="5121" max="5121" width="4.26953125" style="51" customWidth="1"/>
    <col min="5122" max="5123" width="11.453125" style="51" customWidth="1"/>
    <col min="5124" max="5124" width="9.26953125" style="51" customWidth="1"/>
    <col min="5125" max="5125" width="10.26953125" style="51" customWidth="1"/>
    <col min="5126" max="5126" width="7.7265625" style="51" customWidth="1"/>
    <col min="5127" max="5129" width="9" style="51" customWidth="1"/>
    <col min="5130" max="5130" width="8" style="51" customWidth="1"/>
    <col min="5131" max="5131" width="8.453125" style="51" customWidth="1"/>
    <col min="5132" max="5132" width="9.26953125" style="51" customWidth="1"/>
    <col min="5133" max="5133" width="8.7265625" style="51"/>
    <col min="5134" max="5134" width="10.453125" style="51" customWidth="1"/>
    <col min="5135" max="5136" width="7.26953125" style="51" customWidth="1"/>
    <col min="5137" max="5137" width="9" style="51" customWidth="1"/>
    <col min="5138" max="5376" width="8.7265625" style="51"/>
    <col min="5377" max="5377" width="4.26953125" style="51" customWidth="1"/>
    <col min="5378" max="5379" width="11.453125" style="51" customWidth="1"/>
    <col min="5380" max="5380" width="9.26953125" style="51" customWidth="1"/>
    <col min="5381" max="5381" width="10.26953125" style="51" customWidth="1"/>
    <col min="5382" max="5382" width="7.7265625" style="51" customWidth="1"/>
    <col min="5383" max="5385" width="9" style="51" customWidth="1"/>
    <col min="5386" max="5386" width="8" style="51" customWidth="1"/>
    <col min="5387" max="5387" width="8.453125" style="51" customWidth="1"/>
    <col min="5388" max="5388" width="9.26953125" style="51" customWidth="1"/>
    <col min="5389" max="5389" width="8.7265625" style="51"/>
    <col min="5390" max="5390" width="10.453125" style="51" customWidth="1"/>
    <col min="5391" max="5392" width="7.26953125" style="51" customWidth="1"/>
    <col min="5393" max="5393" width="9" style="51" customWidth="1"/>
    <col min="5394" max="5632" width="8.7265625" style="51"/>
    <col min="5633" max="5633" width="4.26953125" style="51" customWidth="1"/>
    <col min="5634" max="5635" width="11.453125" style="51" customWidth="1"/>
    <col min="5636" max="5636" width="9.26953125" style="51" customWidth="1"/>
    <col min="5637" max="5637" width="10.26953125" style="51" customWidth="1"/>
    <col min="5638" max="5638" width="7.7265625" style="51" customWidth="1"/>
    <col min="5639" max="5641" width="9" style="51" customWidth="1"/>
    <col min="5642" max="5642" width="8" style="51" customWidth="1"/>
    <col min="5643" max="5643" width="8.453125" style="51" customWidth="1"/>
    <col min="5644" max="5644" width="9.26953125" style="51" customWidth="1"/>
    <col min="5645" max="5645" width="8.7265625" style="51"/>
    <col min="5646" max="5646" width="10.453125" style="51" customWidth="1"/>
    <col min="5647" max="5648" width="7.26953125" style="51" customWidth="1"/>
    <col min="5649" max="5649" width="9" style="51" customWidth="1"/>
    <col min="5650" max="5888" width="8.7265625" style="51"/>
    <col min="5889" max="5889" width="4.26953125" style="51" customWidth="1"/>
    <col min="5890" max="5891" width="11.453125" style="51" customWidth="1"/>
    <col min="5892" max="5892" width="9.26953125" style="51" customWidth="1"/>
    <col min="5893" max="5893" width="10.26953125" style="51" customWidth="1"/>
    <col min="5894" max="5894" width="7.7265625" style="51" customWidth="1"/>
    <col min="5895" max="5897" width="9" style="51" customWidth="1"/>
    <col min="5898" max="5898" width="8" style="51" customWidth="1"/>
    <col min="5899" max="5899" width="8.453125" style="51" customWidth="1"/>
    <col min="5900" max="5900" width="9.26953125" style="51" customWidth="1"/>
    <col min="5901" max="5901" width="8.7265625" style="51"/>
    <col min="5902" max="5902" width="10.453125" style="51" customWidth="1"/>
    <col min="5903" max="5904" width="7.26953125" style="51" customWidth="1"/>
    <col min="5905" max="5905" width="9" style="51" customWidth="1"/>
    <col min="5906" max="6144" width="8.7265625" style="51"/>
    <col min="6145" max="6145" width="4.26953125" style="51" customWidth="1"/>
    <col min="6146" max="6147" width="11.453125" style="51" customWidth="1"/>
    <col min="6148" max="6148" width="9.26953125" style="51" customWidth="1"/>
    <col min="6149" max="6149" width="10.26953125" style="51" customWidth="1"/>
    <col min="6150" max="6150" width="7.7265625" style="51" customWidth="1"/>
    <col min="6151" max="6153" width="9" style="51" customWidth="1"/>
    <col min="6154" max="6154" width="8" style="51" customWidth="1"/>
    <col min="6155" max="6155" width="8.453125" style="51" customWidth="1"/>
    <col min="6156" max="6156" width="9.26953125" style="51" customWidth="1"/>
    <col min="6157" max="6157" width="8.7265625" style="51"/>
    <col min="6158" max="6158" width="10.453125" style="51" customWidth="1"/>
    <col min="6159" max="6160" width="7.26953125" style="51" customWidth="1"/>
    <col min="6161" max="6161" width="9" style="51" customWidth="1"/>
    <col min="6162" max="6400" width="8.7265625" style="51"/>
    <col min="6401" max="6401" width="4.26953125" style="51" customWidth="1"/>
    <col min="6402" max="6403" width="11.453125" style="51" customWidth="1"/>
    <col min="6404" max="6404" width="9.26953125" style="51" customWidth="1"/>
    <col min="6405" max="6405" width="10.26953125" style="51" customWidth="1"/>
    <col min="6406" max="6406" width="7.7265625" style="51" customWidth="1"/>
    <col min="6407" max="6409" width="9" style="51" customWidth="1"/>
    <col min="6410" max="6410" width="8" style="51" customWidth="1"/>
    <col min="6411" max="6411" width="8.453125" style="51" customWidth="1"/>
    <col min="6412" max="6412" width="9.26953125" style="51" customWidth="1"/>
    <col min="6413" max="6413" width="8.7265625" style="51"/>
    <col min="6414" max="6414" width="10.453125" style="51" customWidth="1"/>
    <col min="6415" max="6416" width="7.26953125" style="51" customWidth="1"/>
    <col min="6417" max="6417" width="9" style="51" customWidth="1"/>
    <col min="6418" max="6656" width="8.7265625" style="51"/>
    <col min="6657" max="6657" width="4.26953125" style="51" customWidth="1"/>
    <col min="6658" max="6659" width="11.453125" style="51" customWidth="1"/>
    <col min="6660" max="6660" width="9.26953125" style="51" customWidth="1"/>
    <col min="6661" max="6661" width="10.26953125" style="51" customWidth="1"/>
    <col min="6662" max="6662" width="7.7265625" style="51" customWidth="1"/>
    <col min="6663" max="6665" width="9" style="51" customWidth="1"/>
    <col min="6666" max="6666" width="8" style="51" customWidth="1"/>
    <col min="6667" max="6667" width="8.453125" style="51" customWidth="1"/>
    <col min="6668" max="6668" width="9.26953125" style="51" customWidth="1"/>
    <col min="6669" max="6669" width="8.7265625" style="51"/>
    <col min="6670" max="6670" width="10.453125" style="51" customWidth="1"/>
    <col min="6671" max="6672" width="7.26953125" style="51" customWidth="1"/>
    <col min="6673" max="6673" width="9" style="51" customWidth="1"/>
    <col min="6674" max="6912" width="8.7265625" style="51"/>
    <col min="6913" max="6913" width="4.26953125" style="51" customWidth="1"/>
    <col min="6914" max="6915" width="11.453125" style="51" customWidth="1"/>
    <col min="6916" max="6916" width="9.26953125" style="51" customWidth="1"/>
    <col min="6917" max="6917" width="10.26953125" style="51" customWidth="1"/>
    <col min="6918" max="6918" width="7.7265625" style="51" customWidth="1"/>
    <col min="6919" max="6921" width="9" style="51" customWidth="1"/>
    <col min="6922" max="6922" width="8" style="51" customWidth="1"/>
    <col min="6923" max="6923" width="8.453125" style="51" customWidth="1"/>
    <col min="6924" max="6924" width="9.26953125" style="51" customWidth="1"/>
    <col min="6925" max="6925" width="8.7265625" style="51"/>
    <col min="6926" max="6926" width="10.453125" style="51" customWidth="1"/>
    <col min="6927" max="6928" width="7.26953125" style="51" customWidth="1"/>
    <col min="6929" max="6929" width="9" style="51" customWidth="1"/>
    <col min="6930" max="7168" width="8.7265625" style="51"/>
    <col min="7169" max="7169" width="4.26953125" style="51" customWidth="1"/>
    <col min="7170" max="7171" width="11.453125" style="51" customWidth="1"/>
    <col min="7172" max="7172" width="9.26953125" style="51" customWidth="1"/>
    <col min="7173" max="7173" width="10.26953125" style="51" customWidth="1"/>
    <col min="7174" max="7174" width="7.7265625" style="51" customWidth="1"/>
    <col min="7175" max="7177" width="9" style="51" customWidth="1"/>
    <col min="7178" max="7178" width="8" style="51" customWidth="1"/>
    <col min="7179" max="7179" width="8.453125" style="51" customWidth="1"/>
    <col min="7180" max="7180" width="9.26953125" style="51" customWidth="1"/>
    <col min="7181" max="7181" width="8.7265625" style="51"/>
    <col min="7182" max="7182" width="10.453125" style="51" customWidth="1"/>
    <col min="7183" max="7184" width="7.26953125" style="51" customWidth="1"/>
    <col min="7185" max="7185" width="9" style="51" customWidth="1"/>
    <col min="7186" max="7424" width="8.7265625" style="51"/>
    <col min="7425" max="7425" width="4.26953125" style="51" customWidth="1"/>
    <col min="7426" max="7427" width="11.453125" style="51" customWidth="1"/>
    <col min="7428" max="7428" width="9.26953125" style="51" customWidth="1"/>
    <col min="7429" max="7429" width="10.26953125" style="51" customWidth="1"/>
    <col min="7430" max="7430" width="7.7265625" style="51" customWidth="1"/>
    <col min="7431" max="7433" width="9" style="51" customWidth="1"/>
    <col min="7434" max="7434" width="8" style="51" customWidth="1"/>
    <col min="7435" max="7435" width="8.453125" style="51" customWidth="1"/>
    <col min="7436" max="7436" width="9.26953125" style="51" customWidth="1"/>
    <col min="7437" max="7437" width="8.7265625" style="51"/>
    <col min="7438" max="7438" width="10.453125" style="51" customWidth="1"/>
    <col min="7439" max="7440" width="7.26953125" style="51" customWidth="1"/>
    <col min="7441" max="7441" width="9" style="51" customWidth="1"/>
    <col min="7442" max="7680" width="8.7265625" style="51"/>
    <col min="7681" max="7681" width="4.26953125" style="51" customWidth="1"/>
    <col min="7682" max="7683" width="11.453125" style="51" customWidth="1"/>
    <col min="7684" max="7684" width="9.26953125" style="51" customWidth="1"/>
    <col min="7685" max="7685" width="10.26953125" style="51" customWidth="1"/>
    <col min="7686" max="7686" width="7.7265625" style="51" customWidth="1"/>
    <col min="7687" max="7689" width="9" style="51" customWidth="1"/>
    <col min="7690" max="7690" width="8" style="51" customWidth="1"/>
    <col min="7691" max="7691" width="8.453125" style="51" customWidth="1"/>
    <col min="7692" max="7692" width="9.26953125" style="51" customWidth="1"/>
    <col min="7693" max="7693" width="8.7265625" style="51"/>
    <col min="7694" max="7694" width="10.453125" style="51" customWidth="1"/>
    <col min="7695" max="7696" width="7.26953125" style="51" customWidth="1"/>
    <col min="7697" max="7697" width="9" style="51" customWidth="1"/>
    <col min="7698" max="7936" width="8.7265625" style="51"/>
    <col min="7937" max="7937" width="4.26953125" style="51" customWidth="1"/>
    <col min="7938" max="7939" width="11.453125" style="51" customWidth="1"/>
    <col min="7940" max="7940" width="9.26953125" style="51" customWidth="1"/>
    <col min="7941" max="7941" width="10.26953125" style="51" customWidth="1"/>
    <col min="7942" max="7942" width="7.7265625" style="51" customWidth="1"/>
    <col min="7943" max="7945" width="9" style="51" customWidth="1"/>
    <col min="7946" max="7946" width="8" style="51" customWidth="1"/>
    <col min="7947" max="7947" width="8.453125" style="51" customWidth="1"/>
    <col min="7948" max="7948" width="9.26953125" style="51" customWidth="1"/>
    <col min="7949" max="7949" width="8.7265625" style="51"/>
    <col min="7950" max="7950" width="10.453125" style="51" customWidth="1"/>
    <col min="7951" max="7952" width="7.26953125" style="51" customWidth="1"/>
    <col min="7953" max="7953" width="9" style="51" customWidth="1"/>
    <col min="7954" max="8192" width="8.7265625" style="51"/>
    <col min="8193" max="8193" width="4.26953125" style="51" customWidth="1"/>
    <col min="8194" max="8195" width="11.453125" style="51" customWidth="1"/>
    <col min="8196" max="8196" width="9.26953125" style="51" customWidth="1"/>
    <col min="8197" max="8197" width="10.26953125" style="51" customWidth="1"/>
    <col min="8198" max="8198" width="7.7265625" style="51" customWidth="1"/>
    <col min="8199" max="8201" width="9" style="51" customWidth="1"/>
    <col min="8202" max="8202" width="8" style="51" customWidth="1"/>
    <col min="8203" max="8203" width="8.453125" style="51" customWidth="1"/>
    <col min="8204" max="8204" width="9.26953125" style="51" customWidth="1"/>
    <col min="8205" max="8205" width="8.7265625" style="51"/>
    <col min="8206" max="8206" width="10.453125" style="51" customWidth="1"/>
    <col min="8207" max="8208" width="7.26953125" style="51" customWidth="1"/>
    <col min="8209" max="8209" width="9" style="51" customWidth="1"/>
    <col min="8210" max="8448" width="8.7265625" style="51"/>
    <col min="8449" max="8449" width="4.26953125" style="51" customWidth="1"/>
    <col min="8450" max="8451" width="11.453125" style="51" customWidth="1"/>
    <col min="8452" max="8452" width="9.26953125" style="51" customWidth="1"/>
    <col min="8453" max="8453" width="10.26953125" style="51" customWidth="1"/>
    <col min="8454" max="8454" width="7.7265625" style="51" customWidth="1"/>
    <col min="8455" max="8457" width="9" style="51" customWidth="1"/>
    <col min="8458" max="8458" width="8" style="51" customWidth="1"/>
    <col min="8459" max="8459" width="8.453125" style="51" customWidth="1"/>
    <col min="8460" max="8460" width="9.26953125" style="51" customWidth="1"/>
    <col min="8461" max="8461" width="8.7265625" style="51"/>
    <col min="8462" max="8462" width="10.453125" style="51" customWidth="1"/>
    <col min="8463" max="8464" width="7.26953125" style="51" customWidth="1"/>
    <col min="8465" max="8465" width="9" style="51" customWidth="1"/>
    <col min="8466" max="8704" width="8.7265625" style="51"/>
    <col min="8705" max="8705" width="4.26953125" style="51" customWidth="1"/>
    <col min="8706" max="8707" width="11.453125" style="51" customWidth="1"/>
    <col min="8708" max="8708" width="9.26953125" style="51" customWidth="1"/>
    <col min="8709" max="8709" width="10.26953125" style="51" customWidth="1"/>
    <col min="8710" max="8710" width="7.7265625" style="51" customWidth="1"/>
    <col min="8711" max="8713" width="9" style="51" customWidth="1"/>
    <col min="8714" max="8714" width="8" style="51" customWidth="1"/>
    <col min="8715" max="8715" width="8.453125" style="51" customWidth="1"/>
    <col min="8716" max="8716" width="9.26953125" style="51" customWidth="1"/>
    <col min="8717" max="8717" width="8.7265625" style="51"/>
    <col min="8718" max="8718" width="10.453125" style="51" customWidth="1"/>
    <col min="8719" max="8720" width="7.26953125" style="51" customWidth="1"/>
    <col min="8721" max="8721" width="9" style="51" customWidth="1"/>
    <col min="8722" max="8960" width="8.7265625" style="51"/>
    <col min="8961" max="8961" width="4.26953125" style="51" customWidth="1"/>
    <col min="8962" max="8963" width="11.453125" style="51" customWidth="1"/>
    <col min="8964" max="8964" width="9.26953125" style="51" customWidth="1"/>
    <col min="8965" max="8965" width="10.26953125" style="51" customWidth="1"/>
    <col min="8966" max="8966" width="7.7265625" style="51" customWidth="1"/>
    <col min="8967" max="8969" width="9" style="51" customWidth="1"/>
    <col min="8970" max="8970" width="8" style="51" customWidth="1"/>
    <col min="8971" max="8971" width="8.453125" style="51" customWidth="1"/>
    <col min="8972" max="8972" width="9.26953125" style="51" customWidth="1"/>
    <col min="8973" max="8973" width="8.7265625" style="51"/>
    <col min="8974" max="8974" width="10.453125" style="51" customWidth="1"/>
    <col min="8975" max="8976" width="7.26953125" style="51" customWidth="1"/>
    <col min="8977" max="8977" width="9" style="51" customWidth="1"/>
    <col min="8978" max="9216" width="8.7265625" style="51"/>
    <col min="9217" max="9217" width="4.26953125" style="51" customWidth="1"/>
    <col min="9218" max="9219" width="11.453125" style="51" customWidth="1"/>
    <col min="9220" max="9220" width="9.26953125" style="51" customWidth="1"/>
    <col min="9221" max="9221" width="10.26953125" style="51" customWidth="1"/>
    <col min="9222" max="9222" width="7.7265625" style="51" customWidth="1"/>
    <col min="9223" max="9225" width="9" style="51" customWidth="1"/>
    <col min="9226" max="9226" width="8" style="51" customWidth="1"/>
    <col min="9227" max="9227" width="8.453125" style="51" customWidth="1"/>
    <col min="9228" max="9228" width="9.26953125" style="51" customWidth="1"/>
    <col min="9229" max="9229" width="8.7265625" style="51"/>
    <col min="9230" max="9230" width="10.453125" style="51" customWidth="1"/>
    <col min="9231" max="9232" width="7.26953125" style="51" customWidth="1"/>
    <col min="9233" max="9233" width="9" style="51" customWidth="1"/>
    <col min="9234" max="9472" width="8.7265625" style="51"/>
    <col min="9473" max="9473" width="4.26953125" style="51" customWidth="1"/>
    <col min="9474" max="9475" width="11.453125" style="51" customWidth="1"/>
    <col min="9476" max="9476" width="9.26953125" style="51" customWidth="1"/>
    <col min="9477" max="9477" width="10.26953125" style="51" customWidth="1"/>
    <col min="9478" max="9478" width="7.7265625" style="51" customWidth="1"/>
    <col min="9479" max="9481" width="9" style="51" customWidth="1"/>
    <col min="9482" max="9482" width="8" style="51" customWidth="1"/>
    <col min="9483" max="9483" width="8.453125" style="51" customWidth="1"/>
    <col min="9484" max="9484" width="9.26953125" style="51" customWidth="1"/>
    <col min="9485" max="9485" width="8.7265625" style="51"/>
    <col min="9486" max="9486" width="10.453125" style="51" customWidth="1"/>
    <col min="9487" max="9488" width="7.26953125" style="51" customWidth="1"/>
    <col min="9489" max="9489" width="9" style="51" customWidth="1"/>
    <col min="9490" max="9728" width="8.7265625" style="51"/>
    <col min="9729" max="9729" width="4.26953125" style="51" customWidth="1"/>
    <col min="9730" max="9731" width="11.453125" style="51" customWidth="1"/>
    <col min="9732" max="9732" width="9.26953125" style="51" customWidth="1"/>
    <col min="9733" max="9733" width="10.26953125" style="51" customWidth="1"/>
    <col min="9734" max="9734" width="7.7265625" style="51" customWidth="1"/>
    <col min="9735" max="9737" width="9" style="51" customWidth="1"/>
    <col min="9738" max="9738" width="8" style="51" customWidth="1"/>
    <col min="9739" max="9739" width="8.453125" style="51" customWidth="1"/>
    <col min="9740" max="9740" width="9.26953125" style="51" customWidth="1"/>
    <col min="9741" max="9741" width="8.7265625" style="51"/>
    <col min="9742" max="9742" width="10.453125" style="51" customWidth="1"/>
    <col min="9743" max="9744" width="7.26953125" style="51" customWidth="1"/>
    <col min="9745" max="9745" width="9" style="51" customWidth="1"/>
    <col min="9746" max="9984" width="8.7265625" style="51"/>
    <col min="9985" max="9985" width="4.26953125" style="51" customWidth="1"/>
    <col min="9986" max="9987" width="11.453125" style="51" customWidth="1"/>
    <col min="9988" max="9988" width="9.26953125" style="51" customWidth="1"/>
    <col min="9989" max="9989" width="10.26953125" style="51" customWidth="1"/>
    <col min="9990" max="9990" width="7.7265625" style="51" customWidth="1"/>
    <col min="9991" max="9993" width="9" style="51" customWidth="1"/>
    <col min="9994" max="9994" width="8" style="51" customWidth="1"/>
    <col min="9995" max="9995" width="8.453125" style="51" customWidth="1"/>
    <col min="9996" max="9996" width="9.26953125" style="51" customWidth="1"/>
    <col min="9997" max="9997" width="8.7265625" style="51"/>
    <col min="9998" max="9998" width="10.453125" style="51" customWidth="1"/>
    <col min="9999" max="10000" width="7.26953125" style="51" customWidth="1"/>
    <col min="10001" max="10001" width="9" style="51" customWidth="1"/>
    <col min="10002" max="10240" width="8.7265625" style="51"/>
    <col min="10241" max="10241" width="4.26953125" style="51" customWidth="1"/>
    <col min="10242" max="10243" width="11.453125" style="51" customWidth="1"/>
    <col min="10244" max="10244" width="9.26953125" style="51" customWidth="1"/>
    <col min="10245" max="10245" width="10.26953125" style="51" customWidth="1"/>
    <col min="10246" max="10246" width="7.7265625" style="51" customWidth="1"/>
    <col min="10247" max="10249" width="9" style="51" customWidth="1"/>
    <col min="10250" max="10250" width="8" style="51" customWidth="1"/>
    <col min="10251" max="10251" width="8.453125" style="51" customWidth="1"/>
    <col min="10252" max="10252" width="9.26953125" style="51" customWidth="1"/>
    <col min="10253" max="10253" width="8.7265625" style="51"/>
    <col min="10254" max="10254" width="10.453125" style="51" customWidth="1"/>
    <col min="10255" max="10256" width="7.26953125" style="51" customWidth="1"/>
    <col min="10257" max="10257" width="9" style="51" customWidth="1"/>
    <col min="10258" max="10496" width="8.7265625" style="51"/>
    <col min="10497" max="10497" width="4.26953125" style="51" customWidth="1"/>
    <col min="10498" max="10499" width="11.453125" style="51" customWidth="1"/>
    <col min="10500" max="10500" width="9.26953125" style="51" customWidth="1"/>
    <col min="10501" max="10501" width="10.26953125" style="51" customWidth="1"/>
    <col min="10502" max="10502" width="7.7265625" style="51" customWidth="1"/>
    <col min="10503" max="10505" width="9" style="51" customWidth="1"/>
    <col min="10506" max="10506" width="8" style="51" customWidth="1"/>
    <col min="10507" max="10507" width="8.453125" style="51" customWidth="1"/>
    <col min="10508" max="10508" width="9.26953125" style="51" customWidth="1"/>
    <col min="10509" max="10509" width="8.7265625" style="51"/>
    <col min="10510" max="10510" width="10.453125" style="51" customWidth="1"/>
    <col min="10511" max="10512" width="7.26953125" style="51" customWidth="1"/>
    <col min="10513" max="10513" width="9" style="51" customWidth="1"/>
    <col min="10514" max="10752" width="8.7265625" style="51"/>
    <col min="10753" max="10753" width="4.26953125" style="51" customWidth="1"/>
    <col min="10754" max="10755" width="11.453125" style="51" customWidth="1"/>
    <col min="10756" max="10756" width="9.26953125" style="51" customWidth="1"/>
    <col min="10757" max="10757" width="10.26953125" style="51" customWidth="1"/>
    <col min="10758" max="10758" width="7.7265625" style="51" customWidth="1"/>
    <col min="10759" max="10761" width="9" style="51" customWidth="1"/>
    <col min="10762" max="10762" width="8" style="51" customWidth="1"/>
    <col min="10763" max="10763" width="8.453125" style="51" customWidth="1"/>
    <col min="10764" max="10764" width="9.26953125" style="51" customWidth="1"/>
    <col min="10765" max="10765" width="8.7265625" style="51"/>
    <col min="10766" max="10766" width="10.453125" style="51" customWidth="1"/>
    <col min="10767" max="10768" width="7.26953125" style="51" customWidth="1"/>
    <col min="10769" max="10769" width="9" style="51" customWidth="1"/>
    <col min="10770" max="11008" width="8.7265625" style="51"/>
    <col min="11009" max="11009" width="4.26953125" style="51" customWidth="1"/>
    <col min="11010" max="11011" width="11.453125" style="51" customWidth="1"/>
    <col min="11012" max="11012" width="9.26953125" style="51" customWidth="1"/>
    <col min="11013" max="11013" width="10.26953125" style="51" customWidth="1"/>
    <col min="11014" max="11014" width="7.7265625" style="51" customWidth="1"/>
    <col min="11015" max="11017" width="9" style="51" customWidth="1"/>
    <col min="11018" max="11018" width="8" style="51" customWidth="1"/>
    <col min="11019" max="11019" width="8.453125" style="51" customWidth="1"/>
    <col min="11020" max="11020" width="9.26953125" style="51" customWidth="1"/>
    <col min="11021" max="11021" width="8.7265625" style="51"/>
    <col min="11022" max="11022" width="10.453125" style="51" customWidth="1"/>
    <col min="11023" max="11024" width="7.26953125" style="51" customWidth="1"/>
    <col min="11025" max="11025" width="9" style="51" customWidth="1"/>
    <col min="11026" max="11264" width="8.7265625" style="51"/>
    <col min="11265" max="11265" width="4.26953125" style="51" customWidth="1"/>
    <col min="11266" max="11267" width="11.453125" style="51" customWidth="1"/>
    <col min="11268" max="11268" width="9.26953125" style="51" customWidth="1"/>
    <col min="11269" max="11269" width="10.26953125" style="51" customWidth="1"/>
    <col min="11270" max="11270" width="7.7265625" style="51" customWidth="1"/>
    <col min="11271" max="11273" width="9" style="51" customWidth="1"/>
    <col min="11274" max="11274" width="8" style="51" customWidth="1"/>
    <col min="11275" max="11275" width="8.453125" style="51" customWidth="1"/>
    <col min="11276" max="11276" width="9.26953125" style="51" customWidth="1"/>
    <col min="11277" max="11277" width="8.7265625" style="51"/>
    <col min="11278" max="11278" width="10.453125" style="51" customWidth="1"/>
    <col min="11279" max="11280" width="7.26953125" style="51" customWidth="1"/>
    <col min="11281" max="11281" width="9" style="51" customWidth="1"/>
    <col min="11282" max="11520" width="8.7265625" style="51"/>
    <col min="11521" max="11521" width="4.26953125" style="51" customWidth="1"/>
    <col min="11522" max="11523" width="11.453125" style="51" customWidth="1"/>
    <col min="11524" max="11524" width="9.26953125" style="51" customWidth="1"/>
    <col min="11525" max="11525" width="10.26953125" style="51" customWidth="1"/>
    <col min="11526" max="11526" width="7.7265625" style="51" customWidth="1"/>
    <col min="11527" max="11529" width="9" style="51" customWidth="1"/>
    <col min="11530" max="11530" width="8" style="51" customWidth="1"/>
    <col min="11531" max="11531" width="8.453125" style="51" customWidth="1"/>
    <col min="11532" max="11532" width="9.26953125" style="51" customWidth="1"/>
    <col min="11533" max="11533" width="8.7265625" style="51"/>
    <col min="11534" max="11534" width="10.453125" style="51" customWidth="1"/>
    <col min="11535" max="11536" width="7.26953125" style="51" customWidth="1"/>
    <col min="11537" max="11537" width="9" style="51" customWidth="1"/>
    <col min="11538" max="11776" width="8.7265625" style="51"/>
    <col min="11777" max="11777" width="4.26953125" style="51" customWidth="1"/>
    <col min="11778" max="11779" width="11.453125" style="51" customWidth="1"/>
    <col min="11780" max="11780" width="9.26953125" style="51" customWidth="1"/>
    <col min="11781" max="11781" width="10.26953125" style="51" customWidth="1"/>
    <col min="11782" max="11782" width="7.7265625" style="51" customWidth="1"/>
    <col min="11783" max="11785" width="9" style="51" customWidth="1"/>
    <col min="11786" max="11786" width="8" style="51" customWidth="1"/>
    <col min="11787" max="11787" width="8.453125" style="51" customWidth="1"/>
    <col min="11788" max="11788" width="9.26953125" style="51" customWidth="1"/>
    <col min="11789" max="11789" width="8.7265625" style="51"/>
    <col min="11790" max="11790" width="10.453125" style="51" customWidth="1"/>
    <col min="11791" max="11792" width="7.26953125" style="51" customWidth="1"/>
    <col min="11793" max="11793" width="9" style="51" customWidth="1"/>
    <col min="11794" max="12032" width="8.7265625" style="51"/>
    <col min="12033" max="12033" width="4.26953125" style="51" customWidth="1"/>
    <col min="12034" max="12035" width="11.453125" style="51" customWidth="1"/>
    <col min="12036" max="12036" width="9.26953125" style="51" customWidth="1"/>
    <col min="12037" max="12037" width="10.26953125" style="51" customWidth="1"/>
    <col min="12038" max="12038" width="7.7265625" style="51" customWidth="1"/>
    <col min="12039" max="12041" width="9" style="51" customWidth="1"/>
    <col min="12042" max="12042" width="8" style="51" customWidth="1"/>
    <col min="12043" max="12043" width="8.453125" style="51" customWidth="1"/>
    <col min="12044" max="12044" width="9.26953125" style="51" customWidth="1"/>
    <col min="12045" max="12045" width="8.7265625" style="51"/>
    <col min="12046" max="12046" width="10.453125" style="51" customWidth="1"/>
    <col min="12047" max="12048" width="7.26953125" style="51" customWidth="1"/>
    <col min="12049" max="12049" width="9" style="51" customWidth="1"/>
    <col min="12050" max="12288" width="8.7265625" style="51"/>
    <col min="12289" max="12289" width="4.26953125" style="51" customWidth="1"/>
    <col min="12290" max="12291" width="11.453125" style="51" customWidth="1"/>
    <col min="12292" max="12292" width="9.26953125" style="51" customWidth="1"/>
    <col min="12293" max="12293" width="10.26953125" style="51" customWidth="1"/>
    <col min="12294" max="12294" width="7.7265625" style="51" customWidth="1"/>
    <col min="12295" max="12297" width="9" style="51" customWidth="1"/>
    <col min="12298" max="12298" width="8" style="51" customWidth="1"/>
    <col min="12299" max="12299" width="8.453125" style="51" customWidth="1"/>
    <col min="12300" max="12300" width="9.26953125" style="51" customWidth="1"/>
    <col min="12301" max="12301" width="8.7265625" style="51"/>
    <col min="12302" max="12302" width="10.453125" style="51" customWidth="1"/>
    <col min="12303" max="12304" width="7.26953125" style="51" customWidth="1"/>
    <col min="12305" max="12305" width="9" style="51" customWidth="1"/>
    <col min="12306" max="12544" width="8.7265625" style="51"/>
    <col min="12545" max="12545" width="4.26953125" style="51" customWidth="1"/>
    <col min="12546" max="12547" width="11.453125" style="51" customWidth="1"/>
    <col min="12548" max="12548" width="9.26953125" style="51" customWidth="1"/>
    <col min="12549" max="12549" width="10.26953125" style="51" customWidth="1"/>
    <col min="12550" max="12550" width="7.7265625" style="51" customWidth="1"/>
    <col min="12551" max="12553" width="9" style="51" customWidth="1"/>
    <col min="12554" max="12554" width="8" style="51" customWidth="1"/>
    <col min="12555" max="12555" width="8.453125" style="51" customWidth="1"/>
    <col min="12556" max="12556" width="9.26953125" style="51" customWidth="1"/>
    <col min="12557" max="12557" width="8.7265625" style="51"/>
    <col min="12558" max="12558" width="10.453125" style="51" customWidth="1"/>
    <col min="12559" max="12560" width="7.26953125" style="51" customWidth="1"/>
    <col min="12561" max="12561" width="9" style="51" customWidth="1"/>
    <col min="12562" max="12800" width="8.7265625" style="51"/>
    <col min="12801" max="12801" width="4.26953125" style="51" customWidth="1"/>
    <col min="12802" max="12803" width="11.453125" style="51" customWidth="1"/>
    <col min="12804" max="12804" width="9.26953125" style="51" customWidth="1"/>
    <col min="12805" max="12805" width="10.26953125" style="51" customWidth="1"/>
    <col min="12806" max="12806" width="7.7265625" style="51" customWidth="1"/>
    <col min="12807" max="12809" width="9" style="51" customWidth="1"/>
    <col min="12810" max="12810" width="8" style="51" customWidth="1"/>
    <col min="12811" max="12811" width="8.453125" style="51" customWidth="1"/>
    <col min="12812" max="12812" width="9.26953125" style="51" customWidth="1"/>
    <col min="12813" max="12813" width="8.7265625" style="51"/>
    <col min="12814" max="12814" width="10.453125" style="51" customWidth="1"/>
    <col min="12815" max="12816" width="7.26953125" style="51" customWidth="1"/>
    <col min="12817" max="12817" width="9" style="51" customWidth="1"/>
    <col min="12818" max="13056" width="8.7265625" style="51"/>
    <col min="13057" max="13057" width="4.26953125" style="51" customWidth="1"/>
    <col min="13058" max="13059" width="11.453125" style="51" customWidth="1"/>
    <col min="13060" max="13060" width="9.26953125" style="51" customWidth="1"/>
    <col min="13061" max="13061" width="10.26953125" style="51" customWidth="1"/>
    <col min="13062" max="13062" width="7.7265625" style="51" customWidth="1"/>
    <col min="13063" max="13065" width="9" style="51" customWidth="1"/>
    <col min="13066" max="13066" width="8" style="51" customWidth="1"/>
    <col min="13067" max="13067" width="8.453125" style="51" customWidth="1"/>
    <col min="13068" max="13068" width="9.26953125" style="51" customWidth="1"/>
    <col min="13069" max="13069" width="8.7265625" style="51"/>
    <col min="13070" max="13070" width="10.453125" style="51" customWidth="1"/>
    <col min="13071" max="13072" width="7.26953125" style="51" customWidth="1"/>
    <col min="13073" max="13073" width="9" style="51" customWidth="1"/>
    <col min="13074" max="13312" width="8.7265625" style="51"/>
    <col min="13313" max="13313" width="4.26953125" style="51" customWidth="1"/>
    <col min="13314" max="13315" width="11.453125" style="51" customWidth="1"/>
    <col min="13316" max="13316" width="9.26953125" style="51" customWidth="1"/>
    <col min="13317" max="13317" width="10.26953125" style="51" customWidth="1"/>
    <col min="13318" max="13318" width="7.7265625" style="51" customWidth="1"/>
    <col min="13319" max="13321" width="9" style="51" customWidth="1"/>
    <col min="13322" max="13322" width="8" style="51" customWidth="1"/>
    <col min="13323" max="13323" width="8.453125" style="51" customWidth="1"/>
    <col min="13324" max="13324" width="9.26953125" style="51" customWidth="1"/>
    <col min="13325" max="13325" width="8.7265625" style="51"/>
    <col min="13326" max="13326" width="10.453125" style="51" customWidth="1"/>
    <col min="13327" max="13328" width="7.26953125" style="51" customWidth="1"/>
    <col min="13329" max="13329" width="9" style="51" customWidth="1"/>
    <col min="13330" max="13568" width="8.7265625" style="51"/>
    <col min="13569" max="13569" width="4.26953125" style="51" customWidth="1"/>
    <col min="13570" max="13571" width="11.453125" style="51" customWidth="1"/>
    <col min="13572" max="13572" width="9.26953125" style="51" customWidth="1"/>
    <col min="13573" max="13573" width="10.26953125" style="51" customWidth="1"/>
    <col min="13574" max="13574" width="7.7265625" style="51" customWidth="1"/>
    <col min="13575" max="13577" width="9" style="51" customWidth="1"/>
    <col min="13578" max="13578" width="8" style="51" customWidth="1"/>
    <col min="13579" max="13579" width="8.453125" style="51" customWidth="1"/>
    <col min="13580" max="13580" width="9.26953125" style="51" customWidth="1"/>
    <col min="13581" max="13581" width="8.7265625" style="51"/>
    <col min="13582" max="13582" width="10.453125" style="51" customWidth="1"/>
    <col min="13583" max="13584" width="7.26953125" style="51" customWidth="1"/>
    <col min="13585" max="13585" width="9" style="51" customWidth="1"/>
    <col min="13586" max="13824" width="8.7265625" style="51"/>
    <col min="13825" max="13825" width="4.26953125" style="51" customWidth="1"/>
    <col min="13826" max="13827" width="11.453125" style="51" customWidth="1"/>
    <col min="13828" max="13828" width="9.26953125" style="51" customWidth="1"/>
    <col min="13829" max="13829" width="10.26953125" style="51" customWidth="1"/>
    <col min="13830" max="13830" width="7.7265625" style="51" customWidth="1"/>
    <col min="13831" max="13833" width="9" style="51" customWidth="1"/>
    <col min="13834" max="13834" width="8" style="51" customWidth="1"/>
    <col min="13835" max="13835" width="8.453125" style="51" customWidth="1"/>
    <col min="13836" max="13836" width="9.26953125" style="51" customWidth="1"/>
    <col min="13837" max="13837" width="8.7265625" style="51"/>
    <col min="13838" max="13838" width="10.453125" style="51" customWidth="1"/>
    <col min="13839" max="13840" width="7.26953125" style="51" customWidth="1"/>
    <col min="13841" max="13841" width="9" style="51" customWidth="1"/>
    <col min="13842" max="14080" width="8.7265625" style="51"/>
    <col min="14081" max="14081" width="4.26953125" style="51" customWidth="1"/>
    <col min="14082" max="14083" width="11.453125" style="51" customWidth="1"/>
    <col min="14084" max="14084" width="9.26953125" style="51" customWidth="1"/>
    <col min="14085" max="14085" width="10.26953125" style="51" customWidth="1"/>
    <col min="14086" max="14086" width="7.7265625" style="51" customWidth="1"/>
    <col min="14087" max="14089" width="9" style="51" customWidth="1"/>
    <col min="14090" max="14090" width="8" style="51" customWidth="1"/>
    <col min="14091" max="14091" width="8.453125" style="51" customWidth="1"/>
    <col min="14092" max="14092" width="9.26953125" style="51" customWidth="1"/>
    <col min="14093" max="14093" width="8.7265625" style="51"/>
    <col min="14094" max="14094" width="10.453125" style="51" customWidth="1"/>
    <col min="14095" max="14096" width="7.26953125" style="51" customWidth="1"/>
    <col min="14097" max="14097" width="9" style="51" customWidth="1"/>
    <col min="14098" max="14336" width="8.7265625" style="51"/>
    <col min="14337" max="14337" width="4.26953125" style="51" customWidth="1"/>
    <col min="14338" max="14339" width="11.453125" style="51" customWidth="1"/>
    <col min="14340" max="14340" width="9.26953125" style="51" customWidth="1"/>
    <col min="14341" max="14341" width="10.26953125" style="51" customWidth="1"/>
    <col min="14342" max="14342" width="7.7265625" style="51" customWidth="1"/>
    <col min="14343" max="14345" width="9" style="51" customWidth="1"/>
    <col min="14346" max="14346" width="8" style="51" customWidth="1"/>
    <col min="14347" max="14347" width="8.453125" style="51" customWidth="1"/>
    <col min="14348" max="14348" width="9.26953125" style="51" customWidth="1"/>
    <col min="14349" max="14349" width="8.7265625" style="51"/>
    <col min="14350" max="14350" width="10.453125" style="51" customWidth="1"/>
    <col min="14351" max="14352" width="7.26953125" style="51" customWidth="1"/>
    <col min="14353" max="14353" width="9" style="51" customWidth="1"/>
    <col min="14354" max="14592" width="8.7265625" style="51"/>
    <col min="14593" max="14593" width="4.26953125" style="51" customWidth="1"/>
    <col min="14594" max="14595" width="11.453125" style="51" customWidth="1"/>
    <col min="14596" max="14596" width="9.26953125" style="51" customWidth="1"/>
    <col min="14597" max="14597" width="10.26953125" style="51" customWidth="1"/>
    <col min="14598" max="14598" width="7.7265625" style="51" customWidth="1"/>
    <col min="14599" max="14601" width="9" style="51" customWidth="1"/>
    <col min="14602" max="14602" width="8" style="51" customWidth="1"/>
    <col min="14603" max="14603" width="8.453125" style="51" customWidth="1"/>
    <col min="14604" max="14604" width="9.26953125" style="51" customWidth="1"/>
    <col min="14605" max="14605" width="8.7265625" style="51"/>
    <col min="14606" max="14606" width="10.453125" style="51" customWidth="1"/>
    <col min="14607" max="14608" width="7.26953125" style="51" customWidth="1"/>
    <col min="14609" max="14609" width="9" style="51" customWidth="1"/>
    <col min="14610" max="14848" width="8.7265625" style="51"/>
    <col min="14849" max="14849" width="4.26953125" style="51" customWidth="1"/>
    <col min="14850" max="14851" width="11.453125" style="51" customWidth="1"/>
    <col min="14852" max="14852" width="9.26953125" style="51" customWidth="1"/>
    <col min="14853" max="14853" width="10.26953125" style="51" customWidth="1"/>
    <col min="14854" max="14854" width="7.7265625" style="51" customWidth="1"/>
    <col min="14855" max="14857" width="9" style="51" customWidth="1"/>
    <col min="14858" max="14858" width="8" style="51" customWidth="1"/>
    <col min="14859" max="14859" width="8.453125" style="51" customWidth="1"/>
    <col min="14860" max="14860" width="9.26953125" style="51" customWidth="1"/>
    <col min="14861" max="14861" width="8.7265625" style="51"/>
    <col min="14862" max="14862" width="10.453125" style="51" customWidth="1"/>
    <col min="14863" max="14864" width="7.26953125" style="51" customWidth="1"/>
    <col min="14865" max="14865" width="9" style="51" customWidth="1"/>
    <col min="14866" max="15104" width="8.7265625" style="51"/>
    <col min="15105" max="15105" width="4.26953125" style="51" customWidth="1"/>
    <col min="15106" max="15107" width="11.453125" style="51" customWidth="1"/>
    <col min="15108" max="15108" width="9.26953125" style="51" customWidth="1"/>
    <col min="15109" max="15109" width="10.26953125" style="51" customWidth="1"/>
    <col min="15110" max="15110" width="7.7265625" style="51" customWidth="1"/>
    <col min="15111" max="15113" width="9" style="51" customWidth="1"/>
    <col min="15114" max="15114" width="8" style="51" customWidth="1"/>
    <col min="15115" max="15115" width="8.453125" style="51" customWidth="1"/>
    <col min="15116" max="15116" width="9.26953125" style="51" customWidth="1"/>
    <col min="15117" max="15117" width="8.7265625" style="51"/>
    <col min="15118" max="15118" width="10.453125" style="51" customWidth="1"/>
    <col min="15119" max="15120" width="7.26953125" style="51" customWidth="1"/>
    <col min="15121" max="15121" width="9" style="51" customWidth="1"/>
    <col min="15122" max="15360" width="8.7265625" style="51"/>
    <col min="15361" max="15361" width="4.26953125" style="51" customWidth="1"/>
    <col min="15362" max="15363" width="11.453125" style="51" customWidth="1"/>
    <col min="15364" max="15364" width="9.26953125" style="51" customWidth="1"/>
    <col min="15365" max="15365" width="10.26953125" style="51" customWidth="1"/>
    <col min="15366" max="15366" width="7.7265625" style="51" customWidth="1"/>
    <col min="15367" max="15369" width="9" style="51" customWidth="1"/>
    <col min="15370" max="15370" width="8" style="51" customWidth="1"/>
    <col min="15371" max="15371" width="8.453125" style="51" customWidth="1"/>
    <col min="15372" max="15372" width="9.26953125" style="51" customWidth="1"/>
    <col min="15373" max="15373" width="8.7265625" style="51"/>
    <col min="15374" max="15374" width="10.453125" style="51" customWidth="1"/>
    <col min="15375" max="15376" width="7.26953125" style="51" customWidth="1"/>
    <col min="15377" max="15377" width="9" style="51" customWidth="1"/>
    <col min="15378" max="15616" width="8.7265625" style="51"/>
    <col min="15617" max="15617" width="4.26953125" style="51" customWidth="1"/>
    <col min="15618" max="15619" width="11.453125" style="51" customWidth="1"/>
    <col min="15620" max="15620" width="9.26953125" style="51" customWidth="1"/>
    <col min="15621" max="15621" width="10.26953125" style="51" customWidth="1"/>
    <col min="15622" max="15622" width="7.7265625" style="51" customWidth="1"/>
    <col min="15623" max="15625" width="9" style="51" customWidth="1"/>
    <col min="15626" max="15626" width="8" style="51" customWidth="1"/>
    <col min="15627" max="15627" width="8.453125" style="51" customWidth="1"/>
    <col min="15628" max="15628" width="9.26953125" style="51" customWidth="1"/>
    <col min="15629" max="15629" width="8.7265625" style="51"/>
    <col min="15630" max="15630" width="10.453125" style="51" customWidth="1"/>
    <col min="15631" max="15632" width="7.26953125" style="51" customWidth="1"/>
    <col min="15633" max="15633" width="9" style="51" customWidth="1"/>
    <col min="15634" max="15872" width="8.7265625" style="51"/>
    <col min="15873" max="15873" width="4.26953125" style="51" customWidth="1"/>
    <col min="15874" max="15875" width="11.453125" style="51" customWidth="1"/>
    <col min="15876" max="15876" width="9.26953125" style="51" customWidth="1"/>
    <col min="15877" max="15877" width="10.26953125" style="51" customWidth="1"/>
    <col min="15878" max="15878" width="7.7265625" style="51" customWidth="1"/>
    <col min="15879" max="15881" width="9" style="51" customWidth="1"/>
    <col min="15882" max="15882" width="8" style="51" customWidth="1"/>
    <col min="15883" max="15883" width="8.453125" style="51" customWidth="1"/>
    <col min="15884" max="15884" width="9.26953125" style="51" customWidth="1"/>
    <col min="15885" max="15885" width="8.7265625" style="51"/>
    <col min="15886" max="15886" width="10.453125" style="51" customWidth="1"/>
    <col min="15887" max="15888" width="7.26953125" style="51" customWidth="1"/>
    <col min="15889" max="15889" width="9" style="51" customWidth="1"/>
    <col min="15890" max="16128" width="8.7265625" style="51"/>
    <col min="16129" max="16129" width="4.26953125" style="51" customWidth="1"/>
    <col min="16130" max="16131" width="11.453125" style="51" customWidth="1"/>
    <col min="16132" max="16132" width="9.26953125" style="51" customWidth="1"/>
    <col min="16133" max="16133" width="10.26953125" style="51" customWidth="1"/>
    <col min="16134" max="16134" width="7.7265625" style="51" customWidth="1"/>
    <col min="16135" max="16137" width="9" style="51" customWidth="1"/>
    <col min="16138" max="16138" width="8" style="51" customWidth="1"/>
    <col min="16139" max="16139" width="8.453125" style="51" customWidth="1"/>
    <col min="16140" max="16140" width="9.26953125" style="51" customWidth="1"/>
    <col min="16141" max="16141" width="8.7265625" style="51"/>
    <col min="16142" max="16142" width="10.453125" style="51" customWidth="1"/>
    <col min="16143" max="16144" width="7.26953125" style="51" customWidth="1"/>
    <col min="16145" max="16145" width="9" style="51" customWidth="1"/>
    <col min="16146" max="16384" width="8.7265625" style="51"/>
  </cols>
  <sheetData>
    <row r="1" spans="1:17" ht="18.5" hidden="1" x14ac:dyDescent="0.45">
      <c r="A1" s="49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50"/>
    </row>
    <row r="2" spans="1:17" ht="18.5" x14ac:dyDescent="0.45">
      <c r="A2" s="49" t="s">
        <v>50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50"/>
    </row>
    <row r="3" spans="1:17" ht="12.5" thickBot="1" x14ac:dyDescent="0.35">
      <c r="C3" s="53"/>
    </row>
    <row r="4" spans="1:17" s="70" customFormat="1" ht="22.5" customHeight="1" thickBot="1" x14ac:dyDescent="0.4">
      <c r="A4" s="56" t="s">
        <v>51</v>
      </c>
      <c r="B4" s="56" t="s">
        <v>52</v>
      </c>
      <c r="C4" s="56" t="s">
        <v>53</v>
      </c>
      <c r="D4" s="57" t="s">
        <v>54</v>
      </c>
      <c r="E4" s="57" t="s">
        <v>55</v>
      </c>
      <c r="F4" s="58" t="s">
        <v>56</v>
      </c>
      <c r="G4" s="59" t="s">
        <v>57</v>
      </c>
      <c r="H4" s="60" t="s">
        <v>58</v>
      </c>
      <c r="I4" s="61" t="s">
        <v>54</v>
      </c>
      <c r="J4" s="62"/>
      <c r="K4" s="63"/>
      <c r="L4" s="64" t="s">
        <v>59</v>
      </c>
      <c r="M4" s="65"/>
      <c r="N4" s="66"/>
      <c r="O4" s="67" t="s">
        <v>60</v>
      </c>
      <c r="P4" s="68"/>
      <c r="Q4" s="69" t="s">
        <v>61</v>
      </c>
    </row>
    <row r="5" spans="1:17" s="70" customFormat="1" ht="36.5" thickBot="1" x14ac:dyDescent="0.3">
      <c r="A5" s="71"/>
      <c r="B5" s="71"/>
      <c r="C5" s="71"/>
      <c r="D5" s="72"/>
      <c r="E5" s="72"/>
      <c r="F5" s="73" t="s">
        <v>62</v>
      </c>
      <c r="G5" s="74"/>
      <c r="H5" s="75"/>
      <c r="I5" s="76" t="s">
        <v>63</v>
      </c>
      <c r="J5" s="76" t="s">
        <v>64</v>
      </c>
      <c r="K5" s="77" t="s">
        <v>65</v>
      </c>
      <c r="L5" s="78" t="s">
        <v>66</v>
      </c>
      <c r="M5" s="78" t="s">
        <v>67</v>
      </c>
      <c r="N5" s="78" t="s">
        <v>68</v>
      </c>
      <c r="O5" s="79" t="s">
        <v>69</v>
      </c>
      <c r="P5" s="80" t="s">
        <v>70</v>
      </c>
      <c r="Q5" s="81" t="s">
        <v>71</v>
      </c>
    </row>
    <row r="6" spans="1:17" s="86" customFormat="1" x14ac:dyDescent="0.35">
      <c r="A6" s="82">
        <v>1</v>
      </c>
      <c r="B6" s="83" t="s">
        <v>72</v>
      </c>
      <c r="C6" s="83" t="s">
        <v>73</v>
      </c>
      <c r="D6" s="84">
        <v>360000</v>
      </c>
      <c r="E6" s="84">
        <v>140000</v>
      </c>
      <c r="F6" s="84">
        <v>556000</v>
      </c>
      <c r="G6" s="84">
        <v>930000</v>
      </c>
      <c r="H6" s="84">
        <v>123000</v>
      </c>
      <c r="I6" s="84">
        <v>120000</v>
      </c>
      <c r="J6" s="84">
        <v>120000</v>
      </c>
      <c r="K6" s="84">
        <v>85000</v>
      </c>
      <c r="L6" s="84">
        <v>308000</v>
      </c>
      <c r="M6" s="84">
        <v>378000</v>
      </c>
      <c r="N6" s="84">
        <v>872000</v>
      </c>
      <c r="O6" s="84">
        <v>51000</v>
      </c>
      <c r="P6" s="84">
        <v>19000</v>
      </c>
      <c r="Q6" s="85">
        <f>O6+P6</f>
        <v>70000</v>
      </c>
    </row>
    <row r="7" spans="1:17" s="86" customFormat="1" x14ac:dyDescent="0.35">
      <c r="A7" s="87">
        <v>2</v>
      </c>
      <c r="B7" s="88" t="s">
        <v>74</v>
      </c>
      <c r="C7" s="88" t="s">
        <v>75</v>
      </c>
      <c r="D7" s="89">
        <v>370000</v>
      </c>
      <c r="E7" s="89">
        <v>150000</v>
      </c>
      <c r="F7" s="89">
        <v>530000</v>
      </c>
      <c r="G7" s="89">
        <v>987000</v>
      </c>
      <c r="H7" s="89">
        <v>256000</v>
      </c>
      <c r="I7" s="89">
        <v>130000</v>
      </c>
      <c r="J7" s="89">
        <v>130000</v>
      </c>
      <c r="K7" s="89">
        <v>95000</v>
      </c>
      <c r="L7" s="89">
        <v>223000</v>
      </c>
      <c r="M7" s="89">
        <v>341000</v>
      </c>
      <c r="N7" s="89">
        <v>764000</v>
      </c>
      <c r="O7" s="89">
        <v>47000</v>
      </c>
      <c r="P7" s="89">
        <v>18000</v>
      </c>
      <c r="Q7" s="90">
        <f t="shared" ref="Q7:Q39" si="0">O7+P7</f>
        <v>65000</v>
      </c>
    </row>
    <row r="8" spans="1:17" s="86" customFormat="1" x14ac:dyDescent="0.35">
      <c r="A8" s="87">
        <v>3</v>
      </c>
      <c r="B8" s="88" t="s">
        <v>76</v>
      </c>
      <c r="C8" s="88" t="s">
        <v>77</v>
      </c>
      <c r="D8" s="89">
        <v>370000</v>
      </c>
      <c r="E8" s="89">
        <v>150000</v>
      </c>
      <c r="F8" s="91">
        <f>852000-114000</f>
        <v>738000</v>
      </c>
      <c r="G8" s="89">
        <v>978000</v>
      </c>
      <c r="H8" s="89">
        <v>101000</v>
      </c>
      <c r="I8" s="89">
        <v>130000</v>
      </c>
      <c r="J8" s="89">
        <v>130000</v>
      </c>
      <c r="K8" s="89">
        <v>85000</v>
      </c>
      <c r="L8" s="89">
        <v>219000</v>
      </c>
      <c r="M8" s="89">
        <v>317000</v>
      </c>
      <c r="N8" s="89">
        <v>717000</v>
      </c>
      <c r="O8" s="89">
        <v>49000</v>
      </c>
      <c r="P8" s="89">
        <v>17000</v>
      </c>
      <c r="Q8" s="90">
        <f t="shared" si="0"/>
        <v>66000</v>
      </c>
    </row>
    <row r="9" spans="1:17" s="86" customFormat="1" x14ac:dyDescent="0.35">
      <c r="A9" s="87">
        <v>4</v>
      </c>
      <c r="B9" s="88" t="s">
        <v>78</v>
      </c>
      <c r="C9" s="88" t="s">
        <v>79</v>
      </c>
      <c r="D9" s="89">
        <v>370000</v>
      </c>
      <c r="E9" s="89">
        <v>150000</v>
      </c>
      <c r="F9" s="91">
        <f>792000-54000</f>
        <v>738000</v>
      </c>
      <c r="G9" s="89">
        <v>901000</v>
      </c>
      <c r="H9" s="89">
        <v>137000</v>
      </c>
      <c r="I9" s="89">
        <v>130000</v>
      </c>
      <c r="J9" s="89">
        <v>130000</v>
      </c>
      <c r="K9" s="89">
        <v>95000</v>
      </c>
      <c r="L9" s="89">
        <v>227000</v>
      </c>
      <c r="M9" s="89">
        <v>297000</v>
      </c>
      <c r="N9" s="89">
        <v>697000</v>
      </c>
      <c r="O9" s="89">
        <v>41000</v>
      </c>
      <c r="P9" s="89">
        <v>25000</v>
      </c>
      <c r="Q9" s="90">
        <f t="shared" si="0"/>
        <v>66000</v>
      </c>
    </row>
    <row r="10" spans="1:17" s="86" customFormat="1" x14ac:dyDescent="0.35">
      <c r="A10" s="87">
        <v>5</v>
      </c>
      <c r="B10" s="88" t="s">
        <v>80</v>
      </c>
      <c r="C10" s="88" t="s">
        <v>81</v>
      </c>
      <c r="D10" s="89">
        <v>370000</v>
      </c>
      <c r="E10" s="89">
        <v>150000</v>
      </c>
      <c r="F10" s="89">
        <v>580000</v>
      </c>
      <c r="G10" s="89">
        <v>1005000</v>
      </c>
      <c r="H10" s="89">
        <v>147000</v>
      </c>
      <c r="I10" s="89">
        <v>130000</v>
      </c>
      <c r="J10" s="89">
        <v>130000</v>
      </c>
      <c r="K10" s="89">
        <v>95000</v>
      </c>
      <c r="L10" s="89">
        <v>254000</v>
      </c>
      <c r="M10" s="89">
        <v>324000</v>
      </c>
      <c r="N10" s="89">
        <v>888000</v>
      </c>
      <c r="O10" s="89">
        <v>42000</v>
      </c>
      <c r="P10" s="89">
        <v>17000</v>
      </c>
      <c r="Q10" s="90">
        <f t="shared" si="0"/>
        <v>59000</v>
      </c>
    </row>
    <row r="11" spans="1:17" s="86" customFormat="1" x14ac:dyDescent="0.35">
      <c r="A11" s="87">
        <v>6</v>
      </c>
      <c r="B11" s="88" t="s">
        <v>82</v>
      </c>
      <c r="C11" s="88" t="s">
        <v>83</v>
      </c>
      <c r="D11" s="89">
        <v>380000</v>
      </c>
      <c r="E11" s="89">
        <v>150000</v>
      </c>
      <c r="F11" s="89">
        <v>650000</v>
      </c>
      <c r="G11" s="89">
        <v>890000</v>
      </c>
      <c r="H11" s="89">
        <v>190000</v>
      </c>
      <c r="I11" s="89">
        <v>120000</v>
      </c>
      <c r="J11" s="89">
        <v>120000</v>
      </c>
      <c r="K11" s="89">
        <v>85000</v>
      </c>
      <c r="L11" s="89">
        <v>178000</v>
      </c>
      <c r="M11" s="89">
        <v>248000</v>
      </c>
      <c r="N11" s="89">
        <v>663000</v>
      </c>
      <c r="O11" s="89">
        <v>45000</v>
      </c>
      <c r="P11" s="89">
        <v>17000</v>
      </c>
      <c r="Q11" s="90">
        <f t="shared" si="0"/>
        <v>62000</v>
      </c>
    </row>
    <row r="12" spans="1:17" s="86" customFormat="1" x14ac:dyDescent="0.35">
      <c r="A12" s="87">
        <v>7</v>
      </c>
      <c r="B12" s="88" t="s">
        <v>84</v>
      </c>
      <c r="C12" s="88" t="s">
        <v>85</v>
      </c>
      <c r="D12" s="89">
        <v>380000</v>
      </c>
      <c r="E12" s="89">
        <v>150000</v>
      </c>
      <c r="F12" s="91">
        <f>861000-143000</f>
        <v>718000</v>
      </c>
      <c r="G12" s="89">
        <v>1507000</v>
      </c>
      <c r="H12" s="89">
        <v>154000</v>
      </c>
      <c r="I12" s="89">
        <v>120000</v>
      </c>
      <c r="J12" s="89">
        <v>120000</v>
      </c>
      <c r="K12" s="89">
        <v>85000</v>
      </c>
      <c r="L12" s="89">
        <v>232000</v>
      </c>
      <c r="M12" s="89">
        <v>364000</v>
      </c>
      <c r="N12" s="89">
        <v>745000</v>
      </c>
      <c r="O12" s="89">
        <v>50000</v>
      </c>
      <c r="P12" s="89">
        <v>18000</v>
      </c>
      <c r="Q12" s="90">
        <f t="shared" si="0"/>
        <v>68000</v>
      </c>
    </row>
    <row r="13" spans="1:17" s="86" customFormat="1" x14ac:dyDescent="0.35">
      <c r="A13" s="87">
        <v>8</v>
      </c>
      <c r="B13" s="88" t="s">
        <v>86</v>
      </c>
      <c r="C13" s="88" t="s">
        <v>87</v>
      </c>
      <c r="D13" s="89">
        <v>380000</v>
      </c>
      <c r="E13" s="89">
        <v>150000</v>
      </c>
      <c r="F13" s="89">
        <v>580000</v>
      </c>
      <c r="G13" s="89">
        <v>846000</v>
      </c>
      <c r="H13" s="89">
        <v>167000</v>
      </c>
      <c r="I13" s="89">
        <v>130000</v>
      </c>
      <c r="J13" s="89">
        <v>130000</v>
      </c>
      <c r="K13" s="89">
        <v>95000</v>
      </c>
      <c r="L13" s="89">
        <v>220000</v>
      </c>
      <c r="M13" s="89">
        <v>290000</v>
      </c>
      <c r="N13" s="89">
        <v>768000</v>
      </c>
      <c r="O13" s="89">
        <v>43000</v>
      </c>
      <c r="P13" s="89">
        <v>20000</v>
      </c>
      <c r="Q13" s="90">
        <f t="shared" si="0"/>
        <v>63000</v>
      </c>
    </row>
    <row r="14" spans="1:17" s="86" customFormat="1" x14ac:dyDescent="0.35">
      <c r="A14" s="87">
        <v>9</v>
      </c>
      <c r="B14" s="88" t="s">
        <v>88</v>
      </c>
      <c r="C14" s="88" t="s">
        <v>89</v>
      </c>
      <c r="D14" s="89">
        <v>380000</v>
      </c>
      <c r="E14" s="89">
        <v>150000</v>
      </c>
      <c r="F14" s="89">
        <v>692000</v>
      </c>
      <c r="G14" s="89">
        <v>788000</v>
      </c>
      <c r="H14" s="89">
        <v>109000</v>
      </c>
      <c r="I14" s="89">
        <v>130000</v>
      </c>
      <c r="J14" s="89">
        <v>130000</v>
      </c>
      <c r="K14" s="89">
        <v>95000</v>
      </c>
      <c r="L14" s="89">
        <v>214000</v>
      </c>
      <c r="M14" s="89">
        <v>353000</v>
      </c>
      <c r="N14" s="89">
        <v>912000</v>
      </c>
      <c r="O14" s="89">
        <v>45000</v>
      </c>
      <c r="P14" s="89">
        <v>16000</v>
      </c>
      <c r="Q14" s="90">
        <f t="shared" si="0"/>
        <v>61000</v>
      </c>
    </row>
    <row r="15" spans="1:17" s="86" customFormat="1" x14ac:dyDescent="0.35">
      <c r="A15" s="87">
        <v>10</v>
      </c>
      <c r="B15" s="88" t="s">
        <v>90</v>
      </c>
      <c r="C15" s="88" t="s">
        <v>91</v>
      </c>
      <c r="D15" s="89">
        <v>410000</v>
      </c>
      <c r="E15" s="89">
        <v>160000</v>
      </c>
      <c r="F15" s="89">
        <f>622000</f>
        <v>622000</v>
      </c>
      <c r="G15" s="89">
        <v>1258000</v>
      </c>
      <c r="H15" s="89">
        <v>90000</v>
      </c>
      <c r="I15" s="89">
        <v>130000</v>
      </c>
      <c r="J15" s="89">
        <v>130000</v>
      </c>
      <c r="K15" s="89">
        <v>95000</v>
      </c>
      <c r="L15" s="89">
        <v>299000</v>
      </c>
      <c r="M15" s="89">
        <v>385000</v>
      </c>
      <c r="N15" s="89">
        <v>965000</v>
      </c>
      <c r="O15" s="89">
        <v>42000</v>
      </c>
      <c r="P15" s="89">
        <v>18000</v>
      </c>
      <c r="Q15" s="90">
        <f t="shared" si="0"/>
        <v>60000</v>
      </c>
    </row>
    <row r="16" spans="1:17" s="86" customFormat="1" x14ac:dyDescent="0.35">
      <c r="A16" s="87">
        <v>11</v>
      </c>
      <c r="B16" s="88" t="s">
        <v>92</v>
      </c>
      <c r="C16" s="88" t="s">
        <v>93</v>
      </c>
      <c r="D16" s="89">
        <v>370000</v>
      </c>
      <c r="E16" s="89">
        <v>150000</v>
      </c>
      <c r="F16" s="89">
        <f>718000</f>
        <v>718000</v>
      </c>
      <c r="G16" s="89">
        <v>972000</v>
      </c>
      <c r="H16" s="89">
        <v>446000</v>
      </c>
      <c r="I16" s="89">
        <v>120000</v>
      </c>
      <c r="J16" s="89">
        <v>120000</v>
      </c>
      <c r="K16" s="89">
        <v>85000</v>
      </c>
      <c r="L16" s="89">
        <v>330000</v>
      </c>
      <c r="M16" s="89">
        <v>425000</v>
      </c>
      <c r="N16" s="89">
        <v>1051000</v>
      </c>
      <c r="O16" s="89">
        <v>54000</v>
      </c>
      <c r="P16" s="89">
        <v>19000</v>
      </c>
      <c r="Q16" s="90">
        <f t="shared" si="0"/>
        <v>73000</v>
      </c>
    </row>
    <row r="17" spans="1:20" s="86" customFormat="1" x14ac:dyDescent="0.35">
      <c r="A17" s="87">
        <v>12</v>
      </c>
      <c r="B17" s="88" t="s">
        <v>94</v>
      </c>
      <c r="C17" s="88" t="s">
        <v>95</v>
      </c>
      <c r="D17" s="89">
        <v>430000</v>
      </c>
      <c r="E17" s="89">
        <v>170000</v>
      </c>
      <c r="F17" s="89">
        <v>570000</v>
      </c>
      <c r="G17" s="89">
        <v>932000</v>
      </c>
      <c r="H17" s="89">
        <v>166000</v>
      </c>
      <c r="I17" s="89">
        <v>150000</v>
      </c>
      <c r="J17" s="89">
        <v>150000</v>
      </c>
      <c r="K17" s="89">
        <v>105000</v>
      </c>
      <c r="L17" s="89">
        <v>414000</v>
      </c>
      <c r="M17" s="89">
        <v>498000</v>
      </c>
      <c r="N17" s="89">
        <v>822000</v>
      </c>
      <c r="O17" s="89">
        <v>46000</v>
      </c>
      <c r="P17" s="89">
        <v>20000</v>
      </c>
      <c r="Q17" s="90">
        <f t="shared" si="0"/>
        <v>66000</v>
      </c>
      <c r="S17" s="86">
        <v>200000</v>
      </c>
    </row>
    <row r="18" spans="1:20" s="86" customFormat="1" x14ac:dyDescent="0.35">
      <c r="A18" s="92">
        <v>13</v>
      </c>
      <c r="B18" s="93" t="s">
        <v>96</v>
      </c>
      <c r="C18" s="94" t="s">
        <v>97</v>
      </c>
      <c r="D18" s="89">
        <v>530000</v>
      </c>
      <c r="E18" s="89">
        <v>210000</v>
      </c>
      <c r="F18" s="89">
        <v>730000</v>
      </c>
      <c r="G18" s="89">
        <v>1139000</v>
      </c>
      <c r="H18" s="89">
        <v>256000</v>
      </c>
      <c r="I18" s="89">
        <v>180000</v>
      </c>
      <c r="J18" s="89">
        <v>180000</v>
      </c>
      <c r="K18" s="89">
        <v>130000</v>
      </c>
      <c r="L18" s="89">
        <v>354000</v>
      </c>
      <c r="M18" s="89">
        <v>433000</v>
      </c>
      <c r="N18" s="89">
        <v>1197000</v>
      </c>
      <c r="O18" s="95">
        <v>53000</v>
      </c>
      <c r="P18" s="95">
        <v>22000</v>
      </c>
      <c r="Q18" s="95">
        <f t="shared" si="0"/>
        <v>75000</v>
      </c>
      <c r="S18" s="96">
        <v>150000</v>
      </c>
    </row>
    <row r="19" spans="1:20" s="86" customFormat="1" x14ac:dyDescent="0.35">
      <c r="A19" s="92">
        <v>14</v>
      </c>
      <c r="B19" s="88" t="s">
        <v>98</v>
      </c>
      <c r="C19" s="97" t="s">
        <v>99</v>
      </c>
      <c r="D19" s="89">
        <v>370000</v>
      </c>
      <c r="E19" s="89">
        <v>150000</v>
      </c>
      <c r="F19" s="89">
        <v>600000</v>
      </c>
      <c r="G19" s="89">
        <v>1016000</v>
      </c>
      <c r="H19" s="89">
        <v>90000</v>
      </c>
      <c r="I19" s="89">
        <v>130000</v>
      </c>
      <c r="J19" s="89">
        <v>130000</v>
      </c>
      <c r="K19" s="89">
        <v>95000</v>
      </c>
      <c r="L19" s="89">
        <v>205000</v>
      </c>
      <c r="M19" s="89">
        <v>275000</v>
      </c>
      <c r="N19" s="89">
        <v>675000</v>
      </c>
      <c r="O19" s="89">
        <v>55000</v>
      </c>
      <c r="P19" s="89">
        <v>16000</v>
      </c>
      <c r="Q19" s="89">
        <f t="shared" si="0"/>
        <v>71000</v>
      </c>
      <c r="S19" s="96">
        <f>S17-S18</f>
        <v>50000</v>
      </c>
      <c r="T19" s="98">
        <f>S19/15215</f>
        <v>3.2862306933946761</v>
      </c>
    </row>
    <row r="20" spans="1:20" s="99" customFormat="1" x14ac:dyDescent="0.35">
      <c r="A20" s="92">
        <v>15</v>
      </c>
      <c r="B20" s="88" t="s">
        <v>100</v>
      </c>
      <c r="C20" s="97" t="s">
        <v>101</v>
      </c>
      <c r="D20" s="89">
        <v>420000</v>
      </c>
      <c r="E20" s="89">
        <v>170000</v>
      </c>
      <c r="F20" s="89">
        <v>845000</v>
      </c>
      <c r="G20" s="89">
        <v>905000</v>
      </c>
      <c r="H20" s="89">
        <v>198000</v>
      </c>
      <c r="I20" s="89">
        <v>140000</v>
      </c>
      <c r="J20" s="89">
        <v>140000</v>
      </c>
      <c r="K20" s="89">
        <v>100000</v>
      </c>
      <c r="L20" s="89">
        <v>231000</v>
      </c>
      <c r="M20" s="89">
        <v>310000</v>
      </c>
      <c r="N20" s="89">
        <v>750000</v>
      </c>
      <c r="O20" s="89">
        <v>39000</v>
      </c>
      <c r="P20" s="89">
        <v>16000</v>
      </c>
      <c r="Q20" s="89">
        <f t="shared" si="0"/>
        <v>55000</v>
      </c>
      <c r="S20" s="100">
        <f>S19/S17*100</f>
        <v>25</v>
      </c>
    </row>
    <row r="21" spans="1:20" s="86" customFormat="1" x14ac:dyDescent="0.35">
      <c r="A21" s="92">
        <v>16</v>
      </c>
      <c r="B21" s="88" t="s">
        <v>102</v>
      </c>
      <c r="C21" s="97" t="s">
        <v>103</v>
      </c>
      <c r="D21" s="89">
        <v>410000</v>
      </c>
      <c r="E21" s="89">
        <v>160000</v>
      </c>
      <c r="F21" s="89">
        <v>664000</v>
      </c>
      <c r="G21" s="89">
        <v>966000</v>
      </c>
      <c r="H21" s="89">
        <v>194000</v>
      </c>
      <c r="I21" s="89">
        <v>140000</v>
      </c>
      <c r="J21" s="89">
        <v>140000</v>
      </c>
      <c r="K21" s="89">
        <v>100000</v>
      </c>
      <c r="L21" s="89">
        <v>338000</v>
      </c>
      <c r="M21" s="89">
        <v>408000</v>
      </c>
      <c r="N21" s="89">
        <f>1352000</f>
        <v>1352000</v>
      </c>
      <c r="O21" s="89">
        <v>45000</v>
      </c>
      <c r="P21" s="89">
        <v>23000</v>
      </c>
      <c r="Q21" s="89">
        <f t="shared" si="0"/>
        <v>68000</v>
      </c>
    </row>
    <row r="22" spans="1:20" s="99" customFormat="1" x14ac:dyDescent="0.35">
      <c r="A22" s="92">
        <v>17</v>
      </c>
      <c r="B22" s="88" t="s">
        <v>104</v>
      </c>
      <c r="C22" s="97" t="s">
        <v>105</v>
      </c>
      <c r="D22" s="89">
        <v>480000</v>
      </c>
      <c r="E22" s="89">
        <v>190000</v>
      </c>
      <c r="F22" s="89">
        <f>910000</f>
        <v>910000</v>
      </c>
      <c r="G22" s="89">
        <v>925000</v>
      </c>
      <c r="H22" s="89">
        <v>189000</v>
      </c>
      <c r="I22" s="89">
        <v>160000</v>
      </c>
      <c r="J22" s="89">
        <v>160000</v>
      </c>
      <c r="K22" s="89">
        <v>115000</v>
      </c>
      <c r="L22" s="89">
        <v>362000</v>
      </c>
      <c r="M22" s="89">
        <v>441000</v>
      </c>
      <c r="N22" s="89">
        <v>1419000</v>
      </c>
      <c r="O22" s="89">
        <v>48000</v>
      </c>
      <c r="P22" s="89">
        <v>20000</v>
      </c>
      <c r="Q22" s="89">
        <f t="shared" si="0"/>
        <v>68000</v>
      </c>
    </row>
    <row r="23" spans="1:20" s="86" customFormat="1" x14ac:dyDescent="0.35">
      <c r="A23" s="87">
        <v>18</v>
      </c>
      <c r="B23" s="88" t="s">
        <v>106</v>
      </c>
      <c r="C23" s="88" t="s">
        <v>107</v>
      </c>
      <c r="D23" s="89">
        <v>440000</v>
      </c>
      <c r="E23" s="89">
        <v>180000</v>
      </c>
      <c r="F23" s="91">
        <f>725000-127000</f>
        <v>598000</v>
      </c>
      <c r="G23" s="89">
        <v>1103000</v>
      </c>
      <c r="H23" s="89">
        <v>231000</v>
      </c>
      <c r="I23" s="89">
        <v>150000</v>
      </c>
      <c r="J23" s="89">
        <v>150000</v>
      </c>
      <c r="K23" s="89">
        <v>105000</v>
      </c>
      <c r="L23" s="89">
        <v>317000</v>
      </c>
      <c r="M23" s="89">
        <v>420000</v>
      </c>
      <c r="N23" s="89">
        <v>820000</v>
      </c>
      <c r="O23" s="89">
        <v>49000</v>
      </c>
      <c r="P23" s="89">
        <v>19000</v>
      </c>
      <c r="Q23" s="90">
        <f t="shared" si="0"/>
        <v>68000</v>
      </c>
    </row>
    <row r="24" spans="1:20" s="86" customFormat="1" x14ac:dyDescent="0.35">
      <c r="A24" s="87">
        <v>19</v>
      </c>
      <c r="B24" s="88" t="s">
        <v>108</v>
      </c>
      <c r="C24" s="88" t="s">
        <v>109</v>
      </c>
      <c r="D24" s="89">
        <v>430000</v>
      </c>
      <c r="E24" s="89">
        <v>170000</v>
      </c>
      <c r="F24" s="89">
        <v>550000</v>
      </c>
      <c r="G24" s="89">
        <v>857000</v>
      </c>
      <c r="H24" s="89">
        <v>116000</v>
      </c>
      <c r="I24" s="89">
        <v>140000</v>
      </c>
      <c r="J24" s="89">
        <v>140000</v>
      </c>
      <c r="K24" s="89">
        <v>100000</v>
      </c>
      <c r="L24" s="89">
        <v>271000</v>
      </c>
      <c r="M24" s="89">
        <v>377000</v>
      </c>
      <c r="N24" s="89">
        <v>825000</v>
      </c>
      <c r="O24" s="89">
        <v>43000</v>
      </c>
      <c r="P24" s="89">
        <v>21000</v>
      </c>
      <c r="Q24" s="90">
        <f t="shared" si="0"/>
        <v>64000</v>
      </c>
    </row>
    <row r="25" spans="1:20" s="86" customFormat="1" x14ac:dyDescent="0.35">
      <c r="A25" s="87">
        <v>20</v>
      </c>
      <c r="B25" s="88" t="s">
        <v>110</v>
      </c>
      <c r="C25" s="88" t="s">
        <v>111</v>
      </c>
      <c r="D25" s="89">
        <v>380000</v>
      </c>
      <c r="E25" s="89">
        <v>150000</v>
      </c>
      <c r="F25" s="89">
        <v>538000</v>
      </c>
      <c r="G25" s="89">
        <v>868000</v>
      </c>
      <c r="H25" s="89">
        <v>142000</v>
      </c>
      <c r="I25" s="89">
        <v>130000</v>
      </c>
      <c r="J25" s="89">
        <v>130000</v>
      </c>
      <c r="K25" s="89">
        <v>95000</v>
      </c>
      <c r="L25" s="89">
        <v>250000</v>
      </c>
      <c r="M25" s="89">
        <v>331000</v>
      </c>
      <c r="N25" s="89">
        <v>744000</v>
      </c>
      <c r="O25" s="89">
        <v>44000</v>
      </c>
      <c r="P25" s="89">
        <v>16000</v>
      </c>
      <c r="Q25" s="90">
        <f t="shared" si="0"/>
        <v>60000</v>
      </c>
    </row>
    <row r="26" spans="1:20" s="86" customFormat="1" x14ac:dyDescent="0.35">
      <c r="A26" s="87">
        <v>21</v>
      </c>
      <c r="B26" s="88" t="s">
        <v>112</v>
      </c>
      <c r="C26" s="88" t="s">
        <v>113</v>
      </c>
      <c r="D26" s="89">
        <v>360000</v>
      </c>
      <c r="E26" s="89">
        <v>140000</v>
      </c>
      <c r="F26" s="89">
        <v>659000</v>
      </c>
      <c r="G26" s="89">
        <v>1177000</v>
      </c>
      <c r="H26" s="89">
        <v>134000</v>
      </c>
      <c r="I26" s="89">
        <v>120000</v>
      </c>
      <c r="J26" s="89">
        <v>120000</v>
      </c>
      <c r="K26" s="89">
        <v>85000</v>
      </c>
      <c r="L26" s="89">
        <v>242000</v>
      </c>
      <c r="M26" s="89">
        <v>340000</v>
      </c>
      <c r="N26" s="89">
        <v>1170000</v>
      </c>
      <c r="O26" s="89">
        <v>42000</v>
      </c>
      <c r="P26" s="89">
        <v>16000</v>
      </c>
      <c r="Q26" s="90">
        <f t="shared" si="0"/>
        <v>58000</v>
      </c>
    </row>
    <row r="27" spans="1:20" s="86" customFormat="1" x14ac:dyDescent="0.35">
      <c r="A27" s="87">
        <v>22</v>
      </c>
      <c r="B27" s="88" t="s">
        <v>114</v>
      </c>
      <c r="C27" s="88" t="s">
        <v>115</v>
      </c>
      <c r="D27" s="89">
        <v>380000</v>
      </c>
      <c r="E27" s="89">
        <v>150000</v>
      </c>
      <c r="F27" s="89">
        <f>648000</f>
        <v>648000</v>
      </c>
      <c r="G27" s="89">
        <v>778000</v>
      </c>
      <c r="H27" s="89">
        <v>150000</v>
      </c>
      <c r="I27" s="89">
        <v>130000</v>
      </c>
      <c r="J27" s="89">
        <v>130000</v>
      </c>
      <c r="K27" s="89">
        <v>95000</v>
      </c>
      <c r="L27" s="89">
        <v>250000</v>
      </c>
      <c r="M27" s="89">
        <v>366000</v>
      </c>
      <c r="N27" s="89">
        <v>800000</v>
      </c>
      <c r="O27" s="89">
        <v>51000</v>
      </c>
      <c r="P27" s="89">
        <v>16000</v>
      </c>
      <c r="Q27" s="90">
        <f t="shared" si="0"/>
        <v>67000</v>
      </c>
    </row>
    <row r="28" spans="1:20" s="86" customFormat="1" x14ac:dyDescent="0.35">
      <c r="A28" s="87">
        <v>23</v>
      </c>
      <c r="B28" s="88" t="s">
        <v>116</v>
      </c>
      <c r="C28" s="88" t="s">
        <v>117</v>
      </c>
      <c r="D28" s="89">
        <v>430000</v>
      </c>
      <c r="E28" s="89">
        <v>170000</v>
      </c>
      <c r="F28" s="91">
        <f>804000-186000</f>
        <v>618000</v>
      </c>
      <c r="G28" s="89">
        <v>1100000</v>
      </c>
      <c r="H28" s="89">
        <v>533000</v>
      </c>
      <c r="I28" s="89">
        <v>150000</v>
      </c>
      <c r="J28" s="89">
        <v>150000</v>
      </c>
      <c r="K28" s="89">
        <v>105000</v>
      </c>
      <c r="L28" s="89">
        <v>208000</v>
      </c>
      <c r="M28" s="89">
        <v>302000</v>
      </c>
      <c r="N28" s="89">
        <v>900000</v>
      </c>
      <c r="O28" s="89">
        <v>44000</v>
      </c>
      <c r="P28" s="89">
        <v>24000</v>
      </c>
      <c r="Q28" s="90">
        <f t="shared" si="0"/>
        <v>68000</v>
      </c>
    </row>
    <row r="29" spans="1:20" s="86" customFormat="1" x14ac:dyDescent="0.35">
      <c r="A29" s="87">
        <v>24</v>
      </c>
      <c r="B29" s="88" t="s">
        <v>118</v>
      </c>
      <c r="C29" s="88" t="s">
        <v>119</v>
      </c>
      <c r="D29" s="89">
        <v>430000</v>
      </c>
      <c r="E29" s="89">
        <v>170000</v>
      </c>
      <c r="F29" s="91">
        <f>904000-286000</f>
        <v>618000</v>
      </c>
      <c r="G29" s="89">
        <v>1100000</v>
      </c>
      <c r="H29" s="89">
        <v>218000</v>
      </c>
      <c r="I29" s="89">
        <v>150000</v>
      </c>
      <c r="J29" s="89">
        <v>150000</v>
      </c>
      <c r="K29" s="89">
        <v>105000</v>
      </c>
      <c r="L29" s="89">
        <v>208000</v>
      </c>
      <c r="M29" s="89">
        <v>302000</v>
      </c>
      <c r="N29" s="89">
        <v>874000</v>
      </c>
      <c r="O29" s="89">
        <v>50000</v>
      </c>
      <c r="P29" s="89">
        <v>23000</v>
      </c>
      <c r="Q29" s="90">
        <f t="shared" si="0"/>
        <v>73000</v>
      </c>
    </row>
    <row r="30" spans="1:20" s="86" customFormat="1" x14ac:dyDescent="0.35">
      <c r="A30" s="87">
        <v>25</v>
      </c>
      <c r="B30" s="88" t="s">
        <v>120</v>
      </c>
      <c r="C30" s="88" t="s">
        <v>121</v>
      </c>
      <c r="D30" s="89">
        <v>370000</v>
      </c>
      <c r="E30" s="89">
        <v>150000</v>
      </c>
      <c r="F30" s="91">
        <f>978000-139000</f>
        <v>839000</v>
      </c>
      <c r="G30" s="89">
        <v>956000</v>
      </c>
      <c r="H30" s="89">
        <v>138000</v>
      </c>
      <c r="I30" s="89">
        <v>130000</v>
      </c>
      <c r="J30" s="89">
        <v>130000</v>
      </c>
      <c r="K30" s="89">
        <v>95000</v>
      </c>
      <c r="L30" s="89">
        <v>215000</v>
      </c>
      <c r="M30" s="89">
        <v>285000</v>
      </c>
      <c r="N30" s="89">
        <v>737000</v>
      </c>
      <c r="O30" s="89">
        <v>55000</v>
      </c>
      <c r="P30" s="89">
        <v>25000</v>
      </c>
      <c r="Q30" s="90">
        <f t="shared" si="0"/>
        <v>80000</v>
      </c>
    </row>
    <row r="31" spans="1:20" s="86" customFormat="1" x14ac:dyDescent="0.35">
      <c r="A31" s="87">
        <v>26</v>
      </c>
      <c r="B31" s="88" t="s">
        <v>122</v>
      </c>
      <c r="C31" s="88" t="s">
        <v>123</v>
      </c>
      <c r="D31" s="89">
        <v>370000</v>
      </c>
      <c r="E31" s="89">
        <v>150000</v>
      </c>
      <c r="F31" s="91">
        <f>955000-217000</f>
        <v>738000</v>
      </c>
      <c r="G31" s="89">
        <v>792000</v>
      </c>
      <c r="H31" s="89">
        <v>240000</v>
      </c>
      <c r="I31" s="89">
        <v>130000</v>
      </c>
      <c r="J31" s="89">
        <v>130000</v>
      </c>
      <c r="K31" s="89">
        <v>95000</v>
      </c>
      <c r="L31" s="89">
        <v>219000</v>
      </c>
      <c r="M31" s="89">
        <v>289000</v>
      </c>
      <c r="N31" s="91">
        <f>1299000-81000</f>
        <v>1218000</v>
      </c>
      <c r="O31" s="89">
        <v>45000</v>
      </c>
      <c r="P31" s="89">
        <v>14000</v>
      </c>
      <c r="Q31" s="90">
        <f t="shared" si="0"/>
        <v>59000</v>
      </c>
    </row>
    <row r="32" spans="1:20" s="86" customFormat="1" x14ac:dyDescent="0.35">
      <c r="A32" s="87">
        <v>27</v>
      </c>
      <c r="B32" s="88" t="s">
        <v>124</v>
      </c>
      <c r="C32" s="88" t="s">
        <v>125</v>
      </c>
      <c r="D32" s="89">
        <v>410000</v>
      </c>
      <c r="E32" s="89">
        <v>160000</v>
      </c>
      <c r="F32" s="91">
        <f>704000-46000</f>
        <v>658000</v>
      </c>
      <c r="G32" s="89">
        <v>850000</v>
      </c>
      <c r="H32" s="89">
        <v>313000</v>
      </c>
      <c r="I32" s="89">
        <v>120000</v>
      </c>
      <c r="J32" s="89">
        <v>120000</v>
      </c>
      <c r="K32" s="89">
        <v>85000</v>
      </c>
      <c r="L32" s="89">
        <v>235000</v>
      </c>
      <c r="M32" s="89">
        <v>323000</v>
      </c>
      <c r="N32" s="89">
        <v>951000</v>
      </c>
      <c r="O32" s="89">
        <v>51000</v>
      </c>
      <c r="P32" s="89">
        <v>20000</v>
      </c>
      <c r="Q32" s="90">
        <f t="shared" si="0"/>
        <v>71000</v>
      </c>
    </row>
    <row r="33" spans="1:17" s="86" customFormat="1" x14ac:dyDescent="0.35">
      <c r="A33" s="87">
        <v>28</v>
      </c>
      <c r="B33" s="88" t="s">
        <v>126</v>
      </c>
      <c r="C33" s="88" t="s">
        <v>127</v>
      </c>
      <c r="D33" s="89">
        <v>430000</v>
      </c>
      <c r="E33" s="89">
        <v>170000</v>
      </c>
      <c r="F33" s="89">
        <v>732000</v>
      </c>
      <c r="G33" s="89">
        <v>796000</v>
      </c>
      <c r="H33" s="89">
        <v>166000</v>
      </c>
      <c r="I33" s="89">
        <v>150000</v>
      </c>
      <c r="J33" s="89">
        <v>150000</v>
      </c>
      <c r="K33" s="89">
        <v>105000</v>
      </c>
      <c r="L33" s="89">
        <v>258000</v>
      </c>
      <c r="M33" s="89">
        <v>397000</v>
      </c>
      <c r="N33" s="89">
        <v>1127000</v>
      </c>
      <c r="O33" s="89">
        <v>56000</v>
      </c>
      <c r="P33" s="89">
        <v>24000</v>
      </c>
      <c r="Q33" s="90">
        <f t="shared" si="0"/>
        <v>80000</v>
      </c>
    </row>
    <row r="34" spans="1:17" s="86" customFormat="1" x14ac:dyDescent="0.35">
      <c r="A34" s="87">
        <v>29</v>
      </c>
      <c r="B34" s="88" t="s">
        <v>128</v>
      </c>
      <c r="C34" s="88" t="s">
        <v>129</v>
      </c>
      <c r="D34" s="89">
        <v>370000</v>
      </c>
      <c r="E34" s="89">
        <v>150000</v>
      </c>
      <c r="F34" s="91">
        <f>951000-199000</f>
        <v>752000</v>
      </c>
      <c r="G34" s="89">
        <v>824000</v>
      </c>
      <c r="H34" s="89">
        <v>165000</v>
      </c>
      <c r="I34" s="89">
        <v>130000</v>
      </c>
      <c r="J34" s="89">
        <v>130000</v>
      </c>
      <c r="K34" s="89">
        <v>95000</v>
      </c>
      <c r="L34" s="89">
        <v>260000</v>
      </c>
      <c r="M34" s="89">
        <v>385000</v>
      </c>
      <c r="N34" s="89">
        <v>886000</v>
      </c>
      <c r="O34" s="89">
        <v>42000</v>
      </c>
      <c r="P34" s="89">
        <v>17000</v>
      </c>
      <c r="Q34" s="90">
        <f t="shared" si="0"/>
        <v>59000</v>
      </c>
    </row>
    <row r="35" spans="1:17" s="86" customFormat="1" x14ac:dyDescent="0.35">
      <c r="A35" s="87">
        <v>30</v>
      </c>
      <c r="B35" s="88" t="s">
        <v>130</v>
      </c>
      <c r="C35" s="88" t="s">
        <v>131</v>
      </c>
      <c r="D35" s="89">
        <v>380000</v>
      </c>
      <c r="E35" s="89">
        <v>150000</v>
      </c>
      <c r="F35" s="91">
        <f>786000-68000</f>
        <v>718000</v>
      </c>
      <c r="G35" s="89">
        <v>839000</v>
      </c>
      <c r="H35" s="89">
        <v>171000</v>
      </c>
      <c r="I35" s="89">
        <v>130000</v>
      </c>
      <c r="J35" s="89">
        <v>130000</v>
      </c>
      <c r="K35" s="89">
        <v>95000</v>
      </c>
      <c r="L35" s="89">
        <v>225000</v>
      </c>
      <c r="M35" s="89">
        <v>295000</v>
      </c>
      <c r="N35" s="89">
        <v>695000</v>
      </c>
      <c r="O35" s="89">
        <v>45000</v>
      </c>
      <c r="P35" s="89">
        <v>21000</v>
      </c>
      <c r="Q35" s="90">
        <f t="shared" si="0"/>
        <v>66000</v>
      </c>
    </row>
    <row r="36" spans="1:17" s="86" customFormat="1" x14ac:dyDescent="0.35">
      <c r="A36" s="87">
        <v>31</v>
      </c>
      <c r="B36" s="88" t="s">
        <v>132</v>
      </c>
      <c r="C36" s="88" t="s">
        <v>133</v>
      </c>
      <c r="D36" s="89">
        <v>380000</v>
      </c>
      <c r="E36" s="89">
        <v>150000</v>
      </c>
      <c r="F36" s="89">
        <v>667000</v>
      </c>
      <c r="G36" s="89">
        <v>947000</v>
      </c>
      <c r="H36" s="89">
        <v>240000</v>
      </c>
      <c r="I36" s="89">
        <v>120000</v>
      </c>
      <c r="J36" s="89">
        <v>120000</v>
      </c>
      <c r="K36" s="89">
        <v>85000</v>
      </c>
      <c r="L36" s="89">
        <v>265000</v>
      </c>
      <c r="M36" s="89">
        <v>346000</v>
      </c>
      <c r="N36" s="89">
        <v>746000</v>
      </c>
      <c r="O36" s="89">
        <v>59000</v>
      </c>
      <c r="P36" s="89">
        <v>22000</v>
      </c>
      <c r="Q36" s="90">
        <f t="shared" si="0"/>
        <v>81000</v>
      </c>
    </row>
    <row r="37" spans="1:17" s="86" customFormat="1" x14ac:dyDescent="0.35">
      <c r="A37" s="87">
        <v>32</v>
      </c>
      <c r="B37" s="88" t="s">
        <v>134</v>
      </c>
      <c r="C37" s="88" t="s">
        <v>135</v>
      </c>
      <c r="D37" s="89">
        <v>430000</v>
      </c>
      <c r="E37" s="89">
        <v>170000</v>
      </c>
      <c r="F37" s="89">
        <f>600000</f>
        <v>600000</v>
      </c>
      <c r="G37" s="89">
        <v>965000</v>
      </c>
      <c r="H37" s="89">
        <v>215000</v>
      </c>
      <c r="I37" s="89">
        <v>130000</v>
      </c>
      <c r="J37" s="89">
        <v>130000</v>
      </c>
      <c r="K37" s="89">
        <v>95000</v>
      </c>
      <c r="L37" s="89">
        <v>203000</v>
      </c>
      <c r="M37" s="89">
        <v>439000</v>
      </c>
      <c r="N37" s="89">
        <v>803000</v>
      </c>
      <c r="O37" s="89">
        <v>63000</v>
      </c>
      <c r="P37" s="89">
        <v>23000</v>
      </c>
      <c r="Q37" s="90">
        <f t="shared" si="0"/>
        <v>86000</v>
      </c>
    </row>
    <row r="38" spans="1:17" s="86" customFormat="1" x14ac:dyDescent="0.35">
      <c r="A38" s="87">
        <v>33</v>
      </c>
      <c r="B38" s="88" t="s">
        <v>136</v>
      </c>
      <c r="C38" s="101" t="s">
        <v>137</v>
      </c>
      <c r="D38" s="89">
        <v>580000</v>
      </c>
      <c r="E38" s="89">
        <v>230000</v>
      </c>
      <c r="F38" s="91">
        <f>830000-237000</f>
        <v>593000</v>
      </c>
      <c r="G38" s="89">
        <v>1107000</v>
      </c>
      <c r="H38" s="89">
        <v>431000</v>
      </c>
      <c r="I38" s="89">
        <v>200000</v>
      </c>
      <c r="J38" s="89">
        <v>200000</v>
      </c>
      <c r="K38" s="89">
        <v>140000</v>
      </c>
      <c r="L38" s="89">
        <v>313000</v>
      </c>
      <c r="M38" s="89">
        <v>478000</v>
      </c>
      <c r="N38" s="89">
        <v>1006000</v>
      </c>
      <c r="O38" s="89">
        <v>61000</v>
      </c>
      <c r="P38" s="89">
        <v>31000</v>
      </c>
      <c r="Q38" s="90">
        <f t="shared" si="0"/>
        <v>92000</v>
      </c>
    </row>
    <row r="39" spans="1:17" s="86" customFormat="1" x14ac:dyDescent="0.35">
      <c r="A39" s="87">
        <v>34</v>
      </c>
      <c r="B39" s="88" t="s">
        <v>138</v>
      </c>
      <c r="C39" s="88" t="s">
        <v>139</v>
      </c>
      <c r="D39" s="89">
        <v>480000</v>
      </c>
      <c r="E39" s="89">
        <v>190000</v>
      </c>
      <c r="F39" s="91">
        <f>773000-255000</f>
        <v>518000</v>
      </c>
      <c r="G39" s="89">
        <v>1059000</v>
      </c>
      <c r="H39" s="89">
        <v>196000</v>
      </c>
      <c r="I39" s="89">
        <v>160000</v>
      </c>
      <c r="J39" s="89">
        <v>160000</v>
      </c>
      <c r="K39" s="89">
        <v>115000</v>
      </c>
      <c r="L39" s="89">
        <v>310000</v>
      </c>
      <c r="M39" s="89">
        <v>421000</v>
      </c>
      <c r="N39" s="89">
        <v>1120000</v>
      </c>
      <c r="O39" s="89">
        <v>62000</v>
      </c>
      <c r="P39" s="89">
        <v>25000</v>
      </c>
      <c r="Q39" s="90">
        <f t="shared" si="0"/>
        <v>87000</v>
      </c>
    </row>
    <row r="40" spans="1:17" s="86" customFormat="1" x14ac:dyDescent="0.35">
      <c r="B40" s="102"/>
      <c r="C40" s="102"/>
      <c r="D40" s="103"/>
      <c r="E40" s="103"/>
      <c r="F40" s="103"/>
      <c r="G40" s="104"/>
      <c r="H40" s="105"/>
      <c r="I40" s="103"/>
      <c r="J40" s="103"/>
      <c r="K40" s="103"/>
      <c r="L40" s="103"/>
      <c r="M40" s="103"/>
      <c r="N40" s="103"/>
      <c r="O40" s="103"/>
      <c r="P40" s="103"/>
      <c r="Q40" s="103"/>
    </row>
    <row r="41" spans="1:17" s="86" customFormat="1" x14ac:dyDescent="0.35">
      <c r="B41" s="102" t="s">
        <v>140</v>
      </c>
      <c r="C41" s="102"/>
      <c r="D41" s="106">
        <f>AVERAGE(D6:D39)</f>
        <v>406764.70588235295</v>
      </c>
      <c r="E41" s="106">
        <f>AVERAGE(E6:E39)</f>
        <v>161764.70588235295</v>
      </c>
      <c r="F41" s="106">
        <f>AVERAGE(F6:F39)</f>
        <v>661323.5294117647</v>
      </c>
      <c r="G41" s="106">
        <f t="shared" ref="G41:N41" si="1">AVERAGE(G6:G39)</f>
        <v>972441.17647058819</v>
      </c>
      <c r="H41" s="107">
        <f t="shared" si="1"/>
        <v>200352.9411764706</v>
      </c>
      <c r="I41" s="106">
        <f t="shared" si="1"/>
        <v>137058.82352941178</v>
      </c>
      <c r="J41" s="106">
        <f t="shared" si="1"/>
        <v>137058.82352941178</v>
      </c>
      <c r="K41" s="106">
        <f t="shared" si="1"/>
        <v>98088.23529411765</v>
      </c>
      <c r="L41" s="106">
        <f t="shared" si="1"/>
        <v>260500</v>
      </c>
      <c r="M41" s="106">
        <f t="shared" si="1"/>
        <v>358323.5294117647</v>
      </c>
      <c r="N41" s="106">
        <f t="shared" si="1"/>
        <v>902323.5294117647</v>
      </c>
      <c r="O41" s="106">
        <f>AVERAGE(O6:O39)</f>
        <v>48735.294117647056</v>
      </c>
      <c r="P41" s="106">
        <f>AVERAGE(P6:P39)</f>
        <v>19941.176470588234</v>
      </c>
      <c r="Q41" s="106">
        <f>AVERAGE(Q6:Q39)</f>
        <v>68676.470588235301</v>
      </c>
    </row>
    <row r="42" spans="1:17" s="86" customFormat="1" x14ac:dyDescent="0.35">
      <c r="B42" s="102"/>
      <c r="C42" s="102"/>
      <c r="D42" s="103"/>
      <c r="E42" s="103"/>
      <c r="F42" s="103"/>
      <c r="G42" s="103"/>
      <c r="H42" s="105"/>
      <c r="I42" s="103"/>
      <c r="J42" s="103"/>
      <c r="K42" s="103"/>
      <c r="L42" s="103"/>
      <c r="M42" s="103"/>
      <c r="N42" s="103"/>
      <c r="O42" s="103"/>
      <c r="P42" s="103"/>
      <c r="Q42" s="103"/>
    </row>
    <row r="46" spans="1:17" x14ac:dyDescent="0.3">
      <c r="A46" s="108" t="s">
        <v>141</v>
      </c>
      <c r="B46" s="51" t="s">
        <v>142</v>
      </c>
    </row>
  </sheetData>
  <mergeCells count="12">
    <mergeCell ref="L4:N4"/>
    <mergeCell ref="O4:P4"/>
    <mergeCell ref="A1:P1"/>
    <mergeCell ref="A2:P2"/>
    <mergeCell ref="A4:A5"/>
    <mergeCell ref="B4:B5"/>
    <mergeCell ref="C4:C5"/>
    <mergeCell ref="D4:D5"/>
    <mergeCell ref="E4:E5"/>
    <mergeCell ref="G4:G5"/>
    <mergeCell ref="H4:H5"/>
    <mergeCell ref="I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AA15-BE4B-47DA-8A18-3F69398C20E4}">
  <dimension ref="A1:L43"/>
  <sheetViews>
    <sheetView workbookViewId="0">
      <selection sqref="A1:XFD1048576"/>
    </sheetView>
  </sheetViews>
  <sheetFormatPr defaultColWidth="8.7265625" defaultRowHeight="11.5" x14ac:dyDescent="0.25"/>
  <cols>
    <col min="1" max="1" width="4.7265625" style="143" customWidth="1"/>
    <col min="2" max="2" width="17.453125" style="113" customWidth="1"/>
    <col min="3" max="3" width="19.7265625" style="144" customWidth="1"/>
    <col min="4" max="4" width="13.7265625" style="148" customWidth="1"/>
    <col min="5" max="5" width="12.26953125" style="146" customWidth="1"/>
    <col min="6" max="6" width="4" style="147" customWidth="1"/>
    <col min="7" max="7" width="47.7265625" style="111" customWidth="1"/>
    <col min="8" max="8" width="15" style="112" bestFit="1" customWidth="1"/>
    <col min="9" max="10" width="9.26953125" style="111" bestFit="1" customWidth="1"/>
    <col min="11" max="11" width="8.7265625" style="111"/>
    <col min="12" max="12" width="10.453125" style="111" bestFit="1" customWidth="1"/>
    <col min="13" max="256" width="8.7265625" style="113"/>
    <col min="257" max="257" width="4.7265625" style="113" customWidth="1"/>
    <col min="258" max="258" width="17.453125" style="113" customWidth="1"/>
    <col min="259" max="259" width="19.7265625" style="113" customWidth="1"/>
    <col min="260" max="260" width="13.7265625" style="113" customWidth="1"/>
    <col min="261" max="261" width="12.26953125" style="113" customWidth="1"/>
    <col min="262" max="262" width="4" style="113" customWidth="1"/>
    <col min="263" max="263" width="47.7265625" style="113" customWidth="1"/>
    <col min="264" max="264" width="15" style="113" bestFit="1" customWidth="1"/>
    <col min="265" max="266" width="9.26953125" style="113" bestFit="1" customWidth="1"/>
    <col min="267" max="267" width="8.7265625" style="113"/>
    <col min="268" max="268" width="10.453125" style="113" bestFit="1" customWidth="1"/>
    <col min="269" max="512" width="8.7265625" style="113"/>
    <col min="513" max="513" width="4.7265625" style="113" customWidth="1"/>
    <col min="514" max="514" width="17.453125" style="113" customWidth="1"/>
    <col min="515" max="515" width="19.7265625" style="113" customWidth="1"/>
    <col min="516" max="516" width="13.7265625" style="113" customWidth="1"/>
    <col min="517" max="517" width="12.26953125" style="113" customWidth="1"/>
    <col min="518" max="518" width="4" style="113" customWidth="1"/>
    <col min="519" max="519" width="47.7265625" style="113" customWidth="1"/>
    <col min="520" max="520" width="15" style="113" bestFit="1" customWidth="1"/>
    <col min="521" max="522" width="9.26953125" style="113" bestFit="1" customWidth="1"/>
    <col min="523" max="523" width="8.7265625" style="113"/>
    <col min="524" max="524" width="10.453125" style="113" bestFit="1" customWidth="1"/>
    <col min="525" max="768" width="8.7265625" style="113"/>
    <col min="769" max="769" width="4.7265625" style="113" customWidth="1"/>
    <col min="770" max="770" width="17.453125" style="113" customWidth="1"/>
    <col min="771" max="771" width="19.7265625" style="113" customWidth="1"/>
    <col min="772" max="772" width="13.7265625" style="113" customWidth="1"/>
    <col min="773" max="773" width="12.26953125" style="113" customWidth="1"/>
    <col min="774" max="774" width="4" style="113" customWidth="1"/>
    <col min="775" max="775" width="47.7265625" style="113" customWidth="1"/>
    <col min="776" max="776" width="15" style="113" bestFit="1" customWidth="1"/>
    <col min="777" max="778" width="9.26953125" style="113" bestFit="1" customWidth="1"/>
    <col min="779" max="779" width="8.7265625" style="113"/>
    <col min="780" max="780" width="10.453125" style="113" bestFit="1" customWidth="1"/>
    <col min="781" max="1024" width="8.7265625" style="113"/>
    <col min="1025" max="1025" width="4.7265625" style="113" customWidth="1"/>
    <col min="1026" max="1026" width="17.453125" style="113" customWidth="1"/>
    <col min="1027" max="1027" width="19.7265625" style="113" customWidth="1"/>
    <col min="1028" max="1028" width="13.7265625" style="113" customWidth="1"/>
    <col min="1029" max="1029" width="12.26953125" style="113" customWidth="1"/>
    <col min="1030" max="1030" width="4" style="113" customWidth="1"/>
    <col min="1031" max="1031" width="47.7265625" style="113" customWidth="1"/>
    <col min="1032" max="1032" width="15" style="113" bestFit="1" customWidth="1"/>
    <col min="1033" max="1034" width="9.26953125" style="113" bestFit="1" customWidth="1"/>
    <col min="1035" max="1035" width="8.7265625" style="113"/>
    <col min="1036" max="1036" width="10.453125" style="113" bestFit="1" customWidth="1"/>
    <col min="1037" max="1280" width="8.7265625" style="113"/>
    <col min="1281" max="1281" width="4.7265625" style="113" customWidth="1"/>
    <col min="1282" max="1282" width="17.453125" style="113" customWidth="1"/>
    <col min="1283" max="1283" width="19.7265625" style="113" customWidth="1"/>
    <col min="1284" max="1284" width="13.7265625" style="113" customWidth="1"/>
    <col min="1285" max="1285" width="12.26953125" style="113" customWidth="1"/>
    <col min="1286" max="1286" width="4" style="113" customWidth="1"/>
    <col min="1287" max="1287" width="47.7265625" style="113" customWidth="1"/>
    <col min="1288" max="1288" width="15" style="113" bestFit="1" customWidth="1"/>
    <col min="1289" max="1290" width="9.26953125" style="113" bestFit="1" customWidth="1"/>
    <col min="1291" max="1291" width="8.7265625" style="113"/>
    <col min="1292" max="1292" width="10.453125" style="113" bestFit="1" customWidth="1"/>
    <col min="1293" max="1536" width="8.7265625" style="113"/>
    <col min="1537" max="1537" width="4.7265625" style="113" customWidth="1"/>
    <col min="1538" max="1538" width="17.453125" style="113" customWidth="1"/>
    <col min="1539" max="1539" width="19.7265625" style="113" customWidth="1"/>
    <col min="1540" max="1540" width="13.7265625" style="113" customWidth="1"/>
    <col min="1541" max="1541" width="12.26953125" style="113" customWidth="1"/>
    <col min="1542" max="1542" width="4" style="113" customWidth="1"/>
    <col min="1543" max="1543" width="47.7265625" style="113" customWidth="1"/>
    <col min="1544" max="1544" width="15" style="113" bestFit="1" customWidth="1"/>
    <col min="1545" max="1546" width="9.26953125" style="113" bestFit="1" customWidth="1"/>
    <col min="1547" max="1547" width="8.7265625" style="113"/>
    <col min="1548" max="1548" width="10.453125" style="113" bestFit="1" customWidth="1"/>
    <col min="1549" max="1792" width="8.7265625" style="113"/>
    <col min="1793" max="1793" width="4.7265625" style="113" customWidth="1"/>
    <col min="1794" max="1794" width="17.453125" style="113" customWidth="1"/>
    <col min="1795" max="1795" width="19.7265625" style="113" customWidth="1"/>
    <col min="1796" max="1796" width="13.7265625" style="113" customWidth="1"/>
    <col min="1797" max="1797" width="12.26953125" style="113" customWidth="1"/>
    <col min="1798" max="1798" width="4" style="113" customWidth="1"/>
    <col min="1799" max="1799" width="47.7265625" style="113" customWidth="1"/>
    <col min="1800" max="1800" width="15" style="113" bestFit="1" customWidth="1"/>
    <col min="1801" max="1802" width="9.26953125" style="113" bestFit="1" customWidth="1"/>
    <col min="1803" max="1803" width="8.7265625" style="113"/>
    <col min="1804" max="1804" width="10.453125" style="113" bestFit="1" customWidth="1"/>
    <col min="1805" max="2048" width="8.7265625" style="113"/>
    <col min="2049" max="2049" width="4.7265625" style="113" customWidth="1"/>
    <col min="2050" max="2050" width="17.453125" style="113" customWidth="1"/>
    <col min="2051" max="2051" width="19.7265625" style="113" customWidth="1"/>
    <col min="2052" max="2052" width="13.7265625" style="113" customWidth="1"/>
    <col min="2053" max="2053" width="12.26953125" style="113" customWidth="1"/>
    <col min="2054" max="2054" width="4" style="113" customWidth="1"/>
    <col min="2055" max="2055" width="47.7265625" style="113" customWidth="1"/>
    <col min="2056" max="2056" width="15" style="113" bestFit="1" customWidth="1"/>
    <col min="2057" max="2058" width="9.26953125" style="113" bestFit="1" customWidth="1"/>
    <col min="2059" max="2059" width="8.7265625" style="113"/>
    <col min="2060" max="2060" width="10.453125" style="113" bestFit="1" customWidth="1"/>
    <col min="2061" max="2304" width="8.7265625" style="113"/>
    <col min="2305" max="2305" width="4.7265625" style="113" customWidth="1"/>
    <col min="2306" max="2306" width="17.453125" style="113" customWidth="1"/>
    <col min="2307" max="2307" width="19.7265625" style="113" customWidth="1"/>
    <col min="2308" max="2308" width="13.7265625" style="113" customWidth="1"/>
    <col min="2309" max="2309" width="12.26953125" style="113" customWidth="1"/>
    <col min="2310" max="2310" width="4" style="113" customWidth="1"/>
    <col min="2311" max="2311" width="47.7265625" style="113" customWidth="1"/>
    <col min="2312" max="2312" width="15" style="113" bestFit="1" customWidth="1"/>
    <col min="2313" max="2314" width="9.26953125" style="113" bestFit="1" customWidth="1"/>
    <col min="2315" max="2315" width="8.7265625" style="113"/>
    <col min="2316" max="2316" width="10.453125" style="113" bestFit="1" customWidth="1"/>
    <col min="2317" max="2560" width="8.7265625" style="113"/>
    <col min="2561" max="2561" width="4.7265625" style="113" customWidth="1"/>
    <col min="2562" max="2562" width="17.453125" style="113" customWidth="1"/>
    <col min="2563" max="2563" width="19.7265625" style="113" customWidth="1"/>
    <col min="2564" max="2564" width="13.7265625" style="113" customWidth="1"/>
    <col min="2565" max="2565" width="12.26953125" style="113" customWidth="1"/>
    <col min="2566" max="2566" width="4" style="113" customWidth="1"/>
    <col min="2567" max="2567" width="47.7265625" style="113" customWidth="1"/>
    <col min="2568" max="2568" width="15" style="113" bestFit="1" customWidth="1"/>
    <col min="2569" max="2570" width="9.26953125" style="113" bestFit="1" customWidth="1"/>
    <col min="2571" max="2571" width="8.7265625" style="113"/>
    <col min="2572" max="2572" width="10.453125" style="113" bestFit="1" customWidth="1"/>
    <col min="2573" max="2816" width="8.7265625" style="113"/>
    <col min="2817" max="2817" width="4.7265625" style="113" customWidth="1"/>
    <col min="2818" max="2818" width="17.453125" style="113" customWidth="1"/>
    <col min="2819" max="2819" width="19.7265625" style="113" customWidth="1"/>
    <col min="2820" max="2820" width="13.7265625" style="113" customWidth="1"/>
    <col min="2821" max="2821" width="12.26953125" style="113" customWidth="1"/>
    <col min="2822" max="2822" width="4" style="113" customWidth="1"/>
    <col min="2823" max="2823" width="47.7265625" style="113" customWidth="1"/>
    <col min="2824" max="2824" width="15" style="113" bestFit="1" customWidth="1"/>
    <col min="2825" max="2826" width="9.26953125" style="113" bestFit="1" customWidth="1"/>
    <col min="2827" max="2827" width="8.7265625" style="113"/>
    <col min="2828" max="2828" width="10.453125" style="113" bestFit="1" customWidth="1"/>
    <col min="2829" max="3072" width="8.7265625" style="113"/>
    <col min="3073" max="3073" width="4.7265625" style="113" customWidth="1"/>
    <col min="3074" max="3074" width="17.453125" style="113" customWidth="1"/>
    <col min="3075" max="3075" width="19.7265625" style="113" customWidth="1"/>
    <col min="3076" max="3076" width="13.7265625" style="113" customWidth="1"/>
    <col min="3077" max="3077" width="12.26953125" style="113" customWidth="1"/>
    <col min="3078" max="3078" width="4" style="113" customWidth="1"/>
    <col min="3079" max="3079" width="47.7265625" style="113" customWidth="1"/>
    <col min="3080" max="3080" width="15" style="113" bestFit="1" customWidth="1"/>
    <col min="3081" max="3082" width="9.26953125" style="113" bestFit="1" customWidth="1"/>
    <col min="3083" max="3083" width="8.7265625" style="113"/>
    <col min="3084" max="3084" width="10.453125" style="113" bestFit="1" customWidth="1"/>
    <col min="3085" max="3328" width="8.7265625" style="113"/>
    <col min="3329" max="3329" width="4.7265625" style="113" customWidth="1"/>
    <col min="3330" max="3330" width="17.453125" style="113" customWidth="1"/>
    <col min="3331" max="3331" width="19.7265625" style="113" customWidth="1"/>
    <col min="3332" max="3332" width="13.7265625" style="113" customWidth="1"/>
    <col min="3333" max="3333" width="12.26953125" style="113" customWidth="1"/>
    <col min="3334" max="3334" width="4" style="113" customWidth="1"/>
    <col min="3335" max="3335" width="47.7265625" style="113" customWidth="1"/>
    <col min="3336" max="3336" width="15" style="113" bestFit="1" customWidth="1"/>
    <col min="3337" max="3338" width="9.26953125" style="113" bestFit="1" customWidth="1"/>
    <col min="3339" max="3339" width="8.7265625" style="113"/>
    <col min="3340" max="3340" width="10.453125" style="113" bestFit="1" customWidth="1"/>
    <col min="3341" max="3584" width="8.7265625" style="113"/>
    <col min="3585" max="3585" width="4.7265625" style="113" customWidth="1"/>
    <col min="3586" max="3586" width="17.453125" style="113" customWidth="1"/>
    <col min="3587" max="3587" width="19.7265625" style="113" customWidth="1"/>
    <col min="3588" max="3588" width="13.7265625" style="113" customWidth="1"/>
    <col min="3589" max="3589" width="12.26953125" style="113" customWidth="1"/>
    <col min="3590" max="3590" width="4" style="113" customWidth="1"/>
    <col min="3591" max="3591" width="47.7265625" style="113" customWidth="1"/>
    <col min="3592" max="3592" width="15" style="113" bestFit="1" customWidth="1"/>
    <col min="3593" max="3594" width="9.26953125" style="113" bestFit="1" customWidth="1"/>
    <col min="3595" max="3595" width="8.7265625" style="113"/>
    <col min="3596" max="3596" width="10.453125" style="113" bestFit="1" customWidth="1"/>
    <col min="3597" max="3840" width="8.7265625" style="113"/>
    <col min="3841" max="3841" width="4.7265625" style="113" customWidth="1"/>
    <col min="3842" max="3842" width="17.453125" style="113" customWidth="1"/>
    <col min="3843" max="3843" width="19.7265625" style="113" customWidth="1"/>
    <col min="3844" max="3844" width="13.7265625" style="113" customWidth="1"/>
    <col min="3845" max="3845" width="12.26953125" style="113" customWidth="1"/>
    <col min="3846" max="3846" width="4" style="113" customWidth="1"/>
    <col min="3847" max="3847" width="47.7265625" style="113" customWidth="1"/>
    <col min="3848" max="3848" width="15" style="113" bestFit="1" customWidth="1"/>
    <col min="3849" max="3850" width="9.26953125" style="113" bestFit="1" customWidth="1"/>
    <col min="3851" max="3851" width="8.7265625" style="113"/>
    <col min="3852" max="3852" width="10.453125" style="113" bestFit="1" customWidth="1"/>
    <col min="3853" max="4096" width="8.7265625" style="113"/>
    <col min="4097" max="4097" width="4.7265625" style="113" customWidth="1"/>
    <col min="4098" max="4098" width="17.453125" style="113" customWidth="1"/>
    <col min="4099" max="4099" width="19.7265625" style="113" customWidth="1"/>
    <col min="4100" max="4100" width="13.7265625" style="113" customWidth="1"/>
    <col min="4101" max="4101" width="12.26953125" style="113" customWidth="1"/>
    <col min="4102" max="4102" width="4" style="113" customWidth="1"/>
    <col min="4103" max="4103" width="47.7265625" style="113" customWidth="1"/>
    <col min="4104" max="4104" width="15" style="113" bestFit="1" customWidth="1"/>
    <col min="4105" max="4106" width="9.26953125" style="113" bestFit="1" customWidth="1"/>
    <col min="4107" max="4107" width="8.7265625" style="113"/>
    <col min="4108" max="4108" width="10.453125" style="113" bestFit="1" customWidth="1"/>
    <col min="4109" max="4352" width="8.7265625" style="113"/>
    <col min="4353" max="4353" width="4.7265625" style="113" customWidth="1"/>
    <col min="4354" max="4354" width="17.453125" style="113" customWidth="1"/>
    <col min="4355" max="4355" width="19.7265625" style="113" customWidth="1"/>
    <col min="4356" max="4356" width="13.7265625" style="113" customWidth="1"/>
    <col min="4357" max="4357" width="12.26953125" style="113" customWidth="1"/>
    <col min="4358" max="4358" width="4" style="113" customWidth="1"/>
    <col min="4359" max="4359" width="47.7265625" style="113" customWidth="1"/>
    <col min="4360" max="4360" width="15" style="113" bestFit="1" customWidth="1"/>
    <col min="4361" max="4362" width="9.26953125" style="113" bestFit="1" customWidth="1"/>
    <col min="4363" max="4363" width="8.7265625" style="113"/>
    <col min="4364" max="4364" width="10.453125" style="113" bestFit="1" customWidth="1"/>
    <col min="4365" max="4608" width="8.7265625" style="113"/>
    <col min="4609" max="4609" width="4.7265625" style="113" customWidth="1"/>
    <col min="4610" max="4610" width="17.453125" style="113" customWidth="1"/>
    <col min="4611" max="4611" width="19.7265625" style="113" customWidth="1"/>
    <col min="4612" max="4612" width="13.7265625" style="113" customWidth="1"/>
    <col min="4613" max="4613" width="12.26953125" style="113" customWidth="1"/>
    <col min="4614" max="4614" width="4" style="113" customWidth="1"/>
    <col min="4615" max="4615" width="47.7265625" style="113" customWidth="1"/>
    <col min="4616" max="4616" width="15" style="113" bestFit="1" customWidth="1"/>
    <col min="4617" max="4618" width="9.26953125" style="113" bestFit="1" customWidth="1"/>
    <col min="4619" max="4619" width="8.7265625" style="113"/>
    <col min="4620" max="4620" width="10.453125" style="113" bestFit="1" customWidth="1"/>
    <col min="4621" max="4864" width="8.7265625" style="113"/>
    <col min="4865" max="4865" width="4.7265625" style="113" customWidth="1"/>
    <col min="4866" max="4866" width="17.453125" style="113" customWidth="1"/>
    <col min="4867" max="4867" width="19.7265625" style="113" customWidth="1"/>
    <col min="4868" max="4868" width="13.7265625" style="113" customWidth="1"/>
    <col min="4869" max="4869" width="12.26953125" style="113" customWidth="1"/>
    <col min="4870" max="4870" width="4" style="113" customWidth="1"/>
    <col min="4871" max="4871" width="47.7265625" style="113" customWidth="1"/>
    <col min="4872" max="4872" width="15" style="113" bestFit="1" customWidth="1"/>
    <col min="4873" max="4874" width="9.26953125" style="113" bestFit="1" customWidth="1"/>
    <col min="4875" max="4875" width="8.7265625" style="113"/>
    <col min="4876" max="4876" width="10.453125" style="113" bestFit="1" customWidth="1"/>
    <col min="4877" max="5120" width="8.7265625" style="113"/>
    <col min="5121" max="5121" width="4.7265625" style="113" customWidth="1"/>
    <col min="5122" max="5122" width="17.453125" style="113" customWidth="1"/>
    <col min="5123" max="5123" width="19.7265625" style="113" customWidth="1"/>
    <col min="5124" max="5124" width="13.7265625" style="113" customWidth="1"/>
    <col min="5125" max="5125" width="12.26953125" style="113" customWidth="1"/>
    <col min="5126" max="5126" width="4" style="113" customWidth="1"/>
    <col min="5127" max="5127" width="47.7265625" style="113" customWidth="1"/>
    <col min="5128" max="5128" width="15" style="113" bestFit="1" customWidth="1"/>
    <col min="5129" max="5130" width="9.26953125" style="113" bestFit="1" customWidth="1"/>
    <col min="5131" max="5131" width="8.7265625" style="113"/>
    <col min="5132" max="5132" width="10.453125" style="113" bestFit="1" customWidth="1"/>
    <col min="5133" max="5376" width="8.7265625" style="113"/>
    <col min="5377" max="5377" width="4.7265625" style="113" customWidth="1"/>
    <col min="5378" max="5378" width="17.453125" style="113" customWidth="1"/>
    <col min="5379" max="5379" width="19.7265625" style="113" customWidth="1"/>
    <col min="5380" max="5380" width="13.7265625" style="113" customWidth="1"/>
    <col min="5381" max="5381" width="12.26953125" style="113" customWidth="1"/>
    <col min="5382" max="5382" width="4" style="113" customWidth="1"/>
    <col min="5383" max="5383" width="47.7265625" style="113" customWidth="1"/>
    <col min="5384" max="5384" width="15" style="113" bestFit="1" customWidth="1"/>
    <col min="5385" max="5386" width="9.26953125" style="113" bestFit="1" customWidth="1"/>
    <col min="5387" max="5387" width="8.7265625" style="113"/>
    <col min="5388" max="5388" width="10.453125" style="113" bestFit="1" customWidth="1"/>
    <col min="5389" max="5632" width="8.7265625" style="113"/>
    <col min="5633" max="5633" width="4.7265625" style="113" customWidth="1"/>
    <col min="5634" max="5634" width="17.453125" style="113" customWidth="1"/>
    <col min="5635" max="5635" width="19.7265625" style="113" customWidth="1"/>
    <col min="5636" max="5636" width="13.7265625" style="113" customWidth="1"/>
    <col min="5637" max="5637" width="12.26953125" style="113" customWidth="1"/>
    <col min="5638" max="5638" width="4" style="113" customWidth="1"/>
    <col min="5639" max="5639" width="47.7265625" style="113" customWidth="1"/>
    <col min="5640" max="5640" width="15" style="113" bestFit="1" customWidth="1"/>
    <col min="5641" max="5642" width="9.26953125" style="113" bestFit="1" customWidth="1"/>
    <col min="5643" max="5643" width="8.7265625" style="113"/>
    <col min="5644" max="5644" width="10.453125" style="113" bestFit="1" customWidth="1"/>
    <col min="5645" max="5888" width="8.7265625" style="113"/>
    <col min="5889" max="5889" width="4.7265625" style="113" customWidth="1"/>
    <col min="5890" max="5890" width="17.453125" style="113" customWidth="1"/>
    <col min="5891" max="5891" width="19.7265625" style="113" customWidth="1"/>
    <col min="5892" max="5892" width="13.7265625" style="113" customWidth="1"/>
    <col min="5893" max="5893" width="12.26953125" style="113" customWidth="1"/>
    <col min="5894" max="5894" width="4" style="113" customWidth="1"/>
    <col min="5895" max="5895" width="47.7265625" style="113" customWidth="1"/>
    <col min="5896" max="5896" width="15" style="113" bestFit="1" customWidth="1"/>
    <col min="5897" max="5898" width="9.26953125" style="113" bestFit="1" customWidth="1"/>
    <col min="5899" max="5899" width="8.7265625" style="113"/>
    <col min="5900" max="5900" width="10.453125" style="113" bestFit="1" customWidth="1"/>
    <col min="5901" max="6144" width="8.7265625" style="113"/>
    <col min="6145" max="6145" width="4.7265625" style="113" customWidth="1"/>
    <col min="6146" max="6146" width="17.453125" style="113" customWidth="1"/>
    <col min="6147" max="6147" width="19.7265625" style="113" customWidth="1"/>
    <col min="6148" max="6148" width="13.7265625" style="113" customWidth="1"/>
    <col min="6149" max="6149" width="12.26953125" style="113" customWidth="1"/>
    <col min="6150" max="6150" width="4" style="113" customWidth="1"/>
    <col min="6151" max="6151" width="47.7265625" style="113" customWidth="1"/>
    <col min="6152" max="6152" width="15" style="113" bestFit="1" customWidth="1"/>
    <col min="6153" max="6154" width="9.26953125" style="113" bestFit="1" customWidth="1"/>
    <col min="6155" max="6155" width="8.7265625" style="113"/>
    <col min="6156" max="6156" width="10.453125" style="113" bestFit="1" customWidth="1"/>
    <col min="6157" max="6400" width="8.7265625" style="113"/>
    <col min="6401" max="6401" width="4.7265625" style="113" customWidth="1"/>
    <col min="6402" max="6402" width="17.453125" style="113" customWidth="1"/>
    <col min="6403" max="6403" width="19.7265625" style="113" customWidth="1"/>
    <col min="6404" max="6404" width="13.7265625" style="113" customWidth="1"/>
    <col min="6405" max="6405" width="12.26953125" style="113" customWidth="1"/>
    <col min="6406" max="6406" width="4" style="113" customWidth="1"/>
    <col min="6407" max="6407" width="47.7265625" style="113" customWidth="1"/>
    <col min="6408" max="6408" width="15" style="113" bestFit="1" customWidth="1"/>
    <col min="6409" max="6410" width="9.26953125" style="113" bestFit="1" customWidth="1"/>
    <col min="6411" max="6411" width="8.7265625" style="113"/>
    <col min="6412" max="6412" width="10.453125" style="113" bestFit="1" customWidth="1"/>
    <col min="6413" max="6656" width="8.7265625" style="113"/>
    <col min="6657" max="6657" width="4.7265625" style="113" customWidth="1"/>
    <col min="6658" max="6658" width="17.453125" style="113" customWidth="1"/>
    <col min="6659" max="6659" width="19.7265625" style="113" customWidth="1"/>
    <col min="6660" max="6660" width="13.7265625" style="113" customWidth="1"/>
    <col min="6661" max="6661" width="12.26953125" style="113" customWidth="1"/>
    <col min="6662" max="6662" width="4" style="113" customWidth="1"/>
    <col min="6663" max="6663" width="47.7265625" style="113" customWidth="1"/>
    <col min="6664" max="6664" width="15" style="113" bestFit="1" customWidth="1"/>
    <col min="6665" max="6666" width="9.26953125" style="113" bestFit="1" customWidth="1"/>
    <col min="6667" max="6667" width="8.7265625" style="113"/>
    <col min="6668" max="6668" width="10.453125" style="113" bestFit="1" customWidth="1"/>
    <col min="6669" max="6912" width="8.7265625" style="113"/>
    <col min="6913" max="6913" width="4.7265625" style="113" customWidth="1"/>
    <col min="6914" max="6914" width="17.453125" style="113" customWidth="1"/>
    <col min="6915" max="6915" width="19.7265625" style="113" customWidth="1"/>
    <col min="6916" max="6916" width="13.7265625" style="113" customWidth="1"/>
    <col min="6917" max="6917" width="12.26953125" style="113" customWidth="1"/>
    <col min="6918" max="6918" width="4" style="113" customWidth="1"/>
    <col min="6919" max="6919" width="47.7265625" style="113" customWidth="1"/>
    <col min="6920" max="6920" width="15" style="113" bestFit="1" customWidth="1"/>
    <col min="6921" max="6922" width="9.26953125" style="113" bestFit="1" customWidth="1"/>
    <col min="6923" max="6923" width="8.7265625" style="113"/>
    <col min="6924" max="6924" width="10.453125" style="113" bestFit="1" customWidth="1"/>
    <col min="6925" max="7168" width="8.7265625" style="113"/>
    <col min="7169" max="7169" width="4.7265625" style="113" customWidth="1"/>
    <col min="7170" max="7170" width="17.453125" style="113" customWidth="1"/>
    <col min="7171" max="7171" width="19.7265625" style="113" customWidth="1"/>
    <col min="7172" max="7172" width="13.7265625" style="113" customWidth="1"/>
    <col min="7173" max="7173" width="12.26953125" style="113" customWidth="1"/>
    <col min="7174" max="7174" width="4" style="113" customWidth="1"/>
    <col min="7175" max="7175" width="47.7265625" style="113" customWidth="1"/>
    <col min="7176" max="7176" width="15" style="113" bestFit="1" customWidth="1"/>
    <col min="7177" max="7178" width="9.26953125" style="113" bestFit="1" customWidth="1"/>
    <col min="7179" max="7179" width="8.7265625" style="113"/>
    <col min="7180" max="7180" width="10.453125" style="113" bestFit="1" customWidth="1"/>
    <col min="7181" max="7424" width="8.7265625" style="113"/>
    <col min="7425" max="7425" width="4.7265625" style="113" customWidth="1"/>
    <col min="7426" max="7426" width="17.453125" style="113" customWidth="1"/>
    <col min="7427" max="7427" width="19.7265625" style="113" customWidth="1"/>
    <col min="7428" max="7428" width="13.7265625" style="113" customWidth="1"/>
    <col min="7429" max="7429" width="12.26953125" style="113" customWidth="1"/>
    <col min="7430" max="7430" width="4" style="113" customWidth="1"/>
    <col min="7431" max="7431" width="47.7265625" style="113" customWidth="1"/>
    <col min="7432" max="7432" width="15" style="113" bestFit="1" customWidth="1"/>
    <col min="7433" max="7434" width="9.26953125" style="113" bestFit="1" customWidth="1"/>
    <col min="7435" max="7435" width="8.7265625" style="113"/>
    <col min="7436" max="7436" width="10.453125" style="113" bestFit="1" customWidth="1"/>
    <col min="7437" max="7680" width="8.7265625" style="113"/>
    <col min="7681" max="7681" width="4.7265625" style="113" customWidth="1"/>
    <col min="7682" max="7682" width="17.453125" style="113" customWidth="1"/>
    <col min="7683" max="7683" width="19.7265625" style="113" customWidth="1"/>
    <col min="7684" max="7684" width="13.7265625" style="113" customWidth="1"/>
    <col min="7685" max="7685" width="12.26953125" style="113" customWidth="1"/>
    <col min="7686" max="7686" width="4" style="113" customWidth="1"/>
    <col min="7687" max="7687" width="47.7265625" style="113" customWidth="1"/>
    <col min="7688" max="7688" width="15" style="113" bestFit="1" customWidth="1"/>
    <col min="7689" max="7690" width="9.26953125" style="113" bestFit="1" customWidth="1"/>
    <col min="7691" max="7691" width="8.7265625" style="113"/>
    <col min="7692" max="7692" width="10.453125" style="113" bestFit="1" customWidth="1"/>
    <col min="7693" max="7936" width="8.7265625" style="113"/>
    <col min="7937" max="7937" width="4.7265625" style="113" customWidth="1"/>
    <col min="7938" max="7938" width="17.453125" style="113" customWidth="1"/>
    <col min="7939" max="7939" width="19.7265625" style="113" customWidth="1"/>
    <col min="7940" max="7940" width="13.7265625" style="113" customWidth="1"/>
    <col min="7941" max="7941" width="12.26953125" style="113" customWidth="1"/>
    <col min="7942" max="7942" width="4" style="113" customWidth="1"/>
    <col min="7943" max="7943" width="47.7265625" style="113" customWidth="1"/>
    <col min="7944" max="7944" width="15" style="113" bestFit="1" customWidth="1"/>
    <col min="7945" max="7946" width="9.26953125" style="113" bestFit="1" customWidth="1"/>
    <col min="7947" max="7947" width="8.7265625" style="113"/>
    <col min="7948" max="7948" width="10.453125" style="113" bestFit="1" customWidth="1"/>
    <col min="7949" max="8192" width="8.7265625" style="113"/>
    <col min="8193" max="8193" width="4.7265625" style="113" customWidth="1"/>
    <col min="8194" max="8194" width="17.453125" style="113" customWidth="1"/>
    <col min="8195" max="8195" width="19.7265625" style="113" customWidth="1"/>
    <col min="8196" max="8196" width="13.7265625" style="113" customWidth="1"/>
    <col min="8197" max="8197" width="12.26953125" style="113" customWidth="1"/>
    <col min="8198" max="8198" width="4" style="113" customWidth="1"/>
    <col min="8199" max="8199" width="47.7265625" style="113" customWidth="1"/>
    <col min="8200" max="8200" width="15" style="113" bestFit="1" customWidth="1"/>
    <col min="8201" max="8202" width="9.26953125" style="113" bestFit="1" customWidth="1"/>
    <col min="8203" max="8203" width="8.7265625" style="113"/>
    <col min="8204" max="8204" width="10.453125" style="113" bestFit="1" customWidth="1"/>
    <col min="8205" max="8448" width="8.7265625" style="113"/>
    <col min="8449" max="8449" width="4.7265625" style="113" customWidth="1"/>
    <col min="8450" max="8450" width="17.453125" style="113" customWidth="1"/>
    <col min="8451" max="8451" width="19.7265625" style="113" customWidth="1"/>
    <col min="8452" max="8452" width="13.7265625" style="113" customWidth="1"/>
    <col min="8453" max="8453" width="12.26953125" style="113" customWidth="1"/>
    <col min="8454" max="8454" width="4" style="113" customWidth="1"/>
    <col min="8455" max="8455" width="47.7265625" style="113" customWidth="1"/>
    <col min="8456" max="8456" width="15" style="113" bestFit="1" customWidth="1"/>
    <col min="8457" max="8458" width="9.26953125" style="113" bestFit="1" customWidth="1"/>
    <col min="8459" max="8459" width="8.7265625" style="113"/>
    <col min="8460" max="8460" width="10.453125" style="113" bestFit="1" customWidth="1"/>
    <col min="8461" max="8704" width="8.7265625" style="113"/>
    <col min="8705" max="8705" width="4.7265625" style="113" customWidth="1"/>
    <col min="8706" max="8706" width="17.453125" style="113" customWidth="1"/>
    <col min="8707" max="8707" width="19.7265625" style="113" customWidth="1"/>
    <col min="8708" max="8708" width="13.7265625" style="113" customWidth="1"/>
    <col min="8709" max="8709" width="12.26953125" style="113" customWidth="1"/>
    <col min="8710" max="8710" width="4" style="113" customWidth="1"/>
    <col min="8711" max="8711" width="47.7265625" style="113" customWidth="1"/>
    <col min="8712" max="8712" width="15" style="113" bestFit="1" customWidth="1"/>
    <col min="8713" max="8714" width="9.26953125" style="113" bestFit="1" customWidth="1"/>
    <col min="8715" max="8715" width="8.7265625" style="113"/>
    <col min="8716" max="8716" width="10.453125" style="113" bestFit="1" customWidth="1"/>
    <col min="8717" max="8960" width="8.7265625" style="113"/>
    <col min="8961" max="8961" width="4.7265625" style="113" customWidth="1"/>
    <col min="8962" max="8962" width="17.453125" style="113" customWidth="1"/>
    <col min="8963" max="8963" width="19.7265625" style="113" customWidth="1"/>
    <col min="8964" max="8964" width="13.7265625" style="113" customWidth="1"/>
    <col min="8965" max="8965" width="12.26953125" style="113" customWidth="1"/>
    <col min="8966" max="8966" width="4" style="113" customWidth="1"/>
    <col min="8967" max="8967" width="47.7265625" style="113" customWidth="1"/>
    <col min="8968" max="8968" width="15" style="113" bestFit="1" customWidth="1"/>
    <col min="8969" max="8970" width="9.26953125" style="113" bestFit="1" customWidth="1"/>
    <col min="8971" max="8971" width="8.7265625" style="113"/>
    <col min="8972" max="8972" width="10.453125" style="113" bestFit="1" customWidth="1"/>
    <col min="8973" max="9216" width="8.7265625" style="113"/>
    <col min="9217" max="9217" width="4.7265625" style="113" customWidth="1"/>
    <col min="9218" max="9218" width="17.453125" style="113" customWidth="1"/>
    <col min="9219" max="9219" width="19.7265625" style="113" customWidth="1"/>
    <col min="9220" max="9220" width="13.7265625" style="113" customWidth="1"/>
    <col min="9221" max="9221" width="12.26953125" style="113" customWidth="1"/>
    <col min="9222" max="9222" width="4" style="113" customWidth="1"/>
    <col min="9223" max="9223" width="47.7265625" style="113" customWidth="1"/>
    <col min="9224" max="9224" width="15" style="113" bestFit="1" customWidth="1"/>
    <col min="9225" max="9226" width="9.26953125" style="113" bestFit="1" customWidth="1"/>
    <col min="9227" max="9227" width="8.7265625" style="113"/>
    <col min="9228" max="9228" width="10.453125" style="113" bestFit="1" customWidth="1"/>
    <col min="9229" max="9472" width="8.7265625" style="113"/>
    <col min="9473" max="9473" width="4.7265625" style="113" customWidth="1"/>
    <col min="9474" max="9474" width="17.453125" style="113" customWidth="1"/>
    <col min="9475" max="9475" width="19.7265625" style="113" customWidth="1"/>
    <col min="9476" max="9476" width="13.7265625" style="113" customWidth="1"/>
    <col min="9477" max="9477" width="12.26953125" style="113" customWidth="1"/>
    <col min="9478" max="9478" width="4" style="113" customWidth="1"/>
    <col min="9479" max="9479" width="47.7265625" style="113" customWidth="1"/>
    <col min="9480" max="9480" width="15" style="113" bestFit="1" customWidth="1"/>
    <col min="9481" max="9482" width="9.26953125" style="113" bestFit="1" customWidth="1"/>
    <col min="9483" max="9483" width="8.7265625" style="113"/>
    <col min="9484" max="9484" width="10.453125" style="113" bestFit="1" customWidth="1"/>
    <col min="9485" max="9728" width="8.7265625" style="113"/>
    <col min="9729" max="9729" width="4.7265625" style="113" customWidth="1"/>
    <col min="9730" max="9730" width="17.453125" style="113" customWidth="1"/>
    <col min="9731" max="9731" width="19.7265625" style="113" customWidth="1"/>
    <col min="9732" max="9732" width="13.7265625" style="113" customWidth="1"/>
    <col min="9733" max="9733" width="12.26953125" style="113" customWidth="1"/>
    <col min="9734" max="9734" width="4" style="113" customWidth="1"/>
    <col min="9735" max="9735" width="47.7265625" style="113" customWidth="1"/>
    <col min="9736" max="9736" width="15" style="113" bestFit="1" customWidth="1"/>
    <col min="9737" max="9738" width="9.26953125" style="113" bestFit="1" customWidth="1"/>
    <col min="9739" max="9739" width="8.7265625" style="113"/>
    <col min="9740" max="9740" width="10.453125" style="113" bestFit="1" customWidth="1"/>
    <col min="9741" max="9984" width="8.7265625" style="113"/>
    <col min="9985" max="9985" width="4.7265625" style="113" customWidth="1"/>
    <col min="9986" max="9986" width="17.453125" style="113" customWidth="1"/>
    <col min="9987" max="9987" width="19.7265625" style="113" customWidth="1"/>
    <col min="9988" max="9988" width="13.7265625" style="113" customWidth="1"/>
    <col min="9989" max="9989" width="12.26953125" style="113" customWidth="1"/>
    <col min="9990" max="9990" width="4" style="113" customWidth="1"/>
    <col min="9991" max="9991" width="47.7265625" style="113" customWidth="1"/>
    <col min="9992" max="9992" width="15" style="113" bestFit="1" customWidth="1"/>
    <col min="9993" max="9994" width="9.26953125" style="113" bestFit="1" customWidth="1"/>
    <col min="9995" max="9995" width="8.7265625" style="113"/>
    <col min="9996" max="9996" width="10.453125" style="113" bestFit="1" customWidth="1"/>
    <col min="9997" max="10240" width="8.7265625" style="113"/>
    <col min="10241" max="10241" width="4.7265625" style="113" customWidth="1"/>
    <col min="10242" max="10242" width="17.453125" style="113" customWidth="1"/>
    <col min="10243" max="10243" width="19.7265625" style="113" customWidth="1"/>
    <col min="10244" max="10244" width="13.7265625" style="113" customWidth="1"/>
    <col min="10245" max="10245" width="12.26953125" style="113" customWidth="1"/>
    <col min="10246" max="10246" width="4" style="113" customWidth="1"/>
    <col min="10247" max="10247" width="47.7265625" style="113" customWidth="1"/>
    <col min="10248" max="10248" width="15" style="113" bestFit="1" customWidth="1"/>
    <col min="10249" max="10250" width="9.26953125" style="113" bestFit="1" customWidth="1"/>
    <col min="10251" max="10251" width="8.7265625" style="113"/>
    <col min="10252" max="10252" width="10.453125" style="113" bestFit="1" customWidth="1"/>
    <col min="10253" max="10496" width="8.7265625" style="113"/>
    <col min="10497" max="10497" width="4.7265625" style="113" customWidth="1"/>
    <col min="10498" max="10498" width="17.453125" style="113" customWidth="1"/>
    <col min="10499" max="10499" width="19.7265625" style="113" customWidth="1"/>
    <col min="10500" max="10500" width="13.7265625" style="113" customWidth="1"/>
    <col min="10501" max="10501" width="12.26953125" style="113" customWidth="1"/>
    <col min="10502" max="10502" width="4" style="113" customWidth="1"/>
    <col min="10503" max="10503" width="47.7265625" style="113" customWidth="1"/>
    <col min="10504" max="10504" width="15" style="113" bestFit="1" customWidth="1"/>
    <col min="10505" max="10506" width="9.26953125" style="113" bestFit="1" customWidth="1"/>
    <col min="10507" max="10507" width="8.7265625" style="113"/>
    <col min="10508" max="10508" width="10.453125" style="113" bestFit="1" customWidth="1"/>
    <col min="10509" max="10752" width="8.7265625" style="113"/>
    <col min="10753" max="10753" width="4.7265625" style="113" customWidth="1"/>
    <col min="10754" max="10754" width="17.453125" style="113" customWidth="1"/>
    <col min="10755" max="10755" width="19.7265625" style="113" customWidth="1"/>
    <col min="10756" max="10756" width="13.7265625" style="113" customWidth="1"/>
    <col min="10757" max="10757" width="12.26953125" style="113" customWidth="1"/>
    <col min="10758" max="10758" width="4" style="113" customWidth="1"/>
    <col min="10759" max="10759" width="47.7265625" style="113" customWidth="1"/>
    <col min="10760" max="10760" width="15" style="113" bestFit="1" customWidth="1"/>
    <col min="10761" max="10762" width="9.26953125" style="113" bestFit="1" customWidth="1"/>
    <col min="10763" max="10763" width="8.7265625" style="113"/>
    <col min="10764" max="10764" width="10.453125" style="113" bestFit="1" customWidth="1"/>
    <col min="10765" max="11008" width="8.7265625" style="113"/>
    <col min="11009" max="11009" width="4.7265625" style="113" customWidth="1"/>
    <col min="11010" max="11010" width="17.453125" style="113" customWidth="1"/>
    <col min="11011" max="11011" width="19.7265625" style="113" customWidth="1"/>
    <col min="11012" max="11012" width="13.7265625" style="113" customWidth="1"/>
    <col min="11013" max="11013" width="12.26953125" style="113" customWidth="1"/>
    <col min="11014" max="11014" width="4" style="113" customWidth="1"/>
    <col min="11015" max="11015" width="47.7265625" style="113" customWidth="1"/>
    <col min="11016" max="11016" width="15" style="113" bestFit="1" customWidth="1"/>
    <col min="11017" max="11018" width="9.26953125" style="113" bestFit="1" customWidth="1"/>
    <col min="11019" max="11019" width="8.7265625" style="113"/>
    <col min="11020" max="11020" width="10.453125" style="113" bestFit="1" customWidth="1"/>
    <col min="11021" max="11264" width="8.7265625" style="113"/>
    <col min="11265" max="11265" width="4.7265625" style="113" customWidth="1"/>
    <col min="11266" max="11266" width="17.453125" style="113" customWidth="1"/>
    <col min="11267" max="11267" width="19.7265625" style="113" customWidth="1"/>
    <col min="11268" max="11268" width="13.7265625" style="113" customWidth="1"/>
    <col min="11269" max="11269" width="12.26953125" style="113" customWidth="1"/>
    <col min="11270" max="11270" width="4" style="113" customWidth="1"/>
    <col min="11271" max="11271" width="47.7265625" style="113" customWidth="1"/>
    <col min="11272" max="11272" width="15" style="113" bestFit="1" customWidth="1"/>
    <col min="11273" max="11274" width="9.26953125" style="113" bestFit="1" customWidth="1"/>
    <col min="11275" max="11275" width="8.7265625" style="113"/>
    <col min="11276" max="11276" width="10.453125" style="113" bestFit="1" customWidth="1"/>
    <col min="11277" max="11520" width="8.7265625" style="113"/>
    <col min="11521" max="11521" width="4.7265625" style="113" customWidth="1"/>
    <col min="11522" max="11522" width="17.453125" style="113" customWidth="1"/>
    <col min="11523" max="11523" width="19.7265625" style="113" customWidth="1"/>
    <col min="11524" max="11524" width="13.7265625" style="113" customWidth="1"/>
    <col min="11525" max="11525" width="12.26953125" style="113" customWidth="1"/>
    <col min="11526" max="11526" width="4" style="113" customWidth="1"/>
    <col min="11527" max="11527" width="47.7265625" style="113" customWidth="1"/>
    <col min="11528" max="11528" width="15" style="113" bestFit="1" customWidth="1"/>
    <col min="11529" max="11530" width="9.26953125" style="113" bestFit="1" customWidth="1"/>
    <col min="11531" max="11531" width="8.7265625" style="113"/>
    <col min="11532" max="11532" width="10.453125" style="113" bestFit="1" customWidth="1"/>
    <col min="11533" max="11776" width="8.7265625" style="113"/>
    <col min="11777" max="11777" width="4.7265625" style="113" customWidth="1"/>
    <col min="11778" max="11778" width="17.453125" style="113" customWidth="1"/>
    <col min="11779" max="11779" width="19.7265625" style="113" customWidth="1"/>
    <col min="11780" max="11780" width="13.7265625" style="113" customWidth="1"/>
    <col min="11781" max="11781" width="12.26953125" style="113" customWidth="1"/>
    <col min="11782" max="11782" width="4" style="113" customWidth="1"/>
    <col min="11783" max="11783" width="47.7265625" style="113" customWidth="1"/>
    <col min="11784" max="11784" width="15" style="113" bestFit="1" customWidth="1"/>
    <col min="11785" max="11786" width="9.26953125" style="113" bestFit="1" customWidth="1"/>
    <col min="11787" max="11787" width="8.7265625" style="113"/>
    <col min="11788" max="11788" width="10.453125" style="113" bestFit="1" customWidth="1"/>
    <col min="11789" max="12032" width="8.7265625" style="113"/>
    <col min="12033" max="12033" width="4.7265625" style="113" customWidth="1"/>
    <col min="12034" max="12034" width="17.453125" style="113" customWidth="1"/>
    <col min="12035" max="12035" width="19.7265625" style="113" customWidth="1"/>
    <col min="12036" max="12036" width="13.7265625" style="113" customWidth="1"/>
    <col min="12037" max="12037" width="12.26953125" style="113" customWidth="1"/>
    <col min="12038" max="12038" width="4" style="113" customWidth="1"/>
    <col min="12039" max="12039" width="47.7265625" style="113" customWidth="1"/>
    <col min="12040" max="12040" width="15" style="113" bestFit="1" customWidth="1"/>
    <col min="12041" max="12042" width="9.26953125" style="113" bestFit="1" customWidth="1"/>
    <col min="12043" max="12043" width="8.7265625" style="113"/>
    <col min="12044" max="12044" width="10.453125" style="113" bestFit="1" customWidth="1"/>
    <col min="12045" max="12288" width="8.7265625" style="113"/>
    <col min="12289" max="12289" width="4.7265625" style="113" customWidth="1"/>
    <col min="12290" max="12290" width="17.453125" style="113" customWidth="1"/>
    <col min="12291" max="12291" width="19.7265625" style="113" customWidth="1"/>
    <col min="12292" max="12292" width="13.7265625" style="113" customWidth="1"/>
    <col min="12293" max="12293" width="12.26953125" style="113" customWidth="1"/>
    <col min="12294" max="12294" width="4" style="113" customWidth="1"/>
    <col min="12295" max="12295" width="47.7265625" style="113" customWidth="1"/>
    <col min="12296" max="12296" width="15" style="113" bestFit="1" customWidth="1"/>
    <col min="12297" max="12298" width="9.26953125" style="113" bestFit="1" customWidth="1"/>
    <col min="12299" max="12299" width="8.7265625" style="113"/>
    <col min="12300" max="12300" width="10.453125" style="113" bestFit="1" customWidth="1"/>
    <col min="12301" max="12544" width="8.7265625" style="113"/>
    <col min="12545" max="12545" width="4.7265625" style="113" customWidth="1"/>
    <col min="12546" max="12546" width="17.453125" style="113" customWidth="1"/>
    <col min="12547" max="12547" width="19.7265625" style="113" customWidth="1"/>
    <col min="12548" max="12548" width="13.7265625" style="113" customWidth="1"/>
    <col min="12549" max="12549" width="12.26953125" style="113" customWidth="1"/>
    <col min="12550" max="12550" width="4" style="113" customWidth="1"/>
    <col min="12551" max="12551" width="47.7265625" style="113" customWidth="1"/>
    <col min="12552" max="12552" width="15" style="113" bestFit="1" customWidth="1"/>
    <col min="12553" max="12554" width="9.26953125" style="113" bestFit="1" customWidth="1"/>
    <col min="12555" max="12555" width="8.7265625" style="113"/>
    <col min="12556" max="12556" width="10.453125" style="113" bestFit="1" customWidth="1"/>
    <col min="12557" max="12800" width="8.7265625" style="113"/>
    <col min="12801" max="12801" width="4.7265625" style="113" customWidth="1"/>
    <col min="12802" max="12802" width="17.453125" style="113" customWidth="1"/>
    <col min="12803" max="12803" width="19.7265625" style="113" customWidth="1"/>
    <col min="12804" max="12804" width="13.7265625" style="113" customWidth="1"/>
    <col min="12805" max="12805" width="12.26953125" style="113" customWidth="1"/>
    <col min="12806" max="12806" width="4" style="113" customWidth="1"/>
    <col min="12807" max="12807" width="47.7265625" style="113" customWidth="1"/>
    <col min="12808" max="12808" width="15" style="113" bestFit="1" customWidth="1"/>
    <col min="12809" max="12810" width="9.26953125" style="113" bestFit="1" customWidth="1"/>
    <col min="12811" max="12811" width="8.7265625" style="113"/>
    <col min="12812" max="12812" width="10.453125" style="113" bestFit="1" customWidth="1"/>
    <col min="12813" max="13056" width="8.7265625" style="113"/>
    <col min="13057" max="13057" width="4.7265625" style="113" customWidth="1"/>
    <col min="13058" max="13058" width="17.453125" style="113" customWidth="1"/>
    <col min="13059" max="13059" width="19.7265625" style="113" customWidth="1"/>
    <col min="13060" max="13060" width="13.7265625" style="113" customWidth="1"/>
    <col min="13061" max="13061" width="12.26953125" style="113" customWidth="1"/>
    <col min="13062" max="13062" width="4" style="113" customWidth="1"/>
    <col min="13063" max="13063" width="47.7265625" style="113" customWidth="1"/>
    <col min="13064" max="13064" width="15" style="113" bestFit="1" customWidth="1"/>
    <col min="13065" max="13066" width="9.26953125" style="113" bestFit="1" customWidth="1"/>
    <col min="13067" max="13067" width="8.7265625" style="113"/>
    <col min="13068" max="13068" width="10.453125" style="113" bestFit="1" customWidth="1"/>
    <col min="13069" max="13312" width="8.7265625" style="113"/>
    <col min="13313" max="13313" width="4.7265625" style="113" customWidth="1"/>
    <col min="13314" max="13314" width="17.453125" style="113" customWidth="1"/>
    <col min="13315" max="13315" width="19.7265625" style="113" customWidth="1"/>
    <col min="13316" max="13316" width="13.7265625" style="113" customWidth="1"/>
    <col min="13317" max="13317" width="12.26953125" style="113" customWidth="1"/>
    <col min="13318" max="13318" width="4" style="113" customWidth="1"/>
    <col min="13319" max="13319" width="47.7265625" style="113" customWidth="1"/>
    <col min="13320" max="13320" width="15" style="113" bestFit="1" customWidth="1"/>
    <col min="13321" max="13322" width="9.26953125" style="113" bestFit="1" customWidth="1"/>
    <col min="13323" max="13323" width="8.7265625" style="113"/>
    <col min="13324" max="13324" width="10.453125" style="113" bestFit="1" customWidth="1"/>
    <col min="13325" max="13568" width="8.7265625" style="113"/>
    <col min="13569" max="13569" width="4.7265625" style="113" customWidth="1"/>
    <col min="13570" max="13570" width="17.453125" style="113" customWidth="1"/>
    <col min="13571" max="13571" width="19.7265625" style="113" customWidth="1"/>
    <col min="13572" max="13572" width="13.7265625" style="113" customWidth="1"/>
    <col min="13573" max="13573" width="12.26953125" style="113" customWidth="1"/>
    <col min="13574" max="13574" width="4" style="113" customWidth="1"/>
    <col min="13575" max="13575" width="47.7265625" style="113" customWidth="1"/>
    <col min="13576" max="13576" width="15" style="113" bestFit="1" customWidth="1"/>
    <col min="13577" max="13578" width="9.26953125" style="113" bestFit="1" customWidth="1"/>
    <col min="13579" max="13579" width="8.7265625" style="113"/>
    <col min="13580" max="13580" width="10.453125" style="113" bestFit="1" customWidth="1"/>
    <col min="13581" max="13824" width="8.7265625" style="113"/>
    <col min="13825" max="13825" width="4.7265625" style="113" customWidth="1"/>
    <col min="13826" max="13826" width="17.453125" style="113" customWidth="1"/>
    <col min="13827" max="13827" width="19.7265625" style="113" customWidth="1"/>
    <col min="13828" max="13828" width="13.7265625" style="113" customWidth="1"/>
    <col min="13829" max="13829" width="12.26953125" style="113" customWidth="1"/>
    <col min="13830" max="13830" width="4" style="113" customWidth="1"/>
    <col min="13831" max="13831" width="47.7265625" style="113" customWidth="1"/>
    <col min="13832" max="13832" width="15" style="113" bestFit="1" customWidth="1"/>
    <col min="13833" max="13834" width="9.26953125" style="113" bestFit="1" customWidth="1"/>
    <col min="13835" max="13835" width="8.7265625" style="113"/>
    <col min="13836" max="13836" width="10.453125" style="113" bestFit="1" customWidth="1"/>
    <col min="13837" max="14080" width="8.7265625" style="113"/>
    <col min="14081" max="14081" width="4.7265625" style="113" customWidth="1"/>
    <col min="14082" max="14082" width="17.453125" style="113" customWidth="1"/>
    <col min="14083" max="14083" width="19.7265625" style="113" customWidth="1"/>
    <col min="14084" max="14084" width="13.7265625" style="113" customWidth="1"/>
    <col min="14085" max="14085" width="12.26953125" style="113" customWidth="1"/>
    <col min="14086" max="14086" width="4" style="113" customWidth="1"/>
    <col min="14087" max="14087" width="47.7265625" style="113" customWidth="1"/>
    <col min="14088" max="14088" width="15" style="113" bestFit="1" customWidth="1"/>
    <col min="14089" max="14090" width="9.26953125" style="113" bestFit="1" customWidth="1"/>
    <col min="14091" max="14091" width="8.7265625" style="113"/>
    <col min="14092" max="14092" width="10.453125" style="113" bestFit="1" customWidth="1"/>
    <col min="14093" max="14336" width="8.7265625" style="113"/>
    <col min="14337" max="14337" width="4.7265625" style="113" customWidth="1"/>
    <col min="14338" max="14338" width="17.453125" style="113" customWidth="1"/>
    <col min="14339" max="14339" width="19.7265625" style="113" customWidth="1"/>
    <col min="14340" max="14340" width="13.7265625" style="113" customWidth="1"/>
    <col min="14341" max="14341" width="12.26953125" style="113" customWidth="1"/>
    <col min="14342" max="14342" width="4" style="113" customWidth="1"/>
    <col min="14343" max="14343" width="47.7265625" style="113" customWidth="1"/>
    <col min="14344" max="14344" width="15" style="113" bestFit="1" customWidth="1"/>
    <col min="14345" max="14346" width="9.26953125" style="113" bestFit="1" customWidth="1"/>
    <col min="14347" max="14347" width="8.7265625" style="113"/>
    <col min="14348" max="14348" width="10.453125" style="113" bestFit="1" customWidth="1"/>
    <col min="14349" max="14592" width="8.7265625" style="113"/>
    <col min="14593" max="14593" width="4.7265625" style="113" customWidth="1"/>
    <col min="14594" max="14594" width="17.453125" style="113" customWidth="1"/>
    <col min="14595" max="14595" width="19.7265625" style="113" customWidth="1"/>
    <col min="14596" max="14596" width="13.7265625" style="113" customWidth="1"/>
    <col min="14597" max="14597" width="12.26953125" style="113" customWidth="1"/>
    <col min="14598" max="14598" width="4" style="113" customWidth="1"/>
    <col min="14599" max="14599" width="47.7265625" style="113" customWidth="1"/>
    <col min="14600" max="14600" width="15" style="113" bestFit="1" customWidth="1"/>
    <col min="14601" max="14602" width="9.26953125" style="113" bestFit="1" customWidth="1"/>
    <col min="14603" max="14603" width="8.7265625" style="113"/>
    <col min="14604" max="14604" width="10.453125" style="113" bestFit="1" customWidth="1"/>
    <col min="14605" max="14848" width="8.7265625" style="113"/>
    <col min="14849" max="14849" width="4.7265625" style="113" customWidth="1"/>
    <col min="14850" max="14850" width="17.453125" style="113" customWidth="1"/>
    <col min="14851" max="14851" width="19.7265625" style="113" customWidth="1"/>
    <col min="14852" max="14852" width="13.7265625" style="113" customWidth="1"/>
    <col min="14853" max="14853" width="12.26953125" style="113" customWidth="1"/>
    <col min="14854" max="14854" width="4" style="113" customWidth="1"/>
    <col min="14855" max="14855" width="47.7265625" style="113" customWidth="1"/>
    <col min="14856" max="14856" width="15" style="113" bestFit="1" customWidth="1"/>
    <col min="14857" max="14858" width="9.26953125" style="113" bestFit="1" customWidth="1"/>
    <col min="14859" max="14859" width="8.7265625" style="113"/>
    <col min="14860" max="14860" width="10.453125" style="113" bestFit="1" customWidth="1"/>
    <col min="14861" max="15104" width="8.7265625" style="113"/>
    <col min="15105" max="15105" width="4.7265625" style="113" customWidth="1"/>
    <col min="15106" max="15106" width="17.453125" style="113" customWidth="1"/>
    <col min="15107" max="15107" width="19.7265625" style="113" customWidth="1"/>
    <col min="15108" max="15108" width="13.7265625" style="113" customWidth="1"/>
    <col min="15109" max="15109" width="12.26953125" style="113" customWidth="1"/>
    <col min="15110" max="15110" width="4" style="113" customWidth="1"/>
    <col min="15111" max="15111" width="47.7265625" style="113" customWidth="1"/>
    <col min="15112" max="15112" width="15" style="113" bestFit="1" customWidth="1"/>
    <col min="15113" max="15114" width="9.26953125" style="113" bestFit="1" customWidth="1"/>
    <col min="15115" max="15115" width="8.7265625" style="113"/>
    <col min="15116" max="15116" width="10.453125" style="113" bestFit="1" customWidth="1"/>
    <col min="15117" max="15360" width="8.7265625" style="113"/>
    <col min="15361" max="15361" width="4.7265625" style="113" customWidth="1"/>
    <col min="15362" max="15362" width="17.453125" style="113" customWidth="1"/>
    <col min="15363" max="15363" width="19.7265625" style="113" customWidth="1"/>
    <col min="15364" max="15364" width="13.7265625" style="113" customWidth="1"/>
    <col min="15365" max="15365" width="12.26953125" style="113" customWidth="1"/>
    <col min="15366" max="15366" width="4" style="113" customWidth="1"/>
    <col min="15367" max="15367" width="47.7265625" style="113" customWidth="1"/>
    <col min="15368" max="15368" width="15" style="113" bestFit="1" customWidth="1"/>
    <col min="15369" max="15370" width="9.26953125" style="113" bestFit="1" customWidth="1"/>
    <col min="15371" max="15371" width="8.7265625" style="113"/>
    <col min="15372" max="15372" width="10.453125" style="113" bestFit="1" customWidth="1"/>
    <col min="15373" max="15616" width="8.7265625" style="113"/>
    <col min="15617" max="15617" width="4.7265625" style="113" customWidth="1"/>
    <col min="15618" max="15618" width="17.453125" style="113" customWidth="1"/>
    <col min="15619" max="15619" width="19.7265625" style="113" customWidth="1"/>
    <col min="15620" max="15620" width="13.7265625" style="113" customWidth="1"/>
    <col min="15621" max="15621" width="12.26953125" style="113" customWidth="1"/>
    <col min="15622" max="15622" width="4" style="113" customWidth="1"/>
    <col min="15623" max="15623" width="47.7265625" style="113" customWidth="1"/>
    <col min="15624" max="15624" width="15" style="113" bestFit="1" customWidth="1"/>
    <col min="15625" max="15626" width="9.26953125" style="113" bestFit="1" customWidth="1"/>
    <col min="15627" max="15627" width="8.7265625" style="113"/>
    <col min="15628" max="15628" width="10.453125" style="113" bestFit="1" customWidth="1"/>
    <col min="15629" max="15872" width="8.7265625" style="113"/>
    <col min="15873" max="15873" width="4.7265625" style="113" customWidth="1"/>
    <col min="15874" max="15874" width="17.453125" style="113" customWidth="1"/>
    <col min="15875" max="15875" width="19.7265625" style="113" customWidth="1"/>
    <col min="15876" max="15876" width="13.7265625" style="113" customWidth="1"/>
    <col min="15877" max="15877" width="12.26953125" style="113" customWidth="1"/>
    <col min="15878" max="15878" width="4" style="113" customWidth="1"/>
    <col min="15879" max="15879" width="47.7265625" style="113" customWidth="1"/>
    <col min="15880" max="15880" width="15" style="113" bestFit="1" customWidth="1"/>
    <col min="15881" max="15882" width="9.26953125" style="113" bestFit="1" customWidth="1"/>
    <col min="15883" max="15883" width="8.7265625" style="113"/>
    <col min="15884" max="15884" width="10.453125" style="113" bestFit="1" customWidth="1"/>
    <col min="15885" max="16128" width="8.7265625" style="113"/>
    <col min="16129" max="16129" width="4.7265625" style="113" customWidth="1"/>
    <col min="16130" max="16130" width="17.453125" style="113" customWidth="1"/>
    <col min="16131" max="16131" width="19.7265625" style="113" customWidth="1"/>
    <col min="16132" max="16132" width="13.7265625" style="113" customWidth="1"/>
    <col min="16133" max="16133" width="12.26953125" style="113" customWidth="1"/>
    <col min="16134" max="16134" width="4" style="113" customWidth="1"/>
    <col min="16135" max="16135" width="47.7265625" style="113" customWidth="1"/>
    <col min="16136" max="16136" width="15" style="113" bestFit="1" customWidth="1"/>
    <col min="16137" max="16138" width="9.26953125" style="113" bestFit="1" customWidth="1"/>
    <col min="16139" max="16139" width="8.7265625" style="113"/>
    <col min="16140" max="16140" width="10.453125" style="113" bestFit="1" customWidth="1"/>
    <col min="16141" max="16384" width="8.7265625" style="113"/>
  </cols>
  <sheetData>
    <row r="1" spans="1:12" ht="23" x14ac:dyDescent="0.65">
      <c r="A1" s="109" t="s">
        <v>143</v>
      </c>
      <c r="B1" s="109"/>
      <c r="C1" s="109"/>
      <c r="D1" s="109"/>
      <c r="E1" s="109"/>
      <c r="F1" s="110"/>
    </row>
    <row r="3" spans="1:12" s="119" customFormat="1" ht="12.5" x14ac:dyDescent="0.35">
      <c r="A3" s="114" t="s">
        <v>51</v>
      </c>
      <c r="B3" s="114" t="s">
        <v>52</v>
      </c>
      <c r="C3" s="114" t="s">
        <v>53</v>
      </c>
      <c r="D3" s="115" t="s">
        <v>144</v>
      </c>
      <c r="E3" s="115"/>
      <c r="F3" s="116"/>
      <c r="G3" s="117"/>
      <c r="H3" s="118"/>
      <c r="I3" s="117"/>
      <c r="J3" s="117"/>
      <c r="K3" s="117"/>
      <c r="L3" s="117"/>
    </row>
    <row r="4" spans="1:12" s="119" customFormat="1" ht="12.5" x14ac:dyDescent="0.35">
      <c r="A4" s="114"/>
      <c r="B4" s="114"/>
      <c r="C4" s="114"/>
      <c r="D4" s="120" t="s">
        <v>145</v>
      </c>
      <c r="E4" s="121" t="s">
        <v>146</v>
      </c>
      <c r="F4" s="116"/>
      <c r="G4" s="122"/>
      <c r="H4" s="118"/>
      <c r="I4" s="123"/>
      <c r="J4" s="123"/>
      <c r="K4" s="123"/>
      <c r="L4" s="117"/>
    </row>
    <row r="5" spans="1:12" s="132" customFormat="1" x14ac:dyDescent="0.35">
      <c r="A5" s="124">
        <v>1</v>
      </c>
      <c r="B5" s="125" t="s">
        <v>72</v>
      </c>
      <c r="C5" s="126" t="s">
        <v>73</v>
      </c>
      <c r="D5" s="127" t="s">
        <v>73</v>
      </c>
      <c r="E5" s="128">
        <v>4492000</v>
      </c>
      <c r="F5" s="129"/>
      <c r="G5" s="130"/>
      <c r="H5" s="131"/>
      <c r="I5" s="130"/>
      <c r="J5" s="130"/>
      <c r="K5" s="130"/>
      <c r="L5" s="130"/>
    </row>
    <row r="6" spans="1:12" s="132" customFormat="1" x14ac:dyDescent="0.35">
      <c r="A6" s="124">
        <v>2</v>
      </c>
      <c r="B6" s="125" t="s">
        <v>74</v>
      </c>
      <c r="C6" s="126" t="s">
        <v>75</v>
      </c>
      <c r="D6" s="127" t="s">
        <v>75</v>
      </c>
      <c r="E6" s="128">
        <v>3808000</v>
      </c>
      <c r="F6" s="129"/>
      <c r="G6" s="130"/>
      <c r="H6" s="131"/>
      <c r="I6" s="130"/>
      <c r="J6" s="130"/>
      <c r="K6" s="130"/>
      <c r="L6" s="130"/>
    </row>
    <row r="7" spans="1:12" s="132" customFormat="1" x14ac:dyDescent="0.35">
      <c r="A7" s="124">
        <v>3</v>
      </c>
      <c r="B7" s="125" t="s">
        <v>76</v>
      </c>
      <c r="C7" s="126" t="s">
        <v>77</v>
      </c>
      <c r="D7" s="126" t="s">
        <v>147</v>
      </c>
      <c r="E7" s="128">
        <v>3016000</v>
      </c>
      <c r="F7" s="129"/>
      <c r="G7" s="130"/>
      <c r="H7" s="131"/>
      <c r="I7" s="130"/>
      <c r="J7" s="130"/>
      <c r="K7" s="130"/>
      <c r="L7" s="130"/>
    </row>
    <row r="8" spans="1:12" s="132" customFormat="1" x14ac:dyDescent="0.35">
      <c r="A8" s="124">
        <v>4</v>
      </c>
      <c r="B8" s="125" t="s">
        <v>78</v>
      </c>
      <c r="C8" s="126" t="s">
        <v>79</v>
      </c>
      <c r="D8" s="127" t="s">
        <v>148</v>
      </c>
      <c r="E8" s="128">
        <v>2888000</v>
      </c>
      <c r="F8" s="129"/>
      <c r="G8" s="130"/>
      <c r="H8" s="131"/>
      <c r="I8" s="130"/>
      <c r="J8" s="130"/>
      <c r="K8" s="130"/>
      <c r="L8" s="130"/>
    </row>
    <row r="9" spans="1:12" s="132" customFormat="1" x14ac:dyDescent="0.35">
      <c r="A9" s="124">
        <v>5</v>
      </c>
      <c r="B9" s="125" t="s">
        <v>80</v>
      </c>
      <c r="C9" s="126" t="s">
        <v>81</v>
      </c>
      <c r="D9" s="127" t="s">
        <v>81</v>
      </c>
      <c r="E9" s="128">
        <v>2460000</v>
      </c>
      <c r="F9" s="129"/>
      <c r="G9" s="130"/>
      <c r="H9" s="131"/>
      <c r="I9" s="130"/>
      <c r="J9" s="130"/>
      <c r="K9" s="130"/>
      <c r="L9" s="130"/>
    </row>
    <row r="10" spans="1:12" s="132" customFormat="1" x14ac:dyDescent="0.35">
      <c r="A10" s="124">
        <v>6</v>
      </c>
      <c r="B10" s="125" t="s">
        <v>82</v>
      </c>
      <c r="C10" s="126" t="s">
        <v>83</v>
      </c>
      <c r="D10" s="127" t="s">
        <v>83</v>
      </c>
      <c r="E10" s="128">
        <v>2952000</v>
      </c>
      <c r="F10" s="129"/>
      <c r="G10" s="130"/>
      <c r="H10" s="131"/>
      <c r="I10" s="130"/>
      <c r="J10" s="130"/>
      <c r="K10" s="130"/>
      <c r="L10" s="130"/>
    </row>
    <row r="11" spans="1:12" s="132" customFormat="1" x14ac:dyDescent="0.35">
      <c r="A11" s="124">
        <v>7</v>
      </c>
      <c r="B11" s="125" t="s">
        <v>84</v>
      </c>
      <c r="C11" s="126" t="s">
        <v>85</v>
      </c>
      <c r="D11" s="127" t="s">
        <v>85</v>
      </c>
      <c r="E11" s="128">
        <v>2268000</v>
      </c>
      <c r="F11" s="129"/>
      <c r="G11" s="130"/>
      <c r="H11" s="131"/>
      <c r="I11" s="130"/>
      <c r="J11" s="130"/>
      <c r="K11" s="130"/>
      <c r="L11" s="130"/>
    </row>
    <row r="12" spans="1:12" s="132" customFormat="1" x14ac:dyDescent="0.35">
      <c r="A12" s="124">
        <v>8</v>
      </c>
      <c r="B12" s="125" t="s">
        <v>86</v>
      </c>
      <c r="C12" s="126" t="s">
        <v>87</v>
      </c>
      <c r="D12" s="126" t="s">
        <v>87</v>
      </c>
      <c r="E12" s="128">
        <v>1583000</v>
      </c>
      <c r="F12" s="129"/>
      <c r="G12" s="130"/>
      <c r="H12" s="131"/>
      <c r="I12" s="130"/>
      <c r="J12" s="130"/>
      <c r="K12" s="130"/>
      <c r="L12" s="130"/>
    </row>
    <row r="13" spans="1:12" s="132" customFormat="1" x14ac:dyDescent="0.35">
      <c r="A13" s="124">
        <v>9</v>
      </c>
      <c r="B13" s="125" t="s">
        <v>88</v>
      </c>
      <c r="C13" s="126" t="s">
        <v>89</v>
      </c>
      <c r="D13" s="126" t="s">
        <v>89</v>
      </c>
      <c r="E13" s="128">
        <v>2621000</v>
      </c>
      <c r="F13" s="129"/>
      <c r="G13" s="130"/>
      <c r="H13" s="131"/>
      <c r="I13" s="130"/>
      <c r="J13" s="130"/>
      <c r="K13" s="130"/>
      <c r="L13" s="130"/>
    </row>
    <row r="14" spans="1:12" s="132" customFormat="1" x14ac:dyDescent="0.35">
      <c r="A14" s="124">
        <v>10</v>
      </c>
      <c r="B14" s="125" t="s">
        <v>90</v>
      </c>
      <c r="C14" s="126" t="s">
        <v>91</v>
      </c>
      <c r="D14" s="126" t="s">
        <v>91</v>
      </c>
      <c r="E14" s="128">
        <v>2139000</v>
      </c>
      <c r="F14" s="129"/>
      <c r="G14" s="130"/>
      <c r="H14" s="131"/>
      <c r="I14" s="130"/>
      <c r="J14" s="130"/>
      <c r="K14" s="130"/>
      <c r="L14" s="130"/>
    </row>
    <row r="15" spans="1:12" s="132" customFormat="1" x14ac:dyDescent="0.35">
      <c r="A15" s="124">
        <v>11</v>
      </c>
      <c r="B15" s="125" t="s">
        <v>92</v>
      </c>
      <c r="C15" s="126" t="s">
        <v>93</v>
      </c>
      <c r="D15" s="127"/>
      <c r="E15" s="128">
        <v>0</v>
      </c>
      <c r="F15" s="129"/>
      <c r="G15" s="130"/>
      <c r="H15" s="131"/>
      <c r="I15" s="130"/>
      <c r="J15" s="130"/>
      <c r="K15" s="130"/>
      <c r="L15" s="130"/>
    </row>
    <row r="16" spans="1:12" s="132" customFormat="1" x14ac:dyDescent="0.35">
      <c r="A16" s="124">
        <v>12</v>
      </c>
      <c r="B16" s="125" t="s">
        <v>149</v>
      </c>
      <c r="C16" s="126" t="s">
        <v>95</v>
      </c>
      <c r="D16" s="127"/>
      <c r="E16" s="128">
        <v>0</v>
      </c>
      <c r="F16" s="129"/>
      <c r="G16" s="133"/>
      <c r="H16" s="134"/>
      <c r="I16" s="133"/>
      <c r="J16" s="133"/>
      <c r="K16" s="133"/>
      <c r="L16" s="130"/>
    </row>
    <row r="17" spans="1:12" s="132" customFormat="1" x14ac:dyDescent="0.35">
      <c r="A17" s="124">
        <v>13</v>
      </c>
      <c r="B17" s="125" t="s">
        <v>96</v>
      </c>
      <c r="C17" s="126" t="s">
        <v>97</v>
      </c>
      <c r="D17" s="127"/>
      <c r="E17" s="128">
        <v>0</v>
      </c>
      <c r="F17" s="129"/>
      <c r="G17" s="135"/>
      <c r="H17" s="136"/>
      <c r="I17" s="136"/>
      <c r="J17" s="136"/>
      <c r="K17" s="136"/>
      <c r="L17" s="130"/>
    </row>
    <row r="18" spans="1:12" s="132" customFormat="1" x14ac:dyDescent="0.35">
      <c r="A18" s="124">
        <v>14</v>
      </c>
      <c r="B18" s="125" t="s">
        <v>98</v>
      </c>
      <c r="C18" s="126" t="s">
        <v>99</v>
      </c>
      <c r="D18" s="126" t="s">
        <v>99</v>
      </c>
      <c r="E18" s="128">
        <v>2182000</v>
      </c>
      <c r="F18" s="129"/>
      <c r="G18" s="135"/>
      <c r="H18" s="137"/>
      <c r="I18" s="136"/>
      <c r="J18" s="136"/>
      <c r="K18" s="136"/>
      <c r="L18" s="138"/>
    </row>
    <row r="19" spans="1:12" s="132" customFormat="1" x14ac:dyDescent="0.35">
      <c r="A19" s="124"/>
      <c r="B19" s="125"/>
      <c r="C19" s="126"/>
      <c r="D19" s="126" t="s">
        <v>150</v>
      </c>
      <c r="E19" s="128">
        <v>2342000</v>
      </c>
      <c r="F19" s="129"/>
      <c r="G19" s="135"/>
      <c r="H19" s="137"/>
      <c r="I19" s="136"/>
      <c r="J19" s="136"/>
      <c r="K19" s="136"/>
      <c r="L19" s="130"/>
    </row>
    <row r="20" spans="1:12" s="132" customFormat="1" x14ac:dyDescent="0.35">
      <c r="A20" s="124">
        <v>15</v>
      </c>
      <c r="B20" s="125" t="s">
        <v>151</v>
      </c>
      <c r="C20" s="126" t="s">
        <v>101</v>
      </c>
      <c r="D20" s="126" t="s">
        <v>152</v>
      </c>
      <c r="E20" s="128">
        <v>2268000</v>
      </c>
      <c r="F20" s="129"/>
      <c r="G20" s="136"/>
      <c r="H20" s="136"/>
      <c r="I20" s="136"/>
      <c r="J20" s="136"/>
      <c r="K20" s="136"/>
      <c r="L20" s="130"/>
    </row>
    <row r="21" spans="1:12" s="132" customFormat="1" x14ac:dyDescent="0.35">
      <c r="A21" s="124">
        <v>16</v>
      </c>
      <c r="B21" s="125" t="s">
        <v>102</v>
      </c>
      <c r="C21" s="126" t="s">
        <v>103</v>
      </c>
      <c r="D21" s="126" t="s">
        <v>103</v>
      </c>
      <c r="E21" s="128">
        <v>2674000</v>
      </c>
      <c r="F21" s="129"/>
      <c r="G21" s="136"/>
      <c r="H21" s="136"/>
      <c r="I21" s="136"/>
      <c r="J21" s="136"/>
      <c r="K21" s="136"/>
      <c r="L21" s="130"/>
    </row>
    <row r="22" spans="1:12" s="132" customFormat="1" x14ac:dyDescent="0.35">
      <c r="A22" s="124"/>
      <c r="B22" s="125"/>
      <c r="C22" s="126"/>
      <c r="D22" s="126" t="s">
        <v>153</v>
      </c>
      <c r="E22" s="128">
        <v>2695000</v>
      </c>
      <c r="F22" s="129"/>
      <c r="G22" s="136"/>
      <c r="H22" s="136"/>
      <c r="I22" s="136"/>
      <c r="J22" s="136"/>
      <c r="K22" s="136"/>
      <c r="L22" s="130"/>
    </row>
    <row r="23" spans="1:12" s="132" customFormat="1" x14ac:dyDescent="0.35">
      <c r="A23" s="124">
        <v>17</v>
      </c>
      <c r="B23" s="125" t="s">
        <v>104</v>
      </c>
      <c r="C23" s="126" t="s">
        <v>105</v>
      </c>
      <c r="D23" s="126" t="s">
        <v>105</v>
      </c>
      <c r="E23" s="128">
        <v>3262000</v>
      </c>
      <c r="F23" s="129"/>
      <c r="G23" s="136"/>
      <c r="H23" s="139"/>
      <c r="I23" s="136"/>
      <c r="J23" s="136"/>
      <c r="K23" s="136"/>
      <c r="L23" s="140"/>
    </row>
    <row r="24" spans="1:12" s="132" customFormat="1" x14ac:dyDescent="0.35">
      <c r="A24" s="124">
        <v>18</v>
      </c>
      <c r="B24" s="125" t="s">
        <v>106</v>
      </c>
      <c r="C24" s="126" t="s">
        <v>107</v>
      </c>
      <c r="D24" s="127" t="s">
        <v>107</v>
      </c>
      <c r="E24" s="128">
        <v>3230000</v>
      </c>
      <c r="F24" s="129"/>
      <c r="G24" s="136"/>
      <c r="H24" s="134"/>
      <c r="I24" s="133"/>
      <c r="J24" s="133"/>
      <c r="K24" s="133"/>
      <c r="L24" s="130"/>
    </row>
    <row r="25" spans="1:12" s="132" customFormat="1" x14ac:dyDescent="0.35">
      <c r="A25" s="124">
        <v>19</v>
      </c>
      <c r="B25" s="125" t="s">
        <v>108</v>
      </c>
      <c r="C25" s="126" t="s">
        <v>109</v>
      </c>
      <c r="D25" s="127" t="s">
        <v>109</v>
      </c>
      <c r="E25" s="128">
        <v>5081000</v>
      </c>
      <c r="F25" s="129"/>
      <c r="G25" s="130"/>
      <c r="H25" s="131"/>
      <c r="I25" s="130"/>
      <c r="J25" s="130"/>
      <c r="K25" s="130"/>
      <c r="L25" s="130"/>
    </row>
    <row r="26" spans="1:12" s="132" customFormat="1" x14ac:dyDescent="0.35">
      <c r="A26" s="124">
        <v>20</v>
      </c>
      <c r="B26" s="125" t="s">
        <v>110</v>
      </c>
      <c r="C26" s="126" t="s">
        <v>111</v>
      </c>
      <c r="D26" s="126" t="s">
        <v>111</v>
      </c>
      <c r="E26" s="128">
        <v>2781000</v>
      </c>
      <c r="F26" s="129"/>
      <c r="G26" s="130"/>
      <c r="H26" s="131"/>
      <c r="I26" s="130"/>
      <c r="J26" s="130"/>
      <c r="K26" s="130"/>
      <c r="L26" s="130"/>
    </row>
    <row r="27" spans="1:12" s="132" customFormat="1" x14ac:dyDescent="0.35">
      <c r="A27" s="124">
        <v>21</v>
      </c>
      <c r="B27" s="125" t="s">
        <v>112</v>
      </c>
      <c r="C27" s="126" t="s">
        <v>113</v>
      </c>
      <c r="D27" s="127" t="s">
        <v>113</v>
      </c>
      <c r="E27" s="128">
        <v>2984000</v>
      </c>
      <c r="F27" s="129"/>
      <c r="G27" s="130"/>
      <c r="H27" s="131"/>
      <c r="I27" s="130"/>
      <c r="J27" s="130"/>
      <c r="K27" s="130"/>
      <c r="L27" s="130"/>
    </row>
    <row r="28" spans="1:12" s="132" customFormat="1" x14ac:dyDescent="0.35">
      <c r="A28" s="124">
        <v>22</v>
      </c>
      <c r="B28" s="125" t="s">
        <v>114</v>
      </c>
      <c r="C28" s="126" t="s">
        <v>115</v>
      </c>
      <c r="D28" s="127" t="s">
        <v>115</v>
      </c>
      <c r="E28" s="128">
        <v>2995000</v>
      </c>
      <c r="F28" s="129"/>
      <c r="G28" s="130"/>
      <c r="H28" s="131"/>
      <c r="I28" s="130"/>
      <c r="J28" s="130"/>
      <c r="K28" s="130"/>
      <c r="L28" s="130"/>
    </row>
    <row r="29" spans="1:12" s="132" customFormat="1" x14ac:dyDescent="0.35">
      <c r="A29" s="124">
        <v>23</v>
      </c>
      <c r="B29" s="125" t="s">
        <v>116</v>
      </c>
      <c r="C29" s="126" t="s">
        <v>117</v>
      </c>
      <c r="D29" s="127" t="s">
        <v>154</v>
      </c>
      <c r="E29" s="128">
        <v>3797000</v>
      </c>
      <c r="F29" s="129"/>
      <c r="G29" s="130"/>
      <c r="H29" s="131"/>
      <c r="I29" s="130"/>
      <c r="J29" s="130"/>
      <c r="K29" s="130"/>
      <c r="L29" s="130"/>
    </row>
    <row r="30" spans="1:12" s="132" customFormat="1" x14ac:dyDescent="0.35">
      <c r="A30" s="124">
        <v>24</v>
      </c>
      <c r="B30" s="125" t="s">
        <v>118</v>
      </c>
      <c r="C30" s="126" t="s">
        <v>119</v>
      </c>
      <c r="D30" s="126" t="s">
        <v>155</v>
      </c>
      <c r="E30" s="141">
        <v>3797000</v>
      </c>
      <c r="F30" s="129"/>
      <c r="G30" s="133"/>
      <c r="H30" s="142"/>
      <c r="I30" s="133"/>
      <c r="J30" s="133"/>
      <c r="K30" s="133"/>
      <c r="L30" s="130"/>
    </row>
    <row r="31" spans="1:12" s="132" customFormat="1" x14ac:dyDescent="0.35">
      <c r="A31" s="124">
        <v>25</v>
      </c>
      <c r="B31" s="125" t="s">
        <v>120</v>
      </c>
      <c r="C31" s="126" t="s">
        <v>121</v>
      </c>
      <c r="D31" s="126" t="s">
        <v>121</v>
      </c>
      <c r="E31" s="128">
        <v>5102000</v>
      </c>
      <c r="F31" s="129"/>
      <c r="G31" s="140"/>
      <c r="H31" s="131"/>
      <c r="I31" s="130"/>
      <c r="J31" s="130"/>
      <c r="K31" s="130"/>
      <c r="L31" s="130"/>
    </row>
    <row r="32" spans="1:12" s="132" customFormat="1" x14ac:dyDescent="0.35">
      <c r="A32" s="124">
        <v>26</v>
      </c>
      <c r="B32" s="125" t="s">
        <v>122</v>
      </c>
      <c r="C32" s="126" t="s">
        <v>123</v>
      </c>
      <c r="D32" s="126" t="s">
        <v>123</v>
      </c>
      <c r="E32" s="128">
        <v>4824000</v>
      </c>
      <c r="F32" s="129"/>
      <c r="G32" s="130"/>
      <c r="H32" s="131"/>
      <c r="I32" s="130"/>
      <c r="J32" s="130"/>
      <c r="K32" s="130"/>
      <c r="L32" s="138"/>
    </row>
    <row r="33" spans="1:12" s="132" customFormat="1" x14ac:dyDescent="0.35">
      <c r="A33" s="124">
        <v>27</v>
      </c>
      <c r="B33" s="125" t="s">
        <v>124</v>
      </c>
      <c r="C33" s="126" t="s">
        <v>125</v>
      </c>
      <c r="D33" s="126" t="s">
        <v>125</v>
      </c>
      <c r="E33" s="128">
        <v>4867000</v>
      </c>
      <c r="F33" s="129"/>
      <c r="G33" s="130"/>
      <c r="H33" s="131"/>
      <c r="I33" s="130"/>
      <c r="J33" s="130"/>
      <c r="K33" s="130"/>
      <c r="L33" s="130"/>
    </row>
    <row r="34" spans="1:12" s="132" customFormat="1" x14ac:dyDescent="0.35">
      <c r="A34" s="124">
        <v>28</v>
      </c>
      <c r="B34" s="125" t="s">
        <v>126</v>
      </c>
      <c r="C34" s="126" t="s">
        <v>127</v>
      </c>
      <c r="D34" s="126" t="s">
        <v>127</v>
      </c>
      <c r="E34" s="128">
        <v>3829000</v>
      </c>
      <c r="F34" s="129"/>
      <c r="G34" s="130"/>
      <c r="H34" s="131"/>
      <c r="I34" s="130"/>
      <c r="J34" s="130"/>
      <c r="K34" s="130"/>
      <c r="L34" s="130"/>
    </row>
    <row r="35" spans="1:12" s="132" customFormat="1" x14ac:dyDescent="0.35">
      <c r="A35" s="124">
        <v>29</v>
      </c>
      <c r="B35" s="125" t="s">
        <v>128</v>
      </c>
      <c r="C35" s="126" t="s">
        <v>129</v>
      </c>
      <c r="D35" s="127" t="s">
        <v>129</v>
      </c>
      <c r="E35" s="128">
        <v>5113000</v>
      </c>
      <c r="F35" s="129"/>
      <c r="G35" s="130"/>
      <c r="H35" s="131"/>
      <c r="I35" s="130"/>
      <c r="J35" s="130"/>
      <c r="K35" s="130"/>
      <c r="L35" s="130"/>
    </row>
    <row r="36" spans="1:12" s="132" customFormat="1" x14ac:dyDescent="0.35">
      <c r="A36" s="124">
        <v>30</v>
      </c>
      <c r="B36" s="125" t="s">
        <v>130</v>
      </c>
      <c r="C36" s="126" t="s">
        <v>131</v>
      </c>
      <c r="D36" s="127" t="s">
        <v>131</v>
      </c>
      <c r="E36" s="128">
        <v>4182000</v>
      </c>
      <c r="F36" s="129"/>
      <c r="G36" s="140"/>
      <c r="H36" s="131"/>
      <c r="I36" s="130"/>
      <c r="J36" s="130"/>
      <c r="K36" s="130"/>
      <c r="L36" s="130"/>
    </row>
    <row r="37" spans="1:12" s="132" customFormat="1" x14ac:dyDescent="0.35">
      <c r="A37" s="124">
        <v>31</v>
      </c>
      <c r="B37" s="125" t="s">
        <v>132</v>
      </c>
      <c r="C37" s="126" t="s">
        <v>133</v>
      </c>
      <c r="D37" s="127" t="s">
        <v>133</v>
      </c>
      <c r="E37" s="128">
        <v>7081000</v>
      </c>
      <c r="F37" s="129"/>
      <c r="G37" s="130"/>
      <c r="H37" s="131"/>
      <c r="I37" s="130"/>
      <c r="J37" s="130"/>
      <c r="K37" s="130"/>
      <c r="L37" s="130"/>
    </row>
    <row r="38" spans="1:12" s="132" customFormat="1" x14ac:dyDescent="0.35">
      <c r="A38" s="124">
        <v>32</v>
      </c>
      <c r="B38" s="125" t="s">
        <v>134</v>
      </c>
      <c r="C38" s="126" t="s">
        <v>135</v>
      </c>
      <c r="D38" s="127" t="s">
        <v>156</v>
      </c>
      <c r="E38" s="128">
        <v>6664000</v>
      </c>
      <c r="F38" s="129"/>
      <c r="G38" s="130"/>
      <c r="H38" s="131"/>
      <c r="I38" s="130"/>
      <c r="J38" s="130"/>
      <c r="K38" s="130"/>
      <c r="L38" s="130"/>
    </row>
    <row r="39" spans="1:12" s="132" customFormat="1" x14ac:dyDescent="0.35">
      <c r="A39" s="124">
        <v>33</v>
      </c>
      <c r="B39" s="125" t="s">
        <v>136</v>
      </c>
      <c r="C39" s="127" t="s">
        <v>137</v>
      </c>
      <c r="D39" s="127" t="s">
        <v>137</v>
      </c>
      <c r="E39" s="141">
        <v>8193000</v>
      </c>
      <c r="F39" s="129"/>
      <c r="G39" s="130"/>
      <c r="H39" s="131"/>
      <c r="I39" s="130"/>
      <c r="J39" s="130"/>
      <c r="K39" s="130"/>
      <c r="L39" s="130"/>
    </row>
    <row r="40" spans="1:12" s="132" customFormat="1" x14ac:dyDescent="0.35">
      <c r="A40" s="124"/>
      <c r="B40" s="125"/>
      <c r="C40" s="126"/>
      <c r="D40" s="127" t="s">
        <v>157</v>
      </c>
      <c r="E40" s="128">
        <v>7519000</v>
      </c>
      <c r="F40" s="129"/>
      <c r="G40" s="140"/>
      <c r="H40" s="131"/>
      <c r="I40" s="130"/>
      <c r="J40" s="130"/>
      <c r="K40" s="130"/>
      <c r="L40" s="130"/>
    </row>
    <row r="41" spans="1:12" s="132" customFormat="1" x14ac:dyDescent="0.35">
      <c r="A41" s="124"/>
      <c r="B41" s="125"/>
      <c r="C41" s="126"/>
      <c r="D41" s="127" t="s">
        <v>158</v>
      </c>
      <c r="E41" s="141">
        <v>7487000</v>
      </c>
      <c r="F41" s="129"/>
      <c r="G41" s="130"/>
      <c r="H41" s="131"/>
      <c r="I41" s="138"/>
      <c r="J41" s="130"/>
      <c r="K41" s="130"/>
      <c r="L41" s="130"/>
    </row>
    <row r="42" spans="1:12" s="132" customFormat="1" x14ac:dyDescent="0.35">
      <c r="A42" s="124">
        <v>34</v>
      </c>
      <c r="B42" s="125" t="s">
        <v>138</v>
      </c>
      <c r="C42" s="126" t="s">
        <v>139</v>
      </c>
      <c r="D42" s="127" t="s">
        <v>139</v>
      </c>
      <c r="E42" s="128">
        <v>10824000</v>
      </c>
      <c r="F42" s="129"/>
      <c r="G42" s="130"/>
      <c r="H42" s="131"/>
      <c r="I42" s="130"/>
      <c r="J42" s="130"/>
      <c r="K42" s="130"/>
      <c r="L42" s="130"/>
    </row>
    <row r="43" spans="1:12" ht="12" x14ac:dyDescent="0.25">
      <c r="D43" s="145"/>
    </row>
  </sheetData>
  <mergeCells count="6">
    <mergeCell ref="A1:E1"/>
    <mergeCell ref="A3:A4"/>
    <mergeCell ref="B3:B4"/>
    <mergeCell ref="C3:C4"/>
    <mergeCell ref="D3:E3"/>
    <mergeCell ref="G17:G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9097-AA7D-4D3C-BFAE-8FC87263F8B5}">
  <dimension ref="B3:D11"/>
  <sheetViews>
    <sheetView workbookViewId="0">
      <selection activeCell="E21" sqref="E21"/>
    </sheetView>
  </sheetViews>
  <sheetFormatPr defaultRowHeight="14.5" x14ac:dyDescent="0.35"/>
  <cols>
    <col min="1" max="1" width="8.81640625" customWidth="1"/>
    <col min="2" max="2" width="30.1796875" customWidth="1"/>
    <col min="3" max="3" width="24.54296875" customWidth="1"/>
    <col min="4" max="4" width="10.453125" bestFit="1" customWidth="1"/>
    <col min="257" max="257" width="8.81640625" customWidth="1"/>
    <col min="258" max="258" width="30.1796875" customWidth="1"/>
    <col min="259" max="259" width="24.54296875" customWidth="1"/>
    <col min="260" max="260" width="10.453125" bestFit="1" customWidth="1"/>
    <col min="513" max="513" width="8.81640625" customWidth="1"/>
    <col min="514" max="514" width="30.1796875" customWidth="1"/>
    <col min="515" max="515" width="24.54296875" customWidth="1"/>
    <col min="516" max="516" width="10.453125" bestFit="1" customWidth="1"/>
    <col min="769" max="769" width="8.81640625" customWidth="1"/>
    <col min="770" max="770" width="30.1796875" customWidth="1"/>
    <col min="771" max="771" width="24.54296875" customWidth="1"/>
    <col min="772" max="772" width="10.453125" bestFit="1" customWidth="1"/>
    <col min="1025" max="1025" width="8.81640625" customWidth="1"/>
    <col min="1026" max="1026" width="30.1796875" customWidth="1"/>
    <col min="1027" max="1027" width="24.54296875" customWidth="1"/>
    <col min="1028" max="1028" width="10.453125" bestFit="1" customWidth="1"/>
    <col min="1281" max="1281" width="8.81640625" customWidth="1"/>
    <col min="1282" max="1282" width="30.1796875" customWidth="1"/>
    <col min="1283" max="1283" width="24.54296875" customWidth="1"/>
    <col min="1284" max="1284" width="10.453125" bestFit="1" customWidth="1"/>
    <col min="1537" max="1537" width="8.81640625" customWidth="1"/>
    <col min="1538" max="1538" width="30.1796875" customWidth="1"/>
    <col min="1539" max="1539" width="24.54296875" customWidth="1"/>
    <col min="1540" max="1540" width="10.453125" bestFit="1" customWidth="1"/>
    <col min="1793" max="1793" width="8.81640625" customWidth="1"/>
    <col min="1794" max="1794" width="30.1796875" customWidth="1"/>
    <col min="1795" max="1795" width="24.54296875" customWidth="1"/>
    <col min="1796" max="1796" width="10.453125" bestFit="1" customWidth="1"/>
    <col min="2049" max="2049" width="8.81640625" customWidth="1"/>
    <col min="2050" max="2050" width="30.1796875" customWidth="1"/>
    <col min="2051" max="2051" width="24.54296875" customWidth="1"/>
    <col min="2052" max="2052" width="10.453125" bestFit="1" customWidth="1"/>
    <col min="2305" max="2305" width="8.81640625" customWidth="1"/>
    <col min="2306" max="2306" width="30.1796875" customWidth="1"/>
    <col min="2307" max="2307" width="24.54296875" customWidth="1"/>
    <col min="2308" max="2308" width="10.453125" bestFit="1" customWidth="1"/>
    <col min="2561" max="2561" width="8.81640625" customWidth="1"/>
    <col min="2562" max="2562" width="30.1796875" customWidth="1"/>
    <col min="2563" max="2563" width="24.54296875" customWidth="1"/>
    <col min="2564" max="2564" width="10.453125" bestFit="1" customWidth="1"/>
    <col min="2817" max="2817" width="8.81640625" customWidth="1"/>
    <col min="2818" max="2818" width="30.1796875" customWidth="1"/>
    <col min="2819" max="2819" width="24.54296875" customWidth="1"/>
    <col min="2820" max="2820" width="10.453125" bestFit="1" customWidth="1"/>
    <col min="3073" max="3073" width="8.81640625" customWidth="1"/>
    <col min="3074" max="3074" width="30.1796875" customWidth="1"/>
    <col min="3075" max="3075" width="24.54296875" customWidth="1"/>
    <col min="3076" max="3076" width="10.453125" bestFit="1" customWidth="1"/>
    <col min="3329" max="3329" width="8.81640625" customWidth="1"/>
    <col min="3330" max="3330" width="30.1796875" customWidth="1"/>
    <col min="3331" max="3331" width="24.54296875" customWidth="1"/>
    <col min="3332" max="3332" width="10.453125" bestFit="1" customWidth="1"/>
    <col min="3585" max="3585" width="8.81640625" customWidth="1"/>
    <col min="3586" max="3586" width="30.1796875" customWidth="1"/>
    <col min="3587" max="3587" width="24.54296875" customWidth="1"/>
    <col min="3588" max="3588" width="10.453125" bestFit="1" customWidth="1"/>
    <col min="3841" max="3841" width="8.81640625" customWidth="1"/>
    <col min="3842" max="3842" width="30.1796875" customWidth="1"/>
    <col min="3843" max="3843" width="24.54296875" customWidth="1"/>
    <col min="3844" max="3844" width="10.453125" bestFit="1" customWidth="1"/>
    <col min="4097" max="4097" width="8.81640625" customWidth="1"/>
    <col min="4098" max="4098" width="30.1796875" customWidth="1"/>
    <col min="4099" max="4099" width="24.54296875" customWidth="1"/>
    <col min="4100" max="4100" width="10.453125" bestFit="1" customWidth="1"/>
    <col min="4353" max="4353" width="8.81640625" customWidth="1"/>
    <col min="4354" max="4354" width="30.1796875" customWidth="1"/>
    <col min="4355" max="4355" width="24.54296875" customWidth="1"/>
    <col min="4356" max="4356" width="10.453125" bestFit="1" customWidth="1"/>
    <col min="4609" max="4609" width="8.81640625" customWidth="1"/>
    <col min="4610" max="4610" width="30.1796875" customWidth="1"/>
    <col min="4611" max="4611" width="24.54296875" customWidth="1"/>
    <col min="4612" max="4612" width="10.453125" bestFit="1" customWidth="1"/>
    <col min="4865" max="4865" width="8.81640625" customWidth="1"/>
    <col min="4866" max="4866" width="30.1796875" customWidth="1"/>
    <col min="4867" max="4867" width="24.54296875" customWidth="1"/>
    <col min="4868" max="4868" width="10.453125" bestFit="1" customWidth="1"/>
    <col min="5121" max="5121" width="8.81640625" customWidth="1"/>
    <col min="5122" max="5122" width="30.1796875" customWidth="1"/>
    <col min="5123" max="5123" width="24.54296875" customWidth="1"/>
    <col min="5124" max="5124" width="10.453125" bestFit="1" customWidth="1"/>
    <col min="5377" max="5377" width="8.81640625" customWidth="1"/>
    <col min="5378" max="5378" width="30.1796875" customWidth="1"/>
    <col min="5379" max="5379" width="24.54296875" customWidth="1"/>
    <col min="5380" max="5380" width="10.453125" bestFit="1" customWidth="1"/>
    <col min="5633" max="5633" width="8.81640625" customWidth="1"/>
    <col min="5634" max="5634" width="30.1796875" customWidth="1"/>
    <col min="5635" max="5635" width="24.54296875" customWidth="1"/>
    <col min="5636" max="5636" width="10.453125" bestFit="1" customWidth="1"/>
    <col min="5889" max="5889" width="8.81640625" customWidth="1"/>
    <col min="5890" max="5890" width="30.1796875" customWidth="1"/>
    <col min="5891" max="5891" width="24.54296875" customWidth="1"/>
    <col min="5892" max="5892" width="10.453125" bestFit="1" customWidth="1"/>
    <col min="6145" max="6145" width="8.81640625" customWidth="1"/>
    <col min="6146" max="6146" width="30.1796875" customWidth="1"/>
    <col min="6147" max="6147" width="24.54296875" customWidth="1"/>
    <col min="6148" max="6148" width="10.453125" bestFit="1" customWidth="1"/>
    <col min="6401" max="6401" width="8.81640625" customWidth="1"/>
    <col min="6402" max="6402" width="30.1796875" customWidth="1"/>
    <col min="6403" max="6403" width="24.54296875" customWidth="1"/>
    <col min="6404" max="6404" width="10.453125" bestFit="1" customWidth="1"/>
    <col min="6657" max="6657" width="8.81640625" customWidth="1"/>
    <col min="6658" max="6658" width="30.1796875" customWidth="1"/>
    <col min="6659" max="6659" width="24.54296875" customWidth="1"/>
    <col min="6660" max="6660" width="10.453125" bestFit="1" customWidth="1"/>
    <col min="6913" max="6913" width="8.81640625" customWidth="1"/>
    <col min="6914" max="6914" width="30.1796875" customWidth="1"/>
    <col min="6915" max="6915" width="24.54296875" customWidth="1"/>
    <col min="6916" max="6916" width="10.453125" bestFit="1" customWidth="1"/>
    <col min="7169" max="7169" width="8.81640625" customWidth="1"/>
    <col min="7170" max="7170" width="30.1796875" customWidth="1"/>
    <col min="7171" max="7171" width="24.54296875" customWidth="1"/>
    <col min="7172" max="7172" width="10.453125" bestFit="1" customWidth="1"/>
    <col min="7425" max="7425" width="8.81640625" customWidth="1"/>
    <col min="7426" max="7426" width="30.1796875" customWidth="1"/>
    <col min="7427" max="7427" width="24.54296875" customWidth="1"/>
    <col min="7428" max="7428" width="10.453125" bestFit="1" customWidth="1"/>
    <col min="7681" max="7681" width="8.81640625" customWidth="1"/>
    <col min="7682" max="7682" width="30.1796875" customWidth="1"/>
    <col min="7683" max="7683" width="24.54296875" customWidth="1"/>
    <col min="7684" max="7684" width="10.453125" bestFit="1" customWidth="1"/>
    <col min="7937" max="7937" width="8.81640625" customWidth="1"/>
    <col min="7938" max="7938" width="30.1796875" customWidth="1"/>
    <col min="7939" max="7939" width="24.54296875" customWidth="1"/>
    <col min="7940" max="7940" width="10.453125" bestFit="1" customWidth="1"/>
    <col min="8193" max="8193" width="8.81640625" customWidth="1"/>
    <col min="8194" max="8194" width="30.1796875" customWidth="1"/>
    <col min="8195" max="8195" width="24.54296875" customWidth="1"/>
    <col min="8196" max="8196" width="10.453125" bestFit="1" customWidth="1"/>
    <col min="8449" max="8449" width="8.81640625" customWidth="1"/>
    <col min="8450" max="8450" width="30.1796875" customWidth="1"/>
    <col min="8451" max="8451" width="24.54296875" customWidth="1"/>
    <col min="8452" max="8452" width="10.453125" bestFit="1" customWidth="1"/>
    <col min="8705" max="8705" width="8.81640625" customWidth="1"/>
    <col min="8706" max="8706" width="30.1796875" customWidth="1"/>
    <col min="8707" max="8707" width="24.54296875" customWidth="1"/>
    <col min="8708" max="8708" width="10.453125" bestFit="1" customWidth="1"/>
    <col min="8961" max="8961" width="8.81640625" customWidth="1"/>
    <col min="8962" max="8962" width="30.1796875" customWidth="1"/>
    <col min="8963" max="8963" width="24.54296875" customWidth="1"/>
    <col min="8964" max="8964" width="10.453125" bestFit="1" customWidth="1"/>
    <col min="9217" max="9217" width="8.81640625" customWidth="1"/>
    <col min="9218" max="9218" width="30.1796875" customWidth="1"/>
    <col min="9219" max="9219" width="24.54296875" customWidth="1"/>
    <col min="9220" max="9220" width="10.453125" bestFit="1" customWidth="1"/>
    <col min="9473" max="9473" width="8.81640625" customWidth="1"/>
    <col min="9474" max="9474" width="30.1796875" customWidth="1"/>
    <col min="9475" max="9475" width="24.54296875" customWidth="1"/>
    <col min="9476" max="9476" width="10.453125" bestFit="1" customWidth="1"/>
    <col min="9729" max="9729" width="8.81640625" customWidth="1"/>
    <col min="9730" max="9730" width="30.1796875" customWidth="1"/>
    <col min="9731" max="9731" width="24.54296875" customWidth="1"/>
    <col min="9732" max="9732" width="10.453125" bestFit="1" customWidth="1"/>
    <col min="9985" max="9985" width="8.81640625" customWidth="1"/>
    <col min="9986" max="9986" width="30.1796875" customWidth="1"/>
    <col min="9987" max="9987" width="24.54296875" customWidth="1"/>
    <col min="9988" max="9988" width="10.453125" bestFit="1" customWidth="1"/>
    <col min="10241" max="10241" width="8.81640625" customWidth="1"/>
    <col min="10242" max="10242" width="30.1796875" customWidth="1"/>
    <col min="10243" max="10243" width="24.54296875" customWidth="1"/>
    <col min="10244" max="10244" width="10.453125" bestFit="1" customWidth="1"/>
    <col min="10497" max="10497" width="8.81640625" customWidth="1"/>
    <col min="10498" max="10498" width="30.1796875" customWidth="1"/>
    <col min="10499" max="10499" width="24.54296875" customWidth="1"/>
    <col min="10500" max="10500" width="10.453125" bestFit="1" customWidth="1"/>
    <col min="10753" max="10753" width="8.81640625" customWidth="1"/>
    <col min="10754" max="10754" width="30.1796875" customWidth="1"/>
    <col min="10755" max="10755" width="24.54296875" customWidth="1"/>
    <col min="10756" max="10756" width="10.453125" bestFit="1" customWidth="1"/>
    <col min="11009" max="11009" width="8.81640625" customWidth="1"/>
    <col min="11010" max="11010" width="30.1796875" customWidth="1"/>
    <col min="11011" max="11011" width="24.54296875" customWidth="1"/>
    <col min="11012" max="11012" width="10.453125" bestFit="1" customWidth="1"/>
    <col min="11265" max="11265" width="8.81640625" customWidth="1"/>
    <col min="11266" max="11266" width="30.1796875" customWidth="1"/>
    <col min="11267" max="11267" width="24.54296875" customWidth="1"/>
    <col min="11268" max="11268" width="10.453125" bestFit="1" customWidth="1"/>
    <col min="11521" max="11521" width="8.81640625" customWidth="1"/>
    <col min="11522" max="11522" width="30.1796875" customWidth="1"/>
    <col min="11523" max="11523" width="24.54296875" customWidth="1"/>
    <col min="11524" max="11524" width="10.453125" bestFit="1" customWidth="1"/>
    <col min="11777" max="11777" width="8.81640625" customWidth="1"/>
    <col min="11778" max="11778" width="30.1796875" customWidth="1"/>
    <col min="11779" max="11779" width="24.54296875" customWidth="1"/>
    <col min="11780" max="11780" width="10.453125" bestFit="1" customWidth="1"/>
    <col min="12033" max="12033" width="8.81640625" customWidth="1"/>
    <col min="12034" max="12034" width="30.1796875" customWidth="1"/>
    <col min="12035" max="12035" width="24.54296875" customWidth="1"/>
    <col min="12036" max="12036" width="10.453125" bestFit="1" customWidth="1"/>
    <col min="12289" max="12289" width="8.81640625" customWidth="1"/>
    <col min="12290" max="12290" width="30.1796875" customWidth="1"/>
    <col min="12291" max="12291" width="24.54296875" customWidth="1"/>
    <col min="12292" max="12292" width="10.453125" bestFit="1" customWidth="1"/>
    <col min="12545" max="12545" width="8.81640625" customWidth="1"/>
    <col min="12546" max="12546" width="30.1796875" customWidth="1"/>
    <col min="12547" max="12547" width="24.54296875" customWidth="1"/>
    <col min="12548" max="12548" width="10.453125" bestFit="1" customWidth="1"/>
    <col min="12801" max="12801" width="8.81640625" customWidth="1"/>
    <col min="12802" max="12802" width="30.1796875" customWidth="1"/>
    <col min="12803" max="12803" width="24.54296875" customWidth="1"/>
    <col min="12804" max="12804" width="10.453125" bestFit="1" customWidth="1"/>
    <col min="13057" max="13057" width="8.81640625" customWidth="1"/>
    <col min="13058" max="13058" width="30.1796875" customWidth="1"/>
    <col min="13059" max="13059" width="24.54296875" customWidth="1"/>
    <col min="13060" max="13060" width="10.453125" bestFit="1" customWidth="1"/>
    <col min="13313" max="13313" width="8.81640625" customWidth="1"/>
    <col min="13314" max="13314" width="30.1796875" customWidth="1"/>
    <col min="13315" max="13315" width="24.54296875" customWidth="1"/>
    <col min="13316" max="13316" width="10.453125" bestFit="1" customWidth="1"/>
    <col min="13569" max="13569" width="8.81640625" customWidth="1"/>
    <col min="13570" max="13570" width="30.1796875" customWidth="1"/>
    <col min="13571" max="13571" width="24.54296875" customWidth="1"/>
    <col min="13572" max="13572" width="10.453125" bestFit="1" customWidth="1"/>
    <col min="13825" max="13825" width="8.81640625" customWidth="1"/>
    <col min="13826" max="13826" width="30.1796875" customWidth="1"/>
    <col min="13827" max="13827" width="24.54296875" customWidth="1"/>
    <col min="13828" max="13828" width="10.453125" bestFit="1" customWidth="1"/>
    <col min="14081" max="14081" width="8.81640625" customWidth="1"/>
    <col min="14082" max="14082" width="30.1796875" customWidth="1"/>
    <col min="14083" max="14083" width="24.54296875" customWidth="1"/>
    <col min="14084" max="14084" width="10.453125" bestFit="1" customWidth="1"/>
    <col min="14337" max="14337" width="8.81640625" customWidth="1"/>
    <col min="14338" max="14338" width="30.1796875" customWidth="1"/>
    <col min="14339" max="14339" width="24.54296875" customWidth="1"/>
    <col min="14340" max="14340" width="10.453125" bestFit="1" customWidth="1"/>
    <col min="14593" max="14593" width="8.81640625" customWidth="1"/>
    <col min="14594" max="14594" width="30.1796875" customWidth="1"/>
    <col min="14595" max="14595" width="24.54296875" customWidth="1"/>
    <col min="14596" max="14596" width="10.453125" bestFit="1" customWidth="1"/>
    <col min="14849" max="14849" width="8.81640625" customWidth="1"/>
    <col min="14850" max="14850" width="30.1796875" customWidth="1"/>
    <col min="14851" max="14851" width="24.54296875" customWidth="1"/>
    <col min="14852" max="14852" width="10.453125" bestFit="1" customWidth="1"/>
    <col min="15105" max="15105" width="8.81640625" customWidth="1"/>
    <col min="15106" max="15106" width="30.1796875" customWidth="1"/>
    <col min="15107" max="15107" width="24.54296875" customWidth="1"/>
    <col min="15108" max="15108" width="10.453125" bestFit="1" customWidth="1"/>
    <col min="15361" max="15361" width="8.81640625" customWidth="1"/>
    <col min="15362" max="15362" width="30.1796875" customWidth="1"/>
    <col min="15363" max="15363" width="24.54296875" customWidth="1"/>
    <col min="15364" max="15364" width="10.453125" bestFit="1" customWidth="1"/>
    <col min="15617" max="15617" width="8.81640625" customWidth="1"/>
    <col min="15618" max="15618" width="30.1796875" customWidth="1"/>
    <col min="15619" max="15619" width="24.54296875" customWidth="1"/>
    <col min="15620" max="15620" width="10.453125" bestFit="1" customWidth="1"/>
    <col min="15873" max="15873" width="8.81640625" customWidth="1"/>
    <col min="15874" max="15874" width="30.1796875" customWidth="1"/>
    <col min="15875" max="15875" width="24.54296875" customWidth="1"/>
    <col min="15876" max="15876" width="10.453125" bestFit="1" customWidth="1"/>
    <col min="16129" max="16129" width="8.81640625" customWidth="1"/>
    <col min="16130" max="16130" width="30.1796875" customWidth="1"/>
    <col min="16131" max="16131" width="24.54296875" customWidth="1"/>
    <col min="16132" max="16132" width="10.453125" bestFit="1" customWidth="1"/>
  </cols>
  <sheetData>
    <row r="3" spans="2:4" x14ac:dyDescent="0.35">
      <c r="B3" s="149" t="s">
        <v>159</v>
      </c>
    </row>
    <row r="6" spans="2:4" x14ac:dyDescent="0.35">
      <c r="B6" s="150" t="s">
        <v>160</v>
      </c>
      <c r="C6" s="150" t="s">
        <v>161</v>
      </c>
      <c r="D6" s="151"/>
    </row>
    <row r="7" spans="2:4" x14ac:dyDescent="0.35">
      <c r="B7" s="152" t="s">
        <v>162</v>
      </c>
      <c r="C7" s="153">
        <v>1700000</v>
      </c>
      <c r="D7" t="s">
        <v>163</v>
      </c>
    </row>
    <row r="8" spans="2:4" x14ac:dyDescent="0.35">
      <c r="B8" s="154" t="s">
        <v>164</v>
      </c>
      <c r="C8" s="153">
        <v>1400000</v>
      </c>
      <c r="D8" t="s">
        <v>163</v>
      </c>
    </row>
    <row r="9" spans="2:4" x14ac:dyDescent="0.35">
      <c r="B9" s="152" t="s">
        <v>165</v>
      </c>
      <c r="C9" s="153">
        <v>1000000</v>
      </c>
      <c r="D9" t="s">
        <v>163</v>
      </c>
    </row>
    <row r="10" spans="2:4" x14ac:dyDescent="0.35">
      <c r="B10" s="152" t="s">
        <v>166</v>
      </c>
      <c r="C10" s="153">
        <v>900000</v>
      </c>
      <c r="D10" t="s">
        <v>163</v>
      </c>
    </row>
    <row r="11" spans="2:4" x14ac:dyDescent="0.35">
      <c r="B11" s="155" t="s">
        <v>167</v>
      </c>
      <c r="C11" s="153">
        <v>700000</v>
      </c>
      <c r="D11" t="s">
        <v>168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B867F123546C4296AB31DA290F128A" ma:contentTypeVersion="18" ma:contentTypeDescription="Create a new document." ma:contentTypeScope="" ma:versionID="37180e5473d2575a59b2cf0fae6bada7">
  <xsd:schema xmlns:xsd="http://www.w3.org/2001/XMLSchema" xmlns:xs="http://www.w3.org/2001/XMLSchema" xmlns:p="http://schemas.microsoft.com/office/2006/metadata/properties" xmlns:ns2="cf217452-244c-46eb-9f4c-99f380b0c60c" xmlns:ns3="cd273273-2d29-47ce-b53b-3ecfd61fda9e" targetNamespace="http://schemas.microsoft.com/office/2006/metadata/properties" ma:root="true" ma:fieldsID="9075ba38d4abeffc4c17775b5c2aded9" ns2:_="" ns3:_="">
    <xsd:import namespace="cf217452-244c-46eb-9f4c-99f380b0c60c"/>
    <xsd:import namespace="cd273273-2d29-47ce-b53b-3ecfd61fda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17452-244c-46eb-9f4c-99f380b0c6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a4eac88-8ae6-4a96-90c7-97bc93c844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3273-2d29-47ce-b53b-3ecfd61fda9e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911c869-e115-4d23-9c2a-23d4409354f3}" ma:internalName="TaxCatchAll" ma:showField="CatchAllData" ma:web="cd273273-2d29-47ce-b53b-3ecfd61fda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860F14-F2F1-4C0B-90D7-90AE071FAD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f217452-244c-46eb-9f4c-99f380b0c60c"/>
    <ds:schemaRef ds:uri="cd273273-2d29-47ce-b53b-3ecfd61fda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41B377-74D1-48D8-8716-861D1A900B8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 Template</vt:lpstr>
      <vt:lpstr>SBM</vt:lpstr>
      <vt:lpstr>Airfare</vt:lpstr>
      <vt:lpstr>Resource Person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Puji Budi Setia Asih</dc:creator>
  <cp:lastModifiedBy>MANSOER, Marini</cp:lastModifiedBy>
  <dcterms:created xsi:type="dcterms:W3CDTF">2014-08-05T05:40:50Z</dcterms:created>
  <dcterms:modified xsi:type="dcterms:W3CDTF">2024-01-23T15:32:43Z</dcterms:modified>
</cp:coreProperties>
</file>