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worldhealthorg.sharepoint.com/sites/INOProcurementFolder/Shared Documents/General/Requisition Folder/2026/031-2026_WHE_Implementation of Assessment of Climate-Resilient (CRESHCF)/02 Tender Publication/"/>
    </mc:Choice>
  </mc:AlternateContent>
  <xr:revisionPtr revIDLastSave="80" documentId="8_{5A98F0C8-B419-4ED9-A28C-2F1CACE40C65}" xr6:coauthVersionLast="47" xr6:coauthVersionMax="47" xr10:uidLastSave="{FE8B551A-5FE2-46A4-92DA-BCBC7C12EC50}"/>
  <bookViews>
    <workbookView xWindow="-108" yWindow="-108" windowWidth="23256" windowHeight="14856" xr2:uid="{00000000-000D-0000-FFFF-FFFF00000000}"/>
  </bookViews>
  <sheets>
    <sheet name="Template" sheetId="2" r:id="rId1"/>
    <sheet name="WHO Standard budget categories" sheetId="3" r:id="rId2"/>
    <sheet name="GOI Rates" sheetId="4" r:id="rId3"/>
    <sheet name="Estimates - Air tickets" sheetId="5" r:id="rId4"/>
    <sheet name="Resource Person Fee" sheetId="6" r:id="rId5"/>
  </sheets>
  <definedNames>
    <definedName name="_xlnm._FilterDatabase" localSheetId="3" hidden="1">'Estimates - Air tickets'!$A$7:$G$323</definedName>
    <definedName name="_xlnm._FilterDatabase" localSheetId="2" hidden="1">'GOI Rates'!$A$4:$N$44</definedName>
    <definedName name="_xlnm.Print_Area" localSheetId="3">'Estimates - Air tickets'!$A$1:$D$2</definedName>
    <definedName name="_xlnm.Print_Area" localSheetId="2">'GOI Rates'!$A$2:$M$39</definedName>
    <definedName name="_xlnm.Print_Area" localSheetId="0">Template!$B$1:$L$92</definedName>
    <definedName name="_xlnm.Print_Area" localSheetId="1">'WHO Standard budget categories'!$A$1:$J$39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4" l="1"/>
  <c r="M44" i="4"/>
  <c r="L44" i="4"/>
  <c r="K44" i="4"/>
  <c r="J44" i="4"/>
  <c r="I44" i="4"/>
  <c r="H44" i="4"/>
  <c r="G44" i="4"/>
  <c r="E44" i="4"/>
  <c r="D44" i="4"/>
  <c r="N43" i="4"/>
  <c r="K43" i="4"/>
  <c r="F43" i="4"/>
  <c r="N42" i="4"/>
  <c r="K42" i="4"/>
  <c r="F42" i="4"/>
  <c r="N41" i="4"/>
  <c r="F41" i="4"/>
  <c r="N40" i="4"/>
  <c r="F40" i="4"/>
  <c r="N39" i="4"/>
  <c r="F39" i="4"/>
  <c r="N38" i="4"/>
  <c r="N37" i="4"/>
  <c r="N36" i="4"/>
  <c r="F36" i="4"/>
  <c r="F44" i="4" s="1"/>
  <c r="N35" i="4"/>
  <c r="N34" i="4"/>
  <c r="N33" i="4"/>
  <c r="N32" i="4"/>
  <c r="F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L65" i="2" l="1"/>
  <c r="L10" i="2"/>
  <c r="J10" i="2"/>
  <c r="L9" i="2"/>
  <c r="J9" i="2"/>
  <c r="L8" i="2"/>
  <c r="J8" i="2"/>
  <c r="L7" i="2"/>
  <c r="L62" i="2"/>
  <c r="J62" i="2"/>
  <c r="L61" i="2"/>
  <c r="J61" i="2"/>
  <c r="L60" i="2"/>
  <c r="J60" i="2"/>
  <c r="L57" i="2"/>
  <c r="J57" i="2"/>
  <c r="L56" i="2"/>
  <c r="J56" i="2"/>
  <c r="L55" i="2"/>
  <c r="J55" i="2"/>
  <c r="L51" i="2"/>
  <c r="J51" i="2"/>
  <c r="L50" i="2"/>
  <c r="J50" i="2"/>
  <c r="L49" i="2"/>
  <c r="J49" i="2"/>
  <c r="L46" i="2"/>
  <c r="J46" i="2"/>
  <c r="L45" i="2"/>
  <c r="J45" i="2"/>
  <c r="L44" i="2"/>
  <c r="J44" i="2"/>
  <c r="L41" i="2"/>
  <c r="J41" i="2"/>
  <c r="L40" i="2"/>
  <c r="J40" i="2"/>
  <c r="L39" i="2"/>
  <c r="J39" i="2"/>
  <c r="L36" i="2"/>
  <c r="J36" i="2"/>
  <c r="L35" i="2"/>
  <c r="J35" i="2"/>
  <c r="L34" i="2"/>
  <c r="J34" i="2"/>
  <c r="L31" i="2"/>
  <c r="J31" i="2"/>
  <c r="L30" i="2"/>
  <c r="J30" i="2"/>
  <c r="L29" i="2"/>
  <c r="J29" i="2"/>
  <c r="L26" i="2"/>
  <c r="J26" i="2"/>
  <c r="L25" i="2"/>
  <c r="J25" i="2"/>
  <c r="L24" i="2"/>
  <c r="J24" i="2"/>
  <c r="L59" i="2" l="1"/>
  <c r="L48" i="2"/>
  <c r="L54" i="2"/>
  <c r="L53" i="2" s="1"/>
  <c r="L38" i="2"/>
  <c r="L43" i="2"/>
  <c r="L33" i="2"/>
  <c r="L28" i="2"/>
  <c r="L23" i="2"/>
  <c r="J14" i="2"/>
  <c r="L14" i="2"/>
  <c r="J15" i="2"/>
  <c r="L15" i="2"/>
  <c r="J16" i="2"/>
  <c r="L16" i="2"/>
  <c r="J19" i="2"/>
  <c r="L19" i="2"/>
  <c r="J20" i="2"/>
  <c r="L20" i="2"/>
  <c r="J21" i="2"/>
  <c r="L21" i="2"/>
  <c r="D74" i="2" l="1"/>
  <c r="H74" i="2" s="1"/>
  <c r="D71" i="2"/>
  <c r="H71" i="2" s="1"/>
  <c r="L13" i="2"/>
  <c r="L6" i="2" s="1"/>
  <c r="D73" i="2"/>
  <c r="H73" i="2" s="1"/>
  <c r="L18" i="2"/>
  <c r="D70" i="2"/>
  <c r="L12" i="2" l="1"/>
  <c r="H70" i="2"/>
  <c r="D72" i="2"/>
  <c r="H72" i="2" s="1"/>
  <c r="H75" i="2" l="1"/>
  <c r="D75" i="2"/>
</calcChain>
</file>

<file path=xl/sharedStrings.xml><?xml version="1.0" encoding="utf-8"?>
<sst xmlns="http://schemas.openxmlformats.org/spreadsheetml/2006/main" count="1640" uniqueCount="284">
  <si>
    <t>Total</t>
  </si>
  <si>
    <t>IDR</t>
  </si>
  <si>
    <t>USD</t>
  </si>
  <si>
    <t>Date: ________________________________________________</t>
  </si>
  <si>
    <t>Date: _____________________________________________</t>
  </si>
  <si>
    <t>Title: ________________________________________________</t>
  </si>
  <si>
    <t>Title: _____________________________________________</t>
  </si>
  <si>
    <t>Name: _______________________________________________</t>
  </si>
  <si>
    <t>Name: ____________________________________________</t>
  </si>
  <si>
    <t>Signature: ____________________________________________</t>
  </si>
  <si>
    <t>Signature: _________________________________________</t>
  </si>
  <si>
    <t>For Contractual Partner:</t>
  </si>
  <si>
    <t>For WHO Indonesia Country Office:</t>
  </si>
  <si>
    <t>Unspent balances, if any, should be refunded to WHO upon the completion of final report and financial reconciliation. Bank account details will be shared on request.</t>
  </si>
  <si>
    <t>Supporting financial documents, including invoices, travel tickets, boarding passes, receipts, delivery challans, etc., must be retained and made available for inspection by WHO and/or its authorized representatives upon request. WHO will conduct a post-facto review upon completion of the activity and will retain the financial report for record purposes.</t>
  </si>
  <si>
    <t>Any adjustment or revision to the budget can only be proposed and approved within the contract duration.</t>
  </si>
  <si>
    <t>In cases where there is a change in location or the emergence of a new sub-activity that remains within the approved TOR, a budget revision proposal should also be submitted for WHO approval in order for the related expenses to be claimed.</t>
  </si>
  <si>
    <t>WHO prior approval must be obtained in writing when the amount to be transferred between expenditure categories exceeds 10%, or when a revised budget proposal is required to reflect the reallocation of unused funds between budget heads.</t>
  </si>
  <si>
    <t>Any deviation exceeding the approved budget requires prior approval from WHO. Should it be necessary, a revised budget proposal reflecting the reallocation of unused funds must be submitted and approved by WHO prior to the activity.</t>
  </si>
  <si>
    <t>All expenses to be claimed as per actuals within the approved budget.</t>
  </si>
  <si>
    <t>Notes:</t>
  </si>
  <si>
    <t xml:space="preserve">indirect costs </t>
  </si>
  <si>
    <t>other</t>
  </si>
  <si>
    <t>contractors - local</t>
  </si>
  <si>
    <t>consultants -local</t>
  </si>
  <si>
    <t>hospitality/catering</t>
  </si>
  <si>
    <t>transportation allowance</t>
  </si>
  <si>
    <t>hotel accommodation</t>
  </si>
  <si>
    <t>air tickets</t>
  </si>
  <si>
    <t>per diem</t>
  </si>
  <si>
    <t>Details</t>
  </si>
  <si>
    <t>Code</t>
  </si>
  <si>
    <t>Category Budget Expenditure</t>
  </si>
  <si>
    <t>Grand Total</t>
  </si>
  <si>
    <t>loc</t>
  </si>
  <si>
    <t>p</t>
  </si>
  <si>
    <t>t</t>
  </si>
  <si>
    <t>III</t>
  </si>
  <si>
    <t>II</t>
  </si>
  <si>
    <t>I</t>
  </si>
  <si>
    <t>Total Cost (IDR)</t>
  </si>
  <si>
    <t>Unit Cost (IDR)</t>
  </si>
  <si>
    <t>Volume / Frequency</t>
  </si>
  <si>
    <t>No. of
Months/days/times</t>
  </si>
  <si>
    <t>No. of Units/Person</t>
  </si>
  <si>
    <t>Particulars</t>
  </si>
  <si>
    <t>No</t>
  </si>
  <si>
    <t>Duration</t>
  </si>
  <si>
    <t>Activity</t>
  </si>
  <si>
    <t>Agreement for Performance of Work (APW)
BUDGET SHEET</t>
  </si>
  <si>
    <t>WHO STANDARD BUDGET CATEGORIES (to be used in proposals and SOE reports)</t>
  </si>
  <si>
    <t>Travel/meeting related expenses</t>
  </si>
  <si>
    <t>meeting venues expenses</t>
  </si>
  <si>
    <t>vehicles rental</t>
  </si>
  <si>
    <t>Hospitality/Catering</t>
  </si>
  <si>
    <t>other travel related expenses</t>
  </si>
  <si>
    <t>Infrastructure</t>
  </si>
  <si>
    <t>utilities (water electricity)</t>
  </si>
  <si>
    <t>office / warehouse rental</t>
  </si>
  <si>
    <t>communication expenses (phone, internet…)</t>
  </si>
  <si>
    <t>security expenses</t>
  </si>
  <si>
    <t>maintenance of premises</t>
  </si>
  <si>
    <t xml:space="preserve"> </t>
  </si>
  <si>
    <t>Procurement of services</t>
  </si>
  <si>
    <t>drivers</t>
  </si>
  <si>
    <t>consultants - international</t>
  </si>
  <si>
    <t>field workers compensation</t>
  </si>
  <si>
    <t>contractors- international</t>
  </si>
  <si>
    <t>Staff cost</t>
  </si>
  <si>
    <t>project staff - HQ/supervision</t>
  </si>
  <si>
    <t>project staff - country</t>
  </si>
  <si>
    <t xml:space="preserve">Procurement of supplies and equipment </t>
  </si>
  <si>
    <t>supplies and consumables</t>
  </si>
  <si>
    <t>furniture and equipment</t>
  </si>
  <si>
    <t>IT and telecommunication equipement</t>
  </si>
  <si>
    <t>vaccines and medicines</t>
  </si>
  <si>
    <t>fuel</t>
  </si>
  <si>
    <t>vehicles</t>
  </si>
  <si>
    <t>Other costs</t>
  </si>
  <si>
    <t>bank charges</t>
  </si>
  <si>
    <t>insurance</t>
  </si>
  <si>
    <t>(moderator, facilitator, resource person)</t>
  </si>
  <si>
    <t>(talent fee)</t>
  </si>
  <si>
    <t>(fullday/halfday meeting: NA ; fullboard meeting: IDR 130,000)</t>
  </si>
  <si>
    <t>(halfday: 1 lunch, 1 coffee break ; fullday: 1 lunch, 2 coffee break)</t>
  </si>
  <si>
    <t>Meeting refreshments (for offline meeting)</t>
  </si>
  <si>
    <t>Local transport (for offline meeting)</t>
  </si>
  <si>
    <t>I.1</t>
  </si>
  <si>
    <t>I.2</t>
  </si>
  <si>
    <t>APW Reg No. 2026/---------------</t>
  </si>
  <si>
    <t>II.1</t>
  </si>
  <si>
    <t>II.2</t>
  </si>
  <si>
    <t>II.3</t>
  </si>
  <si>
    <t>II.4</t>
  </si>
  <si>
    <t>III.1</t>
  </si>
  <si>
    <t>III.2</t>
  </si>
  <si>
    <t>Resource person fee (if necessary)</t>
  </si>
  <si>
    <t xml:space="preserve"> Implementation of Assessment of Climate-Resilient and Environmentally Sustainable Healthcare Facility (CRESHCF) in Indonesia</t>
  </si>
  <si>
    <t>8 months (from .. To ..)</t>
  </si>
  <si>
    <t>Collection of baseline data on climate resilience and environmentally sustainable healthcare facility</t>
  </si>
  <si>
    <t>Development of the assessment methodology and sampling design</t>
  </si>
  <si>
    <t>Stakeholder consultation and validation meeting</t>
  </si>
  <si>
    <t>I.3</t>
  </si>
  <si>
    <t>National outreach</t>
  </si>
  <si>
    <t>I.4</t>
  </si>
  <si>
    <t>Capacity building</t>
  </si>
  <si>
    <t>Implementation of Facility-Level CRESHCF Assessments</t>
  </si>
  <si>
    <t>Sub-Sample Validation of Assessment Results</t>
  </si>
  <si>
    <t>Data Analysis and Dashboard Development</t>
  </si>
  <si>
    <t>I.7</t>
  </si>
  <si>
    <t>I.8</t>
  </si>
  <si>
    <t>Consultative Meetings</t>
  </si>
  <si>
    <t>Development of Policy Recommendations and Dissemination of CRESHCF Assessment Results</t>
  </si>
  <si>
    <t>Development of the Policy Recommendations</t>
  </si>
  <si>
    <t>National Dissemination of Assessment Result</t>
  </si>
  <si>
    <t>UN Operational Rate of Exchange as per 1 June 2026 is IDR 17322/1 USD</t>
  </si>
  <si>
    <t>in words</t>
  </si>
  <si>
    <t>Renumeration for Staffing</t>
  </si>
  <si>
    <t>Team Lead</t>
  </si>
  <si>
    <t>Technical Staff</t>
  </si>
  <si>
    <t xml:space="preserve">Data Management and Analyst </t>
  </si>
  <si>
    <t>Admin and Finance Staff</t>
  </si>
  <si>
    <t>II.5</t>
  </si>
  <si>
    <t>II.6</t>
  </si>
  <si>
    <t>REKAP SBU 2016</t>
  </si>
  <si>
    <t>Based on Ministry of Finance Republic of Indonesia Regulation No. 32 year 2025</t>
  </si>
  <si>
    <t>NO</t>
  </si>
  <si>
    <t>PROV</t>
  </si>
  <si>
    <t>CAPITAL</t>
  </si>
  <si>
    <t>Daily Allowance per day (Page 15)</t>
  </si>
  <si>
    <t>Daily Allowance  per day (the same city) for more than 8 hours (incl travel) - Page 15</t>
  </si>
  <si>
    <t>HOTEL per night</t>
  </si>
  <si>
    <t>Car rent per day (Page 30)</t>
  </si>
  <si>
    <t>Airport TAXI per terminal (Page 85)</t>
  </si>
  <si>
    <t>Meeting Package (Page 22)</t>
  </si>
  <si>
    <t>Meals &amp; Refreshment (Page 37)</t>
  </si>
  <si>
    <t xml:space="preserve">Total </t>
  </si>
  <si>
    <t>Based on Officers at  ES.IV/ GOL. III (Page 19)</t>
  </si>
  <si>
    <t>HALFDAY</t>
  </si>
  <si>
    <t>FULLDAY</t>
  </si>
  <si>
    <t>FULLBOARD</t>
  </si>
  <si>
    <t>MEALS</t>
  </si>
  <si>
    <t>SNACK</t>
  </si>
  <si>
    <t>Meals &amp; Refreshment</t>
  </si>
  <si>
    <t>ACEH</t>
  </si>
  <si>
    <t>Banda Aceh</t>
  </si>
  <si>
    <t>SUMUT</t>
  </si>
  <si>
    <t>Medan</t>
  </si>
  <si>
    <t>RIAU</t>
  </si>
  <si>
    <t>Pekanbaru</t>
  </si>
  <si>
    <t>KEPRI</t>
  </si>
  <si>
    <t>Tj. Pinang</t>
  </si>
  <si>
    <t>JAMBI</t>
  </si>
  <si>
    <t>Jambi</t>
  </si>
  <si>
    <t>SUMBAR</t>
  </si>
  <si>
    <t>Padang</t>
  </si>
  <si>
    <t>SUMSEL</t>
  </si>
  <si>
    <t>Palembang</t>
  </si>
  <si>
    <t>LAMPUNG</t>
  </si>
  <si>
    <t>Bdr. Lampung</t>
  </si>
  <si>
    <t>BENGKULU</t>
  </si>
  <si>
    <t>Bengkulu</t>
  </si>
  <si>
    <t>BABEL</t>
  </si>
  <si>
    <t>Pangkal Pinang</t>
  </si>
  <si>
    <t>BANTEN</t>
  </si>
  <si>
    <t>Serang</t>
  </si>
  <si>
    <t xml:space="preserve">JABAR </t>
  </si>
  <si>
    <t>Bandung</t>
  </si>
  <si>
    <t>DKI JAKARTA</t>
  </si>
  <si>
    <t>Jakarta</t>
  </si>
  <si>
    <t xml:space="preserve">JATENG </t>
  </si>
  <si>
    <t>Semarang</t>
  </si>
  <si>
    <t>DIY</t>
  </si>
  <si>
    <t>Yogyakarta</t>
  </si>
  <si>
    <t>JATIM</t>
  </si>
  <si>
    <t>Surabaya</t>
  </si>
  <si>
    <t>BALI</t>
  </si>
  <si>
    <t>Denpasar</t>
  </si>
  <si>
    <t>NTB</t>
  </si>
  <si>
    <t>Mataram</t>
  </si>
  <si>
    <t>NTT</t>
  </si>
  <si>
    <t>Kupang</t>
  </si>
  <si>
    <t>KALBAR</t>
  </si>
  <si>
    <t>Pontianak</t>
  </si>
  <si>
    <t>KALTENG</t>
  </si>
  <si>
    <t>Palangkaraya</t>
  </si>
  <si>
    <t>KALSEL</t>
  </si>
  <si>
    <t>Banjarmasin</t>
  </si>
  <si>
    <t>KALTIM</t>
  </si>
  <si>
    <t>Samarinda</t>
  </si>
  <si>
    <t>KALTARA</t>
  </si>
  <si>
    <t>Tanjung Selor</t>
  </si>
  <si>
    <t>SULUT</t>
  </si>
  <si>
    <t>Manado</t>
  </si>
  <si>
    <t>GORONTALO</t>
  </si>
  <si>
    <t>Gorontalo</t>
  </si>
  <si>
    <t>SULBAR</t>
  </si>
  <si>
    <t>Mamuju</t>
  </si>
  <si>
    <t>SULSEL</t>
  </si>
  <si>
    <t>Makassar</t>
  </si>
  <si>
    <t>SULTENG</t>
  </si>
  <si>
    <t>Palu</t>
  </si>
  <si>
    <t>SULTRA</t>
  </si>
  <si>
    <t>Kendari</t>
  </si>
  <si>
    <t>MALUKU</t>
  </si>
  <si>
    <t>Ambon</t>
  </si>
  <si>
    <t>MALUT</t>
  </si>
  <si>
    <t>Sofii</t>
  </si>
  <si>
    <t>PAPUA</t>
  </si>
  <si>
    <t>Jayapura</t>
  </si>
  <si>
    <t>PAPUA BARAT</t>
  </si>
  <si>
    <t>Manokwari</t>
  </si>
  <si>
    <t>PAPUA BARAT DAYA</t>
  </si>
  <si>
    <t>Sorong</t>
  </si>
  <si>
    <t>PAPUA TENGAH</t>
  </si>
  <si>
    <t>Nabire</t>
  </si>
  <si>
    <t>PAPUA SELATAN</t>
  </si>
  <si>
    <t>KTM Salor</t>
  </si>
  <si>
    <t>PAPUA PEGUNUNGAN</t>
  </si>
  <si>
    <t>Wamena</t>
  </si>
  <si>
    <t>Average</t>
  </si>
  <si>
    <t>Daily allowance for Fullboard meeting package is IDR 130.000/day</t>
  </si>
  <si>
    <t>*)</t>
  </si>
  <si>
    <t>Based on UN DSA rate effective 1 Januray 2026</t>
  </si>
  <si>
    <t>SBU TAHUN 2026</t>
  </si>
  <si>
    <t>Please refer to PMK page 86-90</t>
  </si>
  <si>
    <t>Estimated Airfare costs (return)</t>
  </si>
  <si>
    <t>No.</t>
  </si>
  <si>
    <t>Originating City</t>
  </si>
  <si>
    <t>Destination</t>
  </si>
  <si>
    <t>BISNIS</t>
  </si>
  <si>
    <t>ECONOMY</t>
  </si>
  <si>
    <t>Originating Province</t>
  </si>
  <si>
    <t>Destrination Province</t>
  </si>
  <si>
    <t>JAKARTA</t>
  </si>
  <si>
    <t>AMBON</t>
  </si>
  <si>
    <t>BALIKPAPAN</t>
  </si>
  <si>
    <t>BANDA ACEH</t>
  </si>
  <si>
    <t>BANDAR LAMPUNG</t>
  </si>
  <si>
    <t>BANJARMASIN</t>
  </si>
  <si>
    <t>BATAM</t>
  </si>
  <si>
    <t>BIAK</t>
  </si>
  <si>
    <t>DENPASAR</t>
  </si>
  <si>
    <t>JAYAPURA</t>
  </si>
  <si>
    <t>YOGYAKARTA</t>
  </si>
  <si>
    <t>DI YOGYAKARTA</t>
  </si>
  <si>
    <t>KENDARI</t>
  </si>
  <si>
    <t>KUPANG</t>
  </si>
  <si>
    <t>MAKASSAR</t>
  </si>
  <si>
    <t>MALANG</t>
  </si>
  <si>
    <t>MAMUJU</t>
  </si>
  <si>
    <t>MANADO</t>
  </si>
  <si>
    <t>MANOKWARI</t>
  </si>
  <si>
    <t>MATARAM</t>
  </si>
  <si>
    <t>MEDAN</t>
  </si>
  <si>
    <t>PADANG</t>
  </si>
  <si>
    <t>PALANGKARAYA</t>
  </si>
  <si>
    <t>PALEMBANG</t>
  </si>
  <si>
    <t>PALU</t>
  </si>
  <si>
    <t>PANGKAL PINANG</t>
  </si>
  <si>
    <t>PEKANBARU</t>
  </si>
  <si>
    <t>PONTIANAK</t>
  </si>
  <si>
    <t>SEMARANG</t>
  </si>
  <si>
    <t>SOLO</t>
  </si>
  <si>
    <t>SURABAYA</t>
  </si>
  <si>
    <t>TERNATE</t>
  </si>
  <si>
    <t>TIMIKA</t>
  </si>
  <si>
    <t>TANJUNG SELOR</t>
  </si>
  <si>
    <t>SORONG</t>
  </si>
  <si>
    <t>BANDUNG</t>
  </si>
  <si>
    <t>JABAR</t>
  </si>
  <si>
    <t>TANJUNG PANDAN</t>
  </si>
  <si>
    <t>POSO</t>
  </si>
  <si>
    <t>TOLI-TOLI</t>
  </si>
  <si>
    <t>Resource Person Fee (Page 6 of PMK)</t>
  </si>
  <si>
    <t>Level</t>
  </si>
  <si>
    <t>Rate per hour (IDR)</t>
  </si>
  <si>
    <t>Minister</t>
  </si>
  <si>
    <t>per hour for max of 3 hours</t>
  </si>
  <si>
    <t>Escelon I</t>
  </si>
  <si>
    <t>Escelon II</t>
  </si>
  <si>
    <t>Escelon III and below</t>
  </si>
  <si>
    <t>Moderator/Facilitator</t>
  </si>
  <si>
    <t>per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</si>
</sst>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_-;_-@_-"/>
    <numFmt numFmtId="166" formatCode="_-* #,##0.00_-;\-* #,##0.00_-;_-* &quot;-&quot;??_-;_-@_-"/>
    <numFmt numFmtId="167" formatCode="@\ * &quot;:&quot;"/>
    <numFmt numFmtId="168" formatCode="_-* #,##0_-;\-* #,##0_-;_-* &quot;-&quot;??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B0F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5" fillId="0" borderId="0"/>
    <xf numFmtId="0" fontId="6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6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15" fillId="0" borderId="0"/>
    <xf numFmtId="0" fontId="17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86">
    <xf numFmtId="0" fontId="0" fillId="0" borderId="0" xfId="0"/>
    <xf numFmtId="0" fontId="10" fillId="0" borderId="0" xfId="22" applyFont="1" applyAlignment="1">
      <alignment vertical="center"/>
    </xf>
    <xf numFmtId="0" fontId="11" fillId="0" borderId="0" xfId="22" applyFont="1" applyAlignment="1">
      <alignment vertical="center"/>
    </xf>
    <xf numFmtId="0" fontId="12" fillId="0" borderId="0" xfId="22" applyFont="1" applyAlignment="1">
      <alignment vertical="center"/>
    </xf>
    <xf numFmtId="41" fontId="12" fillId="0" borderId="0" xfId="3" applyFont="1" applyFill="1" applyAlignment="1">
      <alignment vertical="center"/>
    </xf>
    <xf numFmtId="0" fontId="12" fillId="0" borderId="0" xfId="22" applyFont="1" applyAlignment="1">
      <alignment horizontal="left" vertical="center"/>
    </xf>
    <xf numFmtId="0" fontId="12" fillId="0" borderId="0" xfId="22" applyFont="1" applyAlignment="1">
      <alignment horizontal="center" vertical="center"/>
    </xf>
    <xf numFmtId="0" fontId="2" fillId="0" borderId="0" xfId="22" applyFont="1" applyAlignment="1">
      <alignment vertical="center"/>
    </xf>
    <xf numFmtId="0" fontId="13" fillId="0" borderId="3" xfId="22" applyFont="1" applyBorder="1" applyAlignment="1">
      <alignment vertical="center"/>
    </xf>
    <xf numFmtId="41" fontId="13" fillId="0" borderId="4" xfId="3" applyFont="1" applyFill="1" applyBorder="1" applyAlignment="1">
      <alignment vertical="center"/>
    </xf>
    <xf numFmtId="0" fontId="13" fillId="0" borderId="4" xfId="22" applyFont="1" applyBorder="1" applyAlignment="1">
      <alignment vertical="center"/>
    </xf>
    <xf numFmtId="0" fontId="13" fillId="0" borderId="6" xfId="22" applyFont="1" applyBorder="1" applyAlignment="1">
      <alignment vertical="center"/>
    </xf>
    <xf numFmtId="0" fontId="16" fillId="0" borderId="0" xfId="23" applyFont="1"/>
    <xf numFmtId="0" fontId="16" fillId="0" borderId="6" xfId="23" applyFont="1" applyBorder="1" applyAlignment="1">
      <alignment vertical="center" wrapText="1"/>
    </xf>
    <xf numFmtId="41" fontId="13" fillId="0" borderId="0" xfId="3" applyFont="1" applyFill="1" applyBorder="1" applyAlignment="1">
      <alignment vertical="center"/>
    </xf>
    <xf numFmtId="0" fontId="13" fillId="0" borderId="0" xfId="22" applyFont="1" applyAlignment="1">
      <alignment vertical="center"/>
    </xf>
    <xf numFmtId="0" fontId="13" fillId="0" borderId="9" xfId="24" applyFont="1" applyBorder="1" applyAlignment="1">
      <alignment horizontal="center" vertical="center" wrapText="1"/>
    </xf>
    <xf numFmtId="0" fontId="13" fillId="0" borderId="10" xfId="22" applyFont="1" applyBorder="1" applyAlignment="1">
      <alignment vertical="center"/>
    </xf>
    <xf numFmtId="41" fontId="13" fillId="0" borderId="11" xfId="3" applyFont="1" applyFill="1" applyBorder="1" applyAlignment="1">
      <alignment vertical="center"/>
    </xf>
    <xf numFmtId="0" fontId="13" fillId="0" borderId="11" xfId="22" applyFont="1" applyBorder="1" applyAlignment="1">
      <alignment vertical="center"/>
    </xf>
    <xf numFmtId="0" fontId="13" fillId="0" borderId="0" xfId="22" applyFont="1" applyAlignment="1">
      <alignment horizontal="left" vertical="center"/>
    </xf>
    <xf numFmtId="0" fontId="13" fillId="0" borderId="7" xfId="22" applyFont="1" applyBorder="1" applyAlignment="1">
      <alignment horizontal="center" vertical="center"/>
    </xf>
    <xf numFmtId="41" fontId="13" fillId="0" borderId="0" xfId="3" applyFont="1" applyFill="1" applyBorder="1" applyAlignment="1">
      <alignment horizontal="center" vertical="center"/>
    </xf>
    <xf numFmtId="0" fontId="13" fillId="0" borderId="7" xfId="22" applyFont="1" applyBorder="1" applyAlignment="1">
      <alignment horizontal="left" vertical="center"/>
    </xf>
    <xf numFmtId="0" fontId="16" fillId="0" borderId="1" xfId="22" applyFont="1" applyBorder="1" applyAlignment="1">
      <alignment horizontal="centerContinuous" vertical="center"/>
    </xf>
    <xf numFmtId="43" fontId="16" fillId="0" borderId="1" xfId="22" applyNumberFormat="1" applyFont="1" applyBorder="1" applyAlignment="1">
      <alignment horizontal="centerContinuous" vertical="center"/>
    </xf>
    <xf numFmtId="164" fontId="16" fillId="0" borderId="1" xfId="22" applyNumberFormat="1" applyFont="1" applyBorder="1" applyAlignment="1">
      <alignment horizontal="centerContinuous" vertical="center"/>
    </xf>
    <xf numFmtId="0" fontId="16" fillId="0" borderId="1" xfId="22" applyFont="1" applyBorder="1" applyAlignment="1">
      <alignment horizontal="left" vertical="center"/>
    </xf>
    <xf numFmtId="0" fontId="16" fillId="0" borderId="9" xfId="22" applyFont="1" applyBorder="1" applyAlignment="1">
      <alignment horizontal="center" vertical="center"/>
    </xf>
    <xf numFmtId="0" fontId="13" fillId="0" borderId="1" xfId="22" applyFont="1" applyBorder="1" applyAlignment="1">
      <alignment horizontal="centerContinuous" vertical="center"/>
    </xf>
    <xf numFmtId="43" fontId="13" fillId="0" borderId="1" xfId="22" applyNumberFormat="1" applyFont="1" applyBorder="1" applyAlignment="1">
      <alignment horizontal="centerContinuous" vertical="center"/>
    </xf>
    <xf numFmtId="164" fontId="13" fillId="0" borderId="1" xfId="22" applyNumberFormat="1" applyFont="1" applyBorder="1" applyAlignment="1">
      <alignment horizontal="centerContinuous" vertical="center"/>
    </xf>
    <xf numFmtId="0" fontId="4" fillId="0" borderId="1" xfId="22" applyFont="1" applyBorder="1" applyAlignment="1">
      <alignment vertical="center"/>
    </xf>
    <xf numFmtId="0" fontId="4" fillId="0" borderId="9" xfId="22" applyFont="1" applyBorder="1" applyAlignment="1">
      <alignment horizontal="center" vertical="center"/>
    </xf>
    <xf numFmtId="0" fontId="10" fillId="0" borderId="0" xfId="22" applyFont="1" applyAlignment="1">
      <alignment vertical="center" wrapText="1"/>
    </xf>
    <xf numFmtId="0" fontId="13" fillId="0" borderId="6" xfId="22" applyFont="1" applyBorder="1" applyAlignment="1">
      <alignment vertical="center" wrapText="1"/>
    </xf>
    <xf numFmtId="41" fontId="13" fillId="0" borderId="0" xfId="3" applyFont="1" applyFill="1" applyBorder="1" applyAlignment="1">
      <alignment vertical="center" wrapText="1"/>
    </xf>
    <xf numFmtId="0" fontId="16" fillId="0" borderId="1" xfId="22" applyFont="1" applyBorder="1" applyAlignment="1">
      <alignment horizontal="centerContinuous" vertical="center" wrapText="1"/>
    </xf>
    <xf numFmtId="0" fontId="16" fillId="0" borderId="9" xfId="22" applyFont="1" applyBorder="1" applyAlignment="1">
      <alignment horizontal="centerContinuous" vertical="center" wrapText="1"/>
    </xf>
    <xf numFmtId="41" fontId="13" fillId="0" borderId="6" xfId="3" applyFont="1" applyFill="1" applyBorder="1" applyAlignment="1">
      <alignment vertical="center"/>
    </xf>
    <xf numFmtId="0" fontId="16" fillId="2" borderId="13" xfId="22" applyFont="1" applyFill="1" applyBorder="1" applyAlignment="1">
      <alignment horizontal="centerContinuous" vertical="center"/>
    </xf>
    <xf numFmtId="0" fontId="16" fillId="2" borderId="14" xfId="22" applyFont="1" applyFill="1" applyBorder="1" applyAlignment="1">
      <alignment horizontal="centerContinuous" vertical="center"/>
    </xf>
    <xf numFmtId="0" fontId="16" fillId="2" borderId="15" xfId="22" applyFont="1" applyFill="1" applyBorder="1" applyAlignment="1">
      <alignment horizontal="centerContinuous" vertical="center"/>
    </xf>
    <xf numFmtId="3" fontId="16" fillId="2" borderId="8" xfId="22" applyNumberFormat="1" applyFont="1" applyFill="1" applyBorder="1" applyAlignment="1">
      <alignment vertical="center"/>
    </xf>
    <xf numFmtId="41" fontId="16" fillId="2" borderId="1" xfId="3" applyFont="1" applyFill="1" applyBorder="1" applyAlignment="1">
      <alignment horizontal="right" vertical="center"/>
    </xf>
    <xf numFmtId="0" fontId="13" fillId="2" borderId="1" xfId="22" applyFont="1" applyFill="1" applyBorder="1" applyAlignment="1">
      <alignment horizontal="center" vertical="center"/>
    </xf>
    <xf numFmtId="0" fontId="16" fillId="2" borderId="1" xfId="22" applyFont="1" applyFill="1" applyBorder="1" applyAlignment="1">
      <alignment horizontal="left" vertical="center"/>
    </xf>
    <xf numFmtId="0" fontId="13" fillId="2" borderId="9" xfId="22" applyFont="1" applyFill="1" applyBorder="1" applyAlignment="1">
      <alignment horizontal="center" vertical="center"/>
    </xf>
    <xf numFmtId="41" fontId="13" fillId="0" borderId="8" xfId="3" applyFont="1" applyFill="1" applyBorder="1" applyAlignment="1">
      <alignment vertical="center"/>
    </xf>
    <xf numFmtId="41" fontId="13" fillId="0" borderId="1" xfId="3" applyFont="1" applyFill="1" applyBorder="1" applyAlignment="1">
      <alignment vertical="center"/>
    </xf>
    <xf numFmtId="0" fontId="13" fillId="3" borderId="1" xfId="22" applyFont="1" applyFill="1" applyBorder="1" applyAlignment="1">
      <alignment horizontal="center" vertical="center"/>
    </xf>
    <xf numFmtId="0" fontId="13" fillId="0" borderId="1" xfId="22" applyFont="1" applyBorder="1" applyAlignment="1">
      <alignment horizontal="center" vertical="center"/>
    </xf>
    <xf numFmtId="0" fontId="13" fillId="0" borderId="1" xfId="22" applyFont="1" applyBorder="1" applyAlignment="1">
      <alignment horizontal="left" vertical="center"/>
    </xf>
    <xf numFmtId="0" fontId="13" fillId="0" borderId="9" xfId="22" applyFont="1" applyBorder="1" applyAlignment="1">
      <alignment horizontal="center" vertical="center"/>
    </xf>
    <xf numFmtId="3" fontId="16" fillId="4" borderId="8" xfId="22" applyNumberFormat="1" applyFont="1" applyFill="1" applyBorder="1" applyAlignment="1">
      <alignment vertical="center"/>
    </xf>
    <xf numFmtId="41" fontId="13" fillId="4" borderId="1" xfId="3" applyFont="1" applyFill="1" applyBorder="1" applyAlignment="1">
      <alignment vertical="center"/>
    </xf>
    <xf numFmtId="0" fontId="16" fillId="4" borderId="1" xfId="22" applyFont="1" applyFill="1" applyBorder="1" applyAlignment="1">
      <alignment horizontal="left" vertical="center"/>
    </xf>
    <xf numFmtId="0" fontId="16" fillId="4" borderId="9" xfId="22" applyFont="1" applyFill="1" applyBorder="1" applyAlignment="1">
      <alignment horizontal="center" vertical="center"/>
    </xf>
    <xf numFmtId="3" fontId="13" fillId="3" borderId="8" xfId="22" applyNumberFormat="1" applyFont="1" applyFill="1" applyBorder="1" applyAlignment="1">
      <alignment vertical="center"/>
    </xf>
    <xf numFmtId="0" fontId="13" fillId="3" borderId="1" xfId="22" applyFont="1" applyFill="1" applyBorder="1" applyAlignment="1">
      <alignment horizontal="left" vertical="center"/>
    </xf>
    <xf numFmtId="3" fontId="13" fillId="0" borderId="8" xfId="22" applyNumberFormat="1" applyFont="1" applyBorder="1" applyAlignment="1">
      <alignment vertical="center"/>
    </xf>
    <xf numFmtId="0" fontId="13" fillId="0" borderId="1" xfId="22" applyFont="1" applyBorder="1" applyAlignment="1">
      <alignment vertical="center" wrapText="1"/>
    </xf>
    <xf numFmtId="41" fontId="13" fillId="3" borderId="1" xfId="3" applyFont="1" applyFill="1" applyBorder="1" applyAlignment="1">
      <alignment vertical="center"/>
    </xf>
    <xf numFmtId="0" fontId="7" fillId="0" borderId="1" xfId="22" applyFont="1" applyBorder="1" applyAlignment="1">
      <alignment horizontal="center" vertical="center"/>
    </xf>
    <xf numFmtId="0" fontId="10" fillId="3" borderId="0" xfId="22" applyFont="1" applyFill="1" applyAlignment="1">
      <alignment vertical="center"/>
    </xf>
    <xf numFmtId="3" fontId="16" fillId="3" borderId="8" xfId="22" applyNumberFormat="1" applyFont="1" applyFill="1" applyBorder="1" applyAlignment="1">
      <alignment vertical="center"/>
    </xf>
    <xf numFmtId="0" fontId="13" fillId="3" borderId="1" xfId="22" applyFont="1" applyFill="1" applyBorder="1" applyAlignment="1">
      <alignment vertical="center"/>
    </xf>
    <xf numFmtId="0" fontId="13" fillId="3" borderId="1" xfId="22" applyFont="1" applyFill="1" applyBorder="1" applyAlignment="1">
      <alignment horizontal="right" vertical="center"/>
    </xf>
    <xf numFmtId="0" fontId="16" fillId="3" borderId="1" xfId="22" applyFont="1" applyFill="1" applyBorder="1" applyAlignment="1">
      <alignment horizontal="left" vertical="center"/>
    </xf>
    <xf numFmtId="0" fontId="16" fillId="3" borderId="9" xfId="22" applyFont="1" applyFill="1" applyBorder="1" applyAlignment="1">
      <alignment horizontal="center" vertical="center"/>
    </xf>
    <xf numFmtId="0" fontId="13" fillId="4" borderId="1" xfId="22" applyFont="1" applyFill="1" applyBorder="1" applyAlignment="1">
      <alignment vertical="center"/>
    </xf>
    <xf numFmtId="0" fontId="13" fillId="4" borderId="1" xfId="22" applyFont="1" applyFill="1" applyBorder="1" applyAlignment="1">
      <alignment horizontal="right" vertical="center"/>
    </xf>
    <xf numFmtId="0" fontId="18" fillId="0" borderId="0" xfId="22" applyFont="1" applyAlignment="1">
      <alignment vertical="center"/>
    </xf>
    <xf numFmtId="0" fontId="19" fillId="2" borderId="8" xfId="22" applyFont="1" applyFill="1" applyBorder="1" applyAlignment="1">
      <alignment horizontal="center" vertical="center" wrapText="1"/>
    </xf>
    <xf numFmtId="41" fontId="19" fillId="2" borderId="1" xfId="3" applyFont="1" applyFill="1" applyBorder="1" applyAlignment="1">
      <alignment horizontal="center" vertical="center" wrapText="1"/>
    </xf>
    <xf numFmtId="0" fontId="19" fillId="2" borderId="1" xfId="22" applyFont="1" applyFill="1" applyBorder="1" applyAlignment="1">
      <alignment horizontal="center" vertical="center" wrapText="1"/>
    </xf>
    <xf numFmtId="0" fontId="19" fillId="2" borderId="1" xfId="22" applyFont="1" applyFill="1" applyBorder="1" applyAlignment="1">
      <alignment horizontal="center" vertical="center"/>
    </xf>
    <xf numFmtId="0" fontId="19" fillId="2" borderId="9" xfId="22" applyFont="1" applyFill="1" applyBorder="1" applyAlignment="1">
      <alignment horizontal="center" vertical="center"/>
    </xf>
    <xf numFmtId="0" fontId="20" fillId="0" borderId="0" xfId="22" applyFont="1" applyAlignment="1">
      <alignment vertical="center"/>
    </xf>
    <xf numFmtId="167" fontId="16" fillId="0" borderId="9" xfId="22" quotePrefix="1" applyNumberFormat="1" applyFont="1" applyBorder="1" applyAlignment="1">
      <alignment vertical="center" wrapText="1"/>
    </xf>
    <xf numFmtId="0" fontId="21" fillId="0" borderId="0" xfId="22" applyFont="1" applyAlignment="1">
      <alignment vertical="center"/>
    </xf>
    <xf numFmtId="167" fontId="16" fillId="0" borderId="9" xfId="22" applyNumberFormat="1" applyFont="1" applyBorder="1" applyAlignment="1">
      <alignment horizontal="left" vertical="center" wrapText="1"/>
    </xf>
    <xf numFmtId="0" fontId="23" fillId="0" borderId="0" xfId="22" applyFont="1" applyAlignment="1">
      <alignment vertical="center"/>
    </xf>
    <xf numFmtId="0" fontId="24" fillId="0" borderId="0" xfId="28" applyFont="1"/>
    <xf numFmtId="0" fontId="2" fillId="0" borderId="0" xfId="28"/>
    <xf numFmtId="0" fontId="8" fillId="0" borderId="0" xfId="28" applyFont="1"/>
    <xf numFmtId="3" fontId="2" fillId="0" borderId="0" xfId="28" applyNumberFormat="1"/>
    <xf numFmtId="0" fontId="13" fillId="0" borderId="1" xfId="23" applyFont="1" applyBorder="1" applyAlignment="1">
      <alignment horizontal="left" vertical="center" wrapText="1"/>
    </xf>
    <xf numFmtId="0" fontId="13" fillId="0" borderId="8" xfId="23" applyFont="1" applyBorder="1" applyAlignment="1">
      <alignment horizontal="left" vertical="center" wrapText="1"/>
    </xf>
    <xf numFmtId="0" fontId="8" fillId="0" borderId="7" xfId="22" applyFont="1" applyBorder="1" applyAlignment="1">
      <alignment horizontal="left"/>
    </xf>
    <xf numFmtId="0" fontId="8" fillId="0" borderId="0" xfId="22" applyFont="1" applyAlignment="1">
      <alignment horizontal="left"/>
    </xf>
    <xf numFmtId="0" fontId="14" fillId="0" borderId="5" xfId="22" applyFont="1" applyBorder="1" applyAlignment="1">
      <alignment horizontal="center" vertical="center"/>
    </xf>
    <xf numFmtId="0" fontId="14" fillId="0" borderId="4" xfId="22" applyFont="1" applyBorder="1" applyAlignment="1">
      <alignment horizontal="center" vertical="center"/>
    </xf>
    <xf numFmtId="0" fontId="14" fillId="0" borderId="7" xfId="22" applyFont="1" applyBorder="1" applyAlignment="1">
      <alignment horizontal="center" vertical="center"/>
    </xf>
    <xf numFmtId="0" fontId="14" fillId="0" borderId="0" xfId="22" applyFont="1" applyAlignment="1">
      <alignment horizontal="center" vertical="center"/>
    </xf>
    <xf numFmtId="0" fontId="8" fillId="0" borderId="7" xfId="22" applyFont="1" applyBorder="1" applyAlignment="1">
      <alignment horizontal="left" vertical="center"/>
    </xf>
    <xf numFmtId="0" fontId="8" fillId="0" borderId="0" xfId="22" applyFont="1" applyAlignment="1">
      <alignment horizontal="left" vertical="center"/>
    </xf>
    <xf numFmtId="0" fontId="16" fillId="0" borderId="0" xfId="23" applyFont="1" applyAlignment="1">
      <alignment horizontal="left" vertical="center" wrapText="1"/>
    </xf>
    <xf numFmtId="0" fontId="13" fillId="0" borderId="1" xfId="24" applyFont="1" applyBorder="1" applyAlignment="1">
      <alignment horizontal="left" vertical="center" wrapText="1"/>
    </xf>
    <xf numFmtId="0" fontId="13" fillId="0" borderId="8" xfId="24" applyFont="1" applyBorder="1" applyAlignment="1">
      <alignment horizontal="left" vertical="center" wrapText="1"/>
    </xf>
    <xf numFmtId="0" fontId="16" fillId="0" borderId="18" xfId="22" applyFont="1" applyBorder="1" applyAlignment="1">
      <alignment horizontal="right" vertical="center" wrapText="1"/>
    </xf>
    <xf numFmtId="0" fontId="16" fillId="0" borderId="17" xfId="22" applyFont="1" applyBorder="1" applyAlignment="1">
      <alignment horizontal="right" vertical="center" wrapText="1"/>
    </xf>
    <xf numFmtId="0" fontId="16" fillId="0" borderId="16" xfId="22" applyFont="1" applyBorder="1" applyAlignment="1">
      <alignment horizontal="right" vertical="center" wrapText="1"/>
    </xf>
    <xf numFmtId="0" fontId="22" fillId="5" borderId="9" xfId="22" applyFont="1" applyFill="1" applyBorder="1" applyAlignment="1">
      <alignment horizontal="center" vertical="center" wrapText="1"/>
    </xf>
    <xf numFmtId="0" fontId="22" fillId="5" borderId="1" xfId="22" applyFont="1" applyFill="1" applyBorder="1" applyAlignment="1">
      <alignment horizontal="center" vertical="center" wrapText="1"/>
    </xf>
    <xf numFmtId="0" fontId="22" fillId="5" borderId="8" xfId="22" applyFont="1" applyFill="1" applyBorder="1" applyAlignment="1">
      <alignment horizontal="center" vertical="center" wrapText="1"/>
    </xf>
    <xf numFmtId="0" fontId="16" fillId="0" borderId="2" xfId="22" applyFont="1" applyBorder="1" applyAlignment="1">
      <alignment horizontal="left" vertical="center"/>
    </xf>
    <xf numFmtId="0" fontId="16" fillId="0" borderId="14" xfId="22" applyFont="1" applyBorder="1" applyAlignment="1">
      <alignment horizontal="left" vertical="center"/>
    </xf>
    <xf numFmtId="0" fontId="16" fillId="0" borderId="13" xfId="22" applyFont="1" applyBorder="1" applyAlignment="1">
      <alignment horizontal="left" vertical="center"/>
    </xf>
    <xf numFmtId="0" fontId="19" fillId="2" borderId="1" xfId="22" applyFont="1" applyFill="1" applyBorder="1" applyAlignment="1">
      <alignment horizontal="center" vertical="center" wrapText="1"/>
    </xf>
    <xf numFmtId="0" fontId="8" fillId="4" borderId="19" xfId="22" applyFont="1" applyFill="1" applyBorder="1" applyAlignment="1">
      <alignment horizontal="left" vertical="center"/>
    </xf>
    <xf numFmtId="0" fontId="8" fillId="4" borderId="20" xfId="22" applyFont="1" applyFill="1" applyBorder="1" applyAlignment="1">
      <alignment horizontal="left" vertical="center"/>
    </xf>
    <xf numFmtId="0" fontId="8" fillId="4" borderId="21" xfId="22" applyFont="1" applyFill="1" applyBorder="1" applyAlignment="1">
      <alignment horizontal="left" vertical="center"/>
    </xf>
    <xf numFmtId="0" fontId="16" fillId="2" borderId="9" xfId="22" applyFont="1" applyFill="1" applyBorder="1" applyAlignment="1">
      <alignment horizontal="center" vertical="center" wrapText="1"/>
    </xf>
    <xf numFmtId="0" fontId="16" fillId="2" borderId="1" xfId="22" applyFont="1" applyFill="1" applyBorder="1" applyAlignment="1">
      <alignment horizontal="center" vertical="center" wrapText="1"/>
    </xf>
    <xf numFmtId="0" fontId="16" fillId="0" borderId="12" xfId="24" applyFont="1" applyBorder="1" applyAlignment="1">
      <alignment horizontal="left" vertical="center" wrapText="1"/>
    </xf>
    <xf numFmtId="0" fontId="16" fillId="0" borderId="11" xfId="24" applyFont="1" applyBorder="1" applyAlignment="1">
      <alignment horizontal="left" vertical="center" wrapText="1"/>
    </xf>
    <xf numFmtId="0" fontId="22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25" fillId="0" borderId="0" xfId="2" applyFont="1"/>
    <xf numFmtId="0" fontId="25" fillId="0" borderId="0" xfId="2" applyFont="1" applyAlignment="1">
      <alignment horizontal="center"/>
    </xf>
    <xf numFmtId="41" fontId="25" fillId="0" borderId="0" xfId="2" applyNumberFormat="1" applyFont="1"/>
    <xf numFmtId="41" fontId="25" fillId="0" borderId="0" xfId="3" applyFont="1" applyFill="1"/>
    <xf numFmtId="0" fontId="26" fillId="0" borderId="22" xfId="2" applyFont="1" applyBorder="1" applyAlignment="1">
      <alignment horizontal="center" vertical="center"/>
    </xf>
    <xf numFmtId="41" fontId="26" fillId="0" borderId="22" xfId="3" applyFont="1" applyFill="1" applyBorder="1" applyAlignment="1">
      <alignment horizontal="center" vertical="center" wrapText="1"/>
    </xf>
    <xf numFmtId="41" fontId="26" fillId="0" borderId="23" xfId="3" applyFont="1" applyFill="1" applyBorder="1" applyAlignment="1">
      <alignment horizontal="center" vertical="center"/>
    </xf>
    <xf numFmtId="41" fontId="27" fillId="0" borderId="22" xfId="3" applyFont="1" applyFill="1" applyBorder="1" applyAlignment="1">
      <alignment horizontal="center" vertical="center" wrapText="1"/>
    </xf>
    <xf numFmtId="41" fontId="27" fillId="0" borderId="24" xfId="3" applyFont="1" applyFill="1" applyBorder="1" applyAlignment="1">
      <alignment horizontal="center" vertical="center" wrapText="1"/>
    </xf>
    <xf numFmtId="41" fontId="27" fillId="0" borderId="25" xfId="3" applyFont="1" applyFill="1" applyBorder="1" applyAlignment="1">
      <alignment horizontal="center" vertical="center" wrapText="1"/>
    </xf>
    <xf numFmtId="41" fontId="27" fillId="0" borderId="23" xfId="3" applyFont="1" applyFill="1" applyBorder="1" applyAlignment="1">
      <alignment horizontal="center" vertical="center" wrapText="1"/>
    </xf>
    <xf numFmtId="41" fontId="27" fillId="0" borderId="12" xfId="3" applyFont="1" applyFill="1" applyBorder="1" applyAlignment="1">
      <alignment horizontal="center" vertical="center" wrapText="1"/>
    </xf>
    <xf numFmtId="41" fontId="27" fillId="0" borderId="11" xfId="3" applyFont="1" applyFill="1" applyBorder="1" applyAlignment="1">
      <alignment horizontal="center" vertical="center" wrapText="1"/>
    </xf>
    <xf numFmtId="41" fontId="27" fillId="0" borderId="26" xfId="3" applyFont="1" applyFill="1" applyBorder="1" applyAlignment="1">
      <alignment horizontal="center" vertical="center" wrapText="1"/>
    </xf>
    <xf numFmtId="0" fontId="28" fillId="0" borderId="0" xfId="2" applyFont="1" applyAlignment="1">
      <alignment horizontal="center" vertical="center"/>
    </xf>
    <xf numFmtId="0" fontId="26" fillId="0" borderId="27" xfId="2" applyFont="1" applyBorder="1" applyAlignment="1">
      <alignment horizontal="center" vertical="center"/>
    </xf>
    <xf numFmtId="41" fontId="26" fillId="0" borderId="27" xfId="3" applyFont="1" applyFill="1" applyBorder="1" applyAlignment="1">
      <alignment horizontal="center" vertical="center" wrapText="1"/>
    </xf>
    <xf numFmtId="41" fontId="26" fillId="0" borderId="27" xfId="3" applyFont="1" applyFill="1" applyBorder="1" applyAlignment="1">
      <alignment horizontal="center" vertical="center" wrapText="1"/>
    </xf>
    <xf numFmtId="41" fontId="27" fillId="0" borderId="27" xfId="3" applyFont="1" applyFill="1" applyBorder="1" applyAlignment="1">
      <alignment horizontal="center" vertical="center" wrapText="1"/>
    </xf>
    <xf numFmtId="41" fontId="27" fillId="0" borderId="27" xfId="3" applyFont="1" applyFill="1" applyBorder="1" applyAlignment="1">
      <alignment horizontal="center" vertical="center" wrapText="1"/>
    </xf>
    <xf numFmtId="41" fontId="27" fillId="0" borderId="28" xfId="3" applyFont="1" applyFill="1" applyBorder="1" applyAlignment="1">
      <alignment horizontal="center" vertical="center" wrapText="1"/>
    </xf>
    <xf numFmtId="41" fontId="27" fillId="0" borderId="24" xfId="3" applyFont="1" applyFill="1" applyBorder="1" applyAlignment="1">
      <alignment horizontal="center" vertical="center" wrapText="1"/>
    </xf>
    <xf numFmtId="41" fontId="27" fillId="0" borderId="29" xfId="3" applyFont="1" applyFill="1" applyBorder="1" applyAlignment="1">
      <alignment horizontal="center" vertical="center" wrapText="1"/>
    </xf>
    <xf numFmtId="0" fontId="25" fillId="0" borderId="30" xfId="2" applyFont="1" applyBorder="1" applyAlignment="1">
      <alignment horizontal="center" vertical="center"/>
    </xf>
    <xf numFmtId="0" fontId="25" fillId="0" borderId="30" xfId="2" applyFont="1" applyBorder="1" applyAlignment="1">
      <alignment horizontal="left" vertical="center"/>
    </xf>
    <xf numFmtId="41" fontId="25" fillId="0" borderId="30" xfId="3" applyFont="1" applyFill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9" fillId="0" borderId="0" xfId="2" applyFont="1"/>
    <xf numFmtId="0" fontId="25" fillId="0" borderId="1" xfId="2" applyFont="1" applyBorder="1" applyAlignment="1">
      <alignment horizontal="center" vertical="center"/>
    </xf>
    <xf numFmtId="0" fontId="25" fillId="0" borderId="1" xfId="2" applyFont="1" applyBorder="1" applyAlignment="1">
      <alignment horizontal="left" vertical="center"/>
    </xf>
    <xf numFmtId="41" fontId="25" fillId="0" borderId="1" xfId="3" applyFont="1" applyFill="1" applyBorder="1" applyAlignment="1">
      <alignment horizontal="center" vertical="center"/>
    </xf>
    <xf numFmtId="41" fontId="25" fillId="0" borderId="1" xfId="3" applyFont="1" applyFill="1" applyBorder="1" applyAlignment="1">
      <alignment horizontal="left" vertical="top"/>
    </xf>
    <xf numFmtId="41" fontId="25" fillId="6" borderId="1" xfId="3" applyFont="1" applyFill="1" applyBorder="1" applyAlignment="1">
      <alignment horizontal="center" vertical="center"/>
    </xf>
    <xf numFmtId="0" fontId="25" fillId="0" borderId="0" xfId="2" applyFont="1" applyAlignment="1">
      <alignment horizontal="left" vertical="center"/>
    </xf>
    <xf numFmtId="168" fontId="25" fillId="0" borderId="0" xfId="3" applyNumberFormat="1" applyFont="1" applyFill="1" applyBorder="1" applyAlignment="1">
      <alignment horizontal="center" vertical="center"/>
    </xf>
    <xf numFmtId="41" fontId="25" fillId="0" borderId="0" xfId="3" applyFont="1" applyFill="1" applyBorder="1" applyAlignment="1">
      <alignment horizontal="center" vertical="center"/>
    </xf>
    <xf numFmtId="0" fontId="25" fillId="0" borderId="0" xfId="2" quotePrefix="1" applyFont="1" applyAlignment="1">
      <alignment horizontal="center"/>
    </xf>
    <xf numFmtId="0" fontId="8" fillId="0" borderId="0" xfId="2" applyFont="1" applyAlignment="1">
      <alignment horizontal="left"/>
    </xf>
    <xf numFmtId="0" fontId="16" fillId="0" borderId="0" xfId="2" applyFont="1" applyAlignment="1">
      <alignment horizontal="center"/>
    </xf>
    <xf numFmtId="0" fontId="6" fillId="0" borderId="0" xfId="2"/>
    <xf numFmtId="0" fontId="1" fillId="0" borderId="0" xfId="2" applyFont="1"/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/>
    </xf>
    <xf numFmtId="41" fontId="13" fillId="0" borderId="0" xfId="3" applyFont="1"/>
    <xf numFmtId="41" fontId="13" fillId="0" borderId="0" xfId="3" applyFont="1" applyFill="1"/>
    <xf numFmtId="0" fontId="8" fillId="0" borderId="1" xfId="2" applyFont="1" applyBorder="1" applyAlignment="1">
      <alignment horizontal="center"/>
    </xf>
    <xf numFmtId="41" fontId="16" fillId="0" borderId="1" xfId="3" applyFont="1" applyBorder="1" applyAlignment="1">
      <alignment horizontal="center"/>
    </xf>
    <xf numFmtId="41" fontId="16" fillId="0" borderId="1" xfId="3" applyFont="1" applyFill="1" applyBorder="1" applyAlignment="1">
      <alignment horizontal="center"/>
    </xf>
    <xf numFmtId="0" fontId="13" fillId="7" borderId="1" xfId="2" applyFont="1" applyFill="1" applyBorder="1" applyAlignment="1">
      <alignment horizontal="center"/>
    </xf>
    <xf numFmtId="0" fontId="13" fillId="7" borderId="1" xfId="2" applyFont="1" applyFill="1" applyBorder="1"/>
    <xf numFmtId="41" fontId="13" fillId="7" borderId="1" xfId="3" applyFont="1" applyFill="1" applyBorder="1" applyAlignment="1">
      <alignment horizontal="left"/>
    </xf>
    <xf numFmtId="41" fontId="13" fillId="7" borderId="1" xfId="3" applyFont="1" applyFill="1" applyBorder="1"/>
    <xf numFmtId="0" fontId="1" fillId="0" borderId="1" xfId="2" applyFont="1" applyBorder="1" applyAlignment="1">
      <alignment horizontal="center"/>
    </xf>
    <xf numFmtId="0" fontId="1" fillId="0" borderId="1" xfId="2" applyFont="1" applyBorder="1"/>
    <xf numFmtId="0" fontId="1" fillId="0" borderId="1" xfId="2" applyFont="1" applyBorder="1" applyAlignment="1">
      <alignment horizontal="left"/>
    </xf>
    <xf numFmtId="41" fontId="13" fillId="0" borderId="1" xfId="3" applyFont="1" applyBorder="1"/>
    <xf numFmtId="41" fontId="13" fillId="0" borderId="1" xfId="3" applyFont="1" applyFill="1" applyBorder="1"/>
    <xf numFmtId="0" fontId="6" fillId="0" borderId="1" xfId="2" applyBorder="1"/>
    <xf numFmtId="41" fontId="1" fillId="0" borderId="1" xfId="3" applyFont="1" applyBorder="1"/>
    <xf numFmtId="0" fontId="13" fillId="0" borderId="1" xfId="3" applyNumberFormat="1" applyFont="1" applyBorder="1"/>
    <xf numFmtId="0" fontId="8" fillId="0" borderId="0" xfId="2" applyFont="1"/>
    <xf numFmtId="164" fontId="8" fillId="0" borderId="1" xfId="4" applyNumberFormat="1" applyFont="1" applyBorder="1"/>
    <xf numFmtId="164" fontId="6" fillId="0" borderId="0" xfId="4" applyNumberFormat="1" applyFont="1"/>
    <xf numFmtId="0" fontId="6" fillId="0" borderId="1" xfId="2" applyBorder="1" applyAlignment="1">
      <alignment horizontal="left"/>
    </xf>
    <xf numFmtId="164" fontId="6" fillId="0" borderId="1" xfId="4" applyNumberFormat="1" applyFont="1" applyBorder="1"/>
    <xf numFmtId="164" fontId="6" fillId="0" borderId="1" xfId="4" applyNumberFormat="1" applyFont="1" applyBorder="1" applyAlignment="1">
      <alignment horizontal="left"/>
    </xf>
  </cellXfs>
  <cellStyles count="29">
    <cellStyle name="Comma [0] 2" xfId="3" xr:uid="{90277A71-087E-4CEE-B069-FC47D588F97B}"/>
    <cellStyle name="Comma [0] 3" xfId="10" xr:uid="{369D879C-78A4-426B-A1AC-CA780F54FF5A}"/>
    <cellStyle name="Comma [0] 3 2" xfId="17" xr:uid="{E4B86DF5-41C8-4E1D-9DA1-20E8B57CD555}"/>
    <cellStyle name="Comma [0] 4" xfId="6" xr:uid="{79DFEDE2-24E5-41C9-9DD5-EBD13E96E960}"/>
    <cellStyle name="Comma [0] 4 2" xfId="12" xr:uid="{BB805099-84BC-4F42-97DB-3915316B3B20}"/>
    <cellStyle name="Comma [0] 5" xfId="14" xr:uid="{7BE4834F-6ED0-444A-9E58-42F6838558A4}"/>
    <cellStyle name="Comma 2" xfId="4" xr:uid="{BD9F9405-06FF-46AF-AB43-29F5BF3C1F04}"/>
    <cellStyle name="Comma 2 2" xfId="16" xr:uid="{C82919A2-AAAA-4B9B-9AEA-C3CFE0DC854E}"/>
    <cellStyle name="Comma 3" xfId="8" xr:uid="{0D8A5BE7-6F3A-4E75-A2F1-509051D4C132}"/>
    <cellStyle name="Comma 3 2" xfId="18" xr:uid="{87A8AA7C-A8F4-4DFF-95F2-309EDDFF7995}"/>
    <cellStyle name="Comma 4" xfId="5" xr:uid="{BDBE9AA5-7604-4B26-8734-89B0A652FAA7}"/>
    <cellStyle name="Comma 4 2" xfId="11" xr:uid="{58EEE676-3AF0-4333-B34C-42441F92984C}"/>
    <cellStyle name="Comma 4 3" xfId="27" xr:uid="{96DFF6A0-1AD0-47DA-B975-A5100C0714CA}"/>
    <cellStyle name="Comma 5" xfId="20" xr:uid="{CEA75929-E642-44C6-9620-DBCE7EF7CD07}"/>
    <cellStyle name="Comma 6" xfId="21" xr:uid="{B4041F18-76AC-44A7-8C7C-F6148B8FD02A}"/>
    <cellStyle name="Comma 7" xfId="25" xr:uid="{64509399-D100-42CD-9E6E-697DADAD584A}"/>
    <cellStyle name="Normal" xfId="0" builtinId="0"/>
    <cellStyle name="Normal 2" xfId="2" xr:uid="{D1C33B5D-7347-4B21-B2B8-0AC2571DBF9B}"/>
    <cellStyle name="Normal 2 13" xfId="19" xr:uid="{442B97B8-547B-4102-A63F-3D04AA2D7EA2}"/>
    <cellStyle name="Normal 2 2 2" xfId="23" xr:uid="{3FBC9978-4ACD-43E4-9C53-C915A0D8814B}"/>
    <cellStyle name="Normal 3" xfId="7" xr:uid="{F8EEDCE7-501B-4169-A41C-086AEA6FC849}"/>
    <cellStyle name="Normal 3 2" xfId="15" xr:uid="{E99F4CE8-C14C-409A-BF35-EF43B17D1485}"/>
    <cellStyle name="Normal 4" xfId="9" xr:uid="{45FA8953-F755-42A0-8A6D-6CB3E544E75B}"/>
    <cellStyle name="Normal 5" xfId="13" xr:uid="{9F230562-3ED6-4001-8ECE-9AEA26F929AA}"/>
    <cellStyle name="Normal 6" xfId="1" xr:uid="{A5F283B3-7055-44CD-8A73-AA3F16A1F36D}"/>
    <cellStyle name="Normal 6 9" xfId="24" xr:uid="{494EB87C-1E2F-42C1-8914-8EA86B971B69}"/>
    <cellStyle name="Normal 7" xfId="22" xr:uid="{BE3B68AD-E9BA-440D-90AE-7894160AE5FF}"/>
    <cellStyle name="Normal 8" xfId="28" xr:uid="{56D614DE-66CD-46AF-A161-A2FFE3385546}"/>
    <cellStyle name="Percent 2" xfId="26" xr:uid="{23950DFC-DEA8-4228-9AF4-FC2C9C525C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34F5-37F8-44B9-BC02-D19E04F2823C}">
  <sheetPr>
    <tabColor rgb="FFFFC000"/>
  </sheetPr>
  <dimension ref="B1:L92"/>
  <sheetViews>
    <sheetView tabSelected="1" zoomScale="80" zoomScaleNormal="80" workbookViewId="0">
      <selection activeCell="C30" sqref="C30"/>
    </sheetView>
  </sheetViews>
  <sheetFormatPr defaultColWidth="11.33203125" defaultRowHeight="15.6" x14ac:dyDescent="0.3"/>
  <cols>
    <col min="1" max="1" width="11.33203125" style="1"/>
    <col min="2" max="2" width="15" style="6" customWidth="1"/>
    <col min="3" max="3" width="54.33203125" style="5" customWidth="1"/>
    <col min="4" max="9" width="7.44140625" style="3" customWidth="1"/>
    <col min="10" max="10" width="13.33203125" style="3" customWidth="1"/>
    <col min="11" max="11" width="20.33203125" style="4" customWidth="1"/>
    <col min="12" max="12" width="20.33203125" style="3" customWidth="1"/>
    <col min="13" max="16384" width="11.33203125" style="1"/>
  </cols>
  <sheetData>
    <row r="1" spans="2:12" s="82" customFormat="1" ht="24.75" customHeight="1" x14ac:dyDescent="0.3">
      <c r="B1" s="100" t="s">
        <v>89</v>
      </c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2:12" s="80" customFormat="1" ht="55.95" customHeight="1" x14ac:dyDescent="0.3">
      <c r="B2" s="103" t="s">
        <v>49</v>
      </c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2:12" s="80" customFormat="1" ht="21" x14ac:dyDescent="0.3">
      <c r="B3" s="81" t="s">
        <v>48</v>
      </c>
      <c r="C3" s="106" t="s">
        <v>97</v>
      </c>
      <c r="D3" s="107"/>
      <c r="E3" s="107"/>
      <c r="F3" s="107"/>
      <c r="G3" s="107"/>
      <c r="H3" s="107"/>
      <c r="I3" s="107"/>
      <c r="J3" s="107"/>
      <c r="K3" s="107"/>
      <c r="L3" s="108"/>
    </row>
    <row r="4" spans="2:12" s="78" customFormat="1" ht="18" x14ac:dyDescent="0.3">
      <c r="B4" s="79" t="s">
        <v>47</v>
      </c>
      <c r="C4" s="106" t="s">
        <v>98</v>
      </c>
      <c r="D4" s="107"/>
      <c r="E4" s="107"/>
      <c r="F4" s="107"/>
      <c r="G4" s="107"/>
      <c r="H4" s="107"/>
      <c r="I4" s="107"/>
      <c r="J4" s="107"/>
      <c r="K4" s="107"/>
      <c r="L4" s="108"/>
    </row>
    <row r="5" spans="2:12" s="72" customFormat="1" ht="66" customHeight="1" x14ac:dyDescent="0.3">
      <c r="B5" s="77" t="s">
        <v>46</v>
      </c>
      <c r="C5" s="76" t="s">
        <v>45</v>
      </c>
      <c r="D5" s="109" t="s">
        <v>44</v>
      </c>
      <c r="E5" s="109"/>
      <c r="F5" s="109" t="s">
        <v>43</v>
      </c>
      <c r="G5" s="109"/>
      <c r="H5" s="109" t="s">
        <v>43</v>
      </c>
      <c r="I5" s="109"/>
      <c r="J5" s="75" t="s">
        <v>42</v>
      </c>
      <c r="K5" s="74" t="s">
        <v>41</v>
      </c>
      <c r="L5" s="73" t="s">
        <v>40</v>
      </c>
    </row>
    <row r="6" spans="2:12" x14ac:dyDescent="0.3">
      <c r="B6" s="57" t="s">
        <v>39</v>
      </c>
      <c r="C6" s="56" t="s">
        <v>117</v>
      </c>
      <c r="D6" s="71"/>
      <c r="E6" s="70"/>
      <c r="F6" s="71"/>
      <c r="G6" s="70"/>
      <c r="H6" s="71"/>
      <c r="I6" s="70"/>
      <c r="J6" s="70"/>
      <c r="K6" s="55"/>
      <c r="L6" s="54">
        <f>SUM(L7,L13)</f>
        <v>0</v>
      </c>
    </row>
    <row r="7" spans="2:12" s="64" customFormat="1" x14ac:dyDescent="0.3">
      <c r="B7" s="69" t="s">
        <v>87</v>
      </c>
      <c r="C7" s="59" t="s">
        <v>118</v>
      </c>
      <c r="D7" s="67"/>
      <c r="E7" s="66"/>
      <c r="F7" s="67"/>
      <c r="G7" s="66"/>
      <c r="H7" s="67"/>
      <c r="I7" s="66"/>
      <c r="J7" s="66"/>
      <c r="K7" s="62"/>
      <c r="L7" s="65">
        <f>SUM(L8:L10)</f>
        <v>0</v>
      </c>
    </row>
    <row r="8" spans="2:12" x14ac:dyDescent="0.3">
      <c r="B8" s="28" t="s">
        <v>88</v>
      </c>
      <c r="C8" s="61" t="s">
        <v>119</v>
      </c>
      <c r="D8" s="51"/>
      <c r="E8" s="51" t="s">
        <v>35</v>
      </c>
      <c r="F8" s="51"/>
      <c r="G8" s="51" t="s">
        <v>34</v>
      </c>
      <c r="H8" s="51"/>
      <c r="I8" s="51" t="s">
        <v>36</v>
      </c>
      <c r="J8" s="51">
        <f>D8*F8*H8</f>
        <v>0</v>
      </c>
      <c r="K8" s="49"/>
      <c r="L8" s="58">
        <f>(D8*F8*H8*K8)</f>
        <v>0</v>
      </c>
    </row>
    <row r="9" spans="2:12" x14ac:dyDescent="0.3">
      <c r="B9" s="28" t="s">
        <v>102</v>
      </c>
      <c r="C9" s="61" t="s">
        <v>120</v>
      </c>
      <c r="D9" s="51"/>
      <c r="E9" s="51" t="s">
        <v>35</v>
      </c>
      <c r="F9" s="51"/>
      <c r="G9" s="51" t="s">
        <v>34</v>
      </c>
      <c r="H9" s="51"/>
      <c r="I9" s="51" t="s">
        <v>36</v>
      </c>
      <c r="J9" s="51">
        <f>D9*F9*H9</f>
        <v>0</v>
      </c>
      <c r="K9" s="49"/>
      <c r="L9" s="58">
        <f>(D9*F9*H9*K9)</f>
        <v>0</v>
      </c>
    </row>
    <row r="10" spans="2:12" x14ac:dyDescent="0.3">
      <c r="B10" s="28" t="s">
        <v>104</v>
      </c>
      <c r="C10" s="52" t="s">
        <v>121</v>
      </c>
      <c r="D10" s="51"/>
      <c r="E10" s="51" t="s">
        <v>35</v>
      </c>
      <c r="F10" s="51"/>
      <c r="G10" s="51" t="s">
        <v>34</v>
      </c>
      <c r="H10" s="51"/>
      <c r="I10" s="51" t="s">
        <v>36</v>
      </c>
      <c r="J10" s="51">
        <f>D10*F10*H10</f>
        <v>0</v>
      </c>
      <c r="K10" s="49"/>
      <c r="L10" s="58">
        <f>(D10*F10*H10*K10)</f>
        <v>0</v>
      </c>
    </row>
    <row r="11" spans="2:12" x14ac:dyDescent="0.3">
      <c r="B11" s="53"/>
      <c r="C11" s="52"/>
      <c r="D11" s="51"/>
      <c r="E11" s="51"/>
      <c r="F11" s="51"/>
      <c r="G11" s="51"/>
      <c r="H11" s="51"/>
      <c r="I11" s="51"/>
      <c r="J11" s="51"/>
      <c r="K11" s="49"/>
      <c r="L11" s="58"/>
    </row>
    <row r="12" spans="2:12" x14ac:dyDescent="0.3">
      <c r="B12" s="57" t="s">
        <v>38</v>
      </c>
      <c r="C12" s="56" t="s">
        <v>99</v>
      </c>
      <c r="D12" s="71"/>
      <c r="E12" s="70"/>
      <c r="F12" s="71"/>
      <c r="G12" s="70"/>
      <c r="H12" s="71"/>
      <c r="I12" s="70"/>
      <c r="J12" s="70"/>
      <c r="K12" s="55"/>
      <c r="L12" s="54">
        <f>SUM(L13,L18)</f>
        <v>0</v>
      </c>
    </row>
    <row r="13" spans="2:12" s="64" customFormat="1" x14ac:dyDescent="0.3">
      <c r="B13" s="69" t="s">
        <v>90</v>
      </c>
      <c r="C13" s="68" t="s">
        <v>100</v>
      </c>
      <c r="D13" s="67"/>
      <c r="E13" s="66"/>
      <c r="F13" s="67"/>
      <c r="G13" s="66"/>
      <c r="H13" s="67"/>
      <c r="I13" s="66"/>
      <c r="J13" s="66"/>
      <c r="K13" s="62"/>
      <c r="L13" s="65">
        <f>SUM(L14:L16)</f>
        <v>0</v>
      </c>
    </row>
    <row r="14" spans="2:12" x14ac:dyDescent="0.3">
      <c r="B14" s="53"/>
      <c r="C14" s="61" t="s">
        <v>96</v>
      </c>
      <c r="D14" s="51"/>
      <c r="E14" s="51" t="s">
        <v>35</v>
      </c>
      <c r="F14" s="51"/>
      <c r="G14" s="51" t="s">
        <v>34</v>
      </c>
      <c r="H14" s="51"/>
      <c r="I14" s="51" t="s">
        <v>36</v>
      </c>
      <c r="J14" s="51">
        <f>D14*F14*H14</f>
        <v>0</v>
      </c>
      <c r="K14" s="49"/>
      <c r="L14" s="58">
        <f>(D14*F14*H14*K14)</f>
        <v>0</v>
      </c>
    </row>
    <row r="15" spans="2:12" x14ac:dyDescent="0.3">
      <c r="B15" s="53"/>
      <c r="C15" s="61" t="s">
        <v>85</v>
      </c>
      <c r="D15" s="51"/>
      <c r="E15" s="51" t="s">
        <v>35</v>
      </c>
      <c r="F15" s="51"/>
      <c r="G15" s="51" t="s">
        <v>34</v>
      </c>
      <c r="H15" s="51"/>
      <c r="I15" s="51" t="s">
        <v>36</v>
      </c>
      <c r="J15" s="51">
        <f>D15*F15*H15</f>
        <v>0</v>
      </c>
      <c r="K15" s="49"/>
      <c r="L15" s="58">
        <f>(D15*F15*H15*K15)</f>
        <v>0</v>
      </c>
    </row>
    <row r="16" spans="2:12" x14ac:dyDescent="0.3">
      <c r="B16" s="53"/>
      <c r="C16" s="52" t="s">
        <v>86</v>
      </c>
      <c r="D16" s="51"/>
      <c r="E16" s="51" t="s">
        <v>35</v>
      </c>
      <c r="F16" s="51"/>
      <c r="G16" s="51" t="s">
        <v>34</v>
      </c>
      <c r="H16" s="51"/>
      <c r="I16" s="51" t="s">
        <v>36</v>
      </c>
      <c r="J16" s="51">
        <f>D16*F16*H16</f>
        <v>0</v>
      </c>
      <c r="K16" s="49"/>
      <c r="L16" s="58">
        <f>(D16*F16*H16*K16)</f>
        <v>0</v>
      </c>
    </row>
    <row r="17" spans="2:12" s="64" customFormat="1" x14ac:dyDescent="0.3">
      <c r="B17" s="69"/>
      <c r="C17" s="68"/>
      <c r="D17" s="67"/>
      <c r="E17" s="66"/>
      <c r="F17" s="67"/>
      <c r="G17" s="66"/>
      <c r="H17" s="67"/>
      <c r="I17" s="66"/>
      <c r="J17" s="66"/>
      <c r="K17" s="62"/>
      <c r="L17" s="58"/>
    </row>
    <row r="18" spans="2:12" s="64" customFormat="1" x14ac:dyDescent="0.3">
      <c r="B18" s="69" t="s">
        <v>91</v>
      </c>
      <c r="C18" s="68" t="s">
        <v>101</v>
      </c>
      <c r="D18" s="67"/>
      <c r="E18" s="66"/>
      <c r="F18" s="67"/>
      <c r="G18" s="66"/>
      <c r="H18" s="67"/>
      <c r="I18" s="66"/>
      <c r="J18" s="66"/>
      <c r="K18" s="62"/>
      <c r="L18" s="65">
        <f>SUM(L19:L21)</f>
        <v>0</v>
      </c>
    </row>
    <row r="19" spans="2:12" x14ac:dyDescent="0.3">
      <c r="B19" s="28"/>
      <c r="C19" s="61" t="s">
        <v>96</v>
      </c>
      <c r="D19" s="51"/>
      <c r="E19" s="51" t="s">
        <v>35</v>
      </c>
      <c r="F19" s="51"/>
      <c r="G19" s="51" t="s">
        <v>34</v>
      </c>
      <c r="H19" s="51"/>
      <c r="I19" s="51" t="s">
        <v>36</v>
      </c>
      <c r="J19" s="51">
        <f>D19*F19*H19</f>
        <v>0</v>
      </c>
      <c r="K19" s="49"/>
      <c r="L19" s="60">
        <f>(D19*F19*H19*K19)</f>
        <v>0</v>
      </c>
    </row>
    <row r="20" spans="2:12" x14ac:dyDescent="0.3">
      <c r="B20" s="28"/>
      <c r="C20" s="61" t="s">
        <v>85</v>
      </c>
      <c r="D20" s="51"/>
      <c r="E20" s="51" t="s">
        <v>35</v>
      </c>
      <c r="F20" s="51"/>
      <c r="G20" s="51" t="s">
        <v>34</v>
      </c>
      <c r="H20" s="51"/>
      <c r="I20" s="51" t="s">
        <v>36</v>
      </c>
      <c r="J20" s="51">
        <f>D20*F20*H20</f>
        <v>0</v>
      </c>
      <c r="K20" s="49"/>
      <c r="L20" s="58">
        <f>(D20*F20*H20*K20)</f>
        <v>0</v>
      </c>
    </row>
    <row r="21" spans="2:12" s="2" customFormat="1" ht="14.4" x14ac:dyDescent="0.3">
      <c r="B21" s="28"/>
      <c r="C21" s="52" t="s">
        <v>86</v>
      </c>
      <c r="D21" s="51"/>
      <c r="E21" s="51" t="s">
        <v>35</v>
      </c>
      <c r="F21" s="51"/>
      <c r="G21" s="51" t="s">
        <v>34</v>
      </c>
      <c r="H21" s="51"/>
      <c r="I21" s="51" t="s">
        <v>36</v>
      </c>
      <c r="J21" s="51">
        <f>D21*F21*H21</f>
        <v>0</v>
      </c>
      <c r="K21" s="49"/>
      <c r="L21" s="60">
        <f>(D21*F21*H21*K21)</f>
        <v>0</v>
      </c>
    </row>
    <row r="22" spans="2:12" s="2" customFormat="1" ht="14.4" x14ac:dyDescent="0.3">
      <c r="B22" s="28"/>
      <c r="C22" s="52"/>
      <c r="D22" s="51"/>
      <c r="E22" s="51"/>
      <c r="F22" s="51"/>
      <c r="G22" s="51"/>
      <c r="H22" s="51"/>
      <c r="I22" s="51"/>
      <c r="J22" s="51"/>
      <c r="K22" s="49"/>
      <c r="L22" s="60"/>
    </row>
    <row r="23" spans="2:12" s="64" customFormat="1" x14ac:dyDescent="0.3">
      <c r="B23" s="69" t="s">
        <v>92</v>
      </c>
      <c r="C23" s="68" t="s">
        <v>103</v>
      </c>
      <c r="D23" s="67"/>
      <c r="E23" s="66"/>
      <c r="F23" s="67"/>
      <c r="G23" s="66"/>
      <c r="H23" s="67"/>
      <c r="I23" s="66"/>
      <c r="J23" s="66"/>
      <c r="K23" s="62"/>
      <c r="L23" s="65">
        <f>SUM(L24:L26)</f>
        <v>0</v>
      </c>
    </row>
    <row r="24" spans="2:12" x14ac:dyDescent="0.3">
      <c r="B24" s="28"/>
      <c r="C24" s="61" t="s">
        <v>96</v>
      </c>
      <c r="D24" s="51"/>
      <c r="E24" s="51" t="s">
        <v>35</v>
      </c>
      <c r="F24" s="51"/>
      <c r="G24" s="51" t="s">
        <v>34</v>
      </c>
      <c r="H24" s="51"/>
      <c r="I24" s="51" t="s">
        <v>36</v>
      </c>
      <c r="J24" s="51">
        <f>D24*F24*H24</f>
        <v>0</v>
      </c>
      <c r="K24" s="49"/>
      <c r="L24" s="60">
        <f>(D24*F24*H24*K24)</f>
        <v>0</v>
      </c>
    </row>
    <row r="25" spans="2:12" x14ac:dyDescent="0.3">
      <c r="B25" s="28"/>
      <c r="C25" s="61" t="s">
        <v>85</v>
      </c>
      <c r="D25" s="51"/>
      <c r="E25" s="51" t="s">
        <v>35</v>
      </c>
      <c r="F25" s="51"/>
      <c r="G25" s="51" t="s">
        <v>34</v>
      </c>
      <c r="H25" s="51"/>
      <c r="I25" s="51" t="s">
        <v>36</v>
      </c>
      <c r="J25" s="51">
        <f>D25*F25*H25</f>
        <v>0</v>
      </c>
      <c r="K25" s="49"/>
      <c r="L25" s="58">
        <f>(D25*F25*H25*K25)</f>
        <v>0</v>
      </c>
    </row>
    <row r="26" spans="2:12" s="2" customFormat="1" ht="14.4" x14ac:dyDescent="0.3">
      <c r="B26" s="28"/>
      <c r="C26" s="52" t="s">
        <v>86</v>
      </c>
      <c r="D26" s="51"/>
      <c r="E26" s="51" t="s">
        <v>35</v>
      </c>
      <c r="F26" s="51"/>
      <c r="G26" s="51" t="s">
        <v>34</v>
      </c>
      <c r="H26" s="51"/>
      <c r="I26" s="51" t="s">
        <v>36</v>
      </c>
      <c r="J26" s="51">
        <f>D26*F26*H26</f>
        <v>0</v>
      </c>
      <c r="K26" s="49"/>
      <c r="L26" s="60">
        <f>(D26*F26*H26*K26)</f>
        <v>0</v>
      </c>
    </row>
    <row r="27" spans="2:12" s="2" customFormat="1" ht="14.4" x14ac:dyDescent="0.3">
      <c r="B27" s="28"/>
      <c r="C27" s="52"/>
      <c r="D27" s="51"/>
      <c r="E27" s="51"/>
      <c r="F27" s="51"/>
      <c r="G27" s="51"/>
      <c r="H27" s="51"/>
      <c r="I27" s="51"/>
      <c r="J27" s="51"/>
      <c r="K27" s="49"/>
      <c r="L27" s="60"/>
    </row>
    <row r="28" spans="2:12" s="64" customFormat="1" x14ac:dyDescent="0.3">
      <c r="B28" s="69" t="s">
        <v>93</v>
      </c>
      <c r="C28" s="68" t="s">
        <v>105</v>
      </c>
      <c r="D28" s="67"/>
      <c r="E28" s="66"/>
      <c r="F28" s="67"/>
      <c r="G28" s="66"/>
      <c r="H28" s="67"/>
      <c r="I28" s="66"/>
      <c r="J28" s="66"/>
      <c r="K28" s="62"/>
      <c r="L28" s="65">
        <f>SUM(L29:L31)</f>
        <v>0</v>
      </c>
    </row>
    <row r="29" spans="2:12" x14ac:dyDescent="0.3">
      <c r="B29" s="28"/>
      <c r="C29" s="61" t="s">
        <v>96</v>
      </c>
      <c r="D29" s="51"/>
      <c r="E29" s="51" t="s">
        <v>35</v>
      </c>
      <c r="F29" s="51"/>
      <c r="G29" s="51" t="s">
        <v>34</v>
      </c>
      <c r="H29" s="51"/>
      <c r="I29" s="51" t="s">
        <v>36</v>
      </c>
      <c r="J29" s="51">
        <f>D29*F29*H29</f>
        <v>0</v>
      </c>
      <c r="K29" s="49"/>
      <c r="L29" s="60">
        <f>(D29*F29*H29*K29)</f>
        <v>0</v>
      </c>
    </row>
    <row r="30" spans="2:12" x14ac:dyDescent="0.3">
      <c r="B30" s="28"/>
      <c r="C30" s="61" t="s">
        <v>85</v>
      </c>
      <c r="D30" s="51"/>
      <c r="E30" s="51" t="s">
        <v>35</v>
      </c>
      <c r="F30" s="51"/>
      <c r="G30" s="51" t="s">
        <v>34</v>
      </c>
      <c r="H30" s="51"/>
      <c r="I30" s="51" t="s">
        <v>36</v>
      </c>
      <c r="J30" s="51">
        <f>D30*F30*H30</f>
        <v>0</v>
      </c>
      <c r="K30" s="49"/>
      <c r="L30" s="58">
        <f>(D30*F30*H30*K30)</f>
        <v>0</v>
      </c>
    </row>
    <row r="31" spans="2:12" s="2" customFormat="1" ht="14.4" x14ac:dyDescent="0.3">
      <c r="B31" s="28"/>
      <c r="C31" s="52" t="s">
        <v>86</v>
      </c>
      <c r="D31" s="51"/>
      <c r="E31" s="51" t="s">
        <v>35</v>
      </c>
      <c r="F31" s="51"/>
      <c r="G31" s="51" t="s">
        <v>34</v>
      </c>
      <c r="H31" s="51"/>
      <c r="I31" s="51" t="s">
        <v>36</v>
      </c>
      <c r="J31" s="51">
        <f>D31*F31*H31</f>
        <v>0</v>
      </c>
      <c r="K31" s="49"/>
      <c r="L31" s="60">
        <f>(D31*F31*H31*K31)</f>
        <v>0</v>
      </c>
    </row>
    <row r="32" spans="2:12" s="2" customFormat="1" ht="14.4" x14ac:dyDescent="0.3">
      <c r="B32" s="28"/>
      <c r="C32" s="52"/>
      <c r="D32" s="51"/>
      <c r="E32" s="51"/>
      <c r="F32" s="51"/>
      <c r="G32" s="51"/>
      <c r="H32" s="51"/>
      <c r="I32" s="51"/>
      <c r="J32" s="51"/>
      <c r="K32" s="49"/>
      <c r="L32" s="60"/>
    </row>
    <row r="33" spans="2:12" s="64" customFormat="1" x14ac:dyDescent="0.3">
      <c r="B33" s="69" t="s">
        <v>122</v>
      </c>
      <c r="C33" s="68" t="s">
        <v>106</v>
      </c>
      <c r="D33" s="67"/>
      <c r="E33" s="66"/>
      <c r="F33" s="67"/>
      <c r="G33" s="66"/>
      <c r="H33" s="67"/>
      <c r="I33" s="66"/>
      <c r="J33" s="66"/>
      <c r="K33" s="62"/>
      <c r="L33" s="65">
        <f>SUM(L34:L36)</f>
        <v>0</v>
      </c>
    </row>
    <row r="34" spans="2:12" x14ac:dyDescent="0.3">
      <c r="B34" s="28"/>
      <c r="C34" s="61" t="s">
        <v>96</v>
      </c>
      <c r="D34" s="51"/>
      <c r="E34" s="51" t="s">
        <v>35</v>
      </c>
      <c r="F34" s="51"/>
      <c r="G34" s="51" t="s">
        <v>34</v>
      </c>
      <c r="H34" s="51"/>
      <c r="I34" s="51" t="s">
        <v>36</v>
      </c>
      <c r="J34" s="51">
        <f>D34*F34*H34</f>
        <v>0</v>
      </c>
      <c r="K34" s="49"/>
      <c r="L34" s="60">
        <f>(D34*F34*H34*K34)</f>
        <v>0</v>
      </c>
    </row>
    <row r="35" spans="2:12" x14ac:dyDescent="0.3">
      <c r="B35" s="28"/>
      <c r="C35" s="61" t="s">
        <v>85</v>
      </c>
      <c r="D35" s="51"/>
      <c r="E35" s="51" t="s">
        <v>35</v>
      </c>
      <c r="F35" s="51"/>
      <c r="G35" s="51" t="s">
        <v>34</v>
      </c>
      <c r="H35" s="51"/>
      <c r="I35" s="51" t="s">
        <v>36</v>
      </c>
      <c r="J35" s="51">
        <f>D35*F35*H35</f>
        <v>0</v>
      </c>
      <c r="K35" s="49"/>
      <c r="L35" s="58">
        <f>(D35*F35*H35*K35)</f>
        <v>0</v>
      </c>
    </row>
    <row r="36" spans="2:12" s="2" customFormat="1" ht="14.4" x14ac:dyDescent="0.3">
      <c r="B36" s="28"/>
      <c r="C36" s="52" t="s">
        <v>86</v>
      </c>
      <c r="D36" s="51"/>
      <c r="E36" s="51" t="s">
        <v>35</v>
      </c>
      <c r="F36" s="51"/>
      <c r="G36" s="51" t="s">
        <v>34</v>
      </c>
      <c r="H36" s="51"/>
      <c r="I36" s="51" t="s">
        <v>36</v>
      </c>
      <c r="J36" s="51">
        <f>D36*F36*H36</f>
        <v>0</v>
      </c>
      <c r="K36" s="49"/>
      <c r="L36" s="60">
        <f>(D36*F36*H36*K36)</f>
        <v>0</v>
      </c>
    </row>
    <row r="37" spans="2:12" s="2" customFormat="1" ht="14.4" x14ac:dyDescent="0.3">
      <c r="B37" s="28"/>
      <c r="C37" s="52"/>
      <c r="D37" s="51"/>
      <c r="E37" s="51"/>
      <c r="F37" s="51"/>
      <c r="G37" s="51"/>
      <c r="H37" s="51"/>
      <c r="I37" s="51"/>
      <c r="J37" s="51"/>
      <c r="K37" s="49"/>
      <c r="L37" s="60"/>
    </row>
    <row r="38" spans="2:12" s="64" customFormat="1" x14ac:dyDescent="0.3">
      <c r="B38" s="69" t="s">
        <v>123</v>
      </c>
      <c r="C38" s="68" t="s">
        <v>107</v>
      </c>
      <c r="D38" s="67"/>
      <c r="E38" s="66"/>
      <c r="F38" s="67"/>
      <c r="G38" s="66"/>
      <c r="H38" s="67"/>
      <c r="I38" s="66"/>
      <c r="J38" s="66"/>
      <c r="K38" s="62"/>
      <c r="L38" s="65">
        <f>SUM(L39:L41)</f>
        <v>0</v>
      </c>
    </row>
    <row r="39" spans="2:12" x14ac:dyDescent="0.3">
      <c r="B39" s="28"/>
      <c r="C39" s="61" t="s">
        <v>96</v>
      </c>
      <c r="D39" s="51"/>
      <c r="E39" s="51" t="s">
        <v>35</v>
      </c>
      <c r="F39" s="51"/>
      <c r="G39" s="51" t="s">
        <v>34</v>
      </c>
      <c r="H39" s="51"/>
      <c r="I39" s="51" t="s">
        <v>36</v>
      </c>
      <c r="J39" s="51">
        <f>D39*F39*H39</f>
        <v>0</v>
      </c>
      <c r="K39" s="49"/>
      <c r="L39" s="60">
        <f>(D39*F39*H39*K39)</f>
        <v>0</v>
      </c>
    </row>
    <row r="40" spans="2:12" x14ac:dyDescent="0.3">
      <c r="B40" s="28"/>
      <c r="C40" s="61" t="s">
        <v>85</v>
      </c>
      <c r="D40" s="51"/>
      <c r="E40" s="51" t="s">
        <v>35</v>
      </c>
      <c r="F40" s="51"/>
      <c r="G40" s="51" t="s">
        <v>34</v>
      </c>
      <c r="H40" s="51"/>
      <c r="I40" s="51" t="s">
        <v>36</v>
      </c>
      <c r="J40" s="51">
        <f>D40*F40*H40</f>
        <v>0</v>
      </c>
      <c r="K40" s="49"/>
      <c r="L40" s="58">
        <f>(D40*F40*H40*K40)</f>
        <v>0</v>
      </c>
    </row>
    <row r="41" spans="2:12" s="2" customFormat="1" ht="14.4" x14ac:dyDescent="0.3">
      <c r="B41" s="28"/>
      <c r="C41" s="52" t="s">
        <v>86</v>
      </c>
      <c r="D41" s="51"/>
      <c r="E41" s="51" t="s">
        <v>35</v>
      </c>
      <c r="F41" s="51"/>
      <c r="G41" s="51" t="s">
        <v>34</v>
      </c>
      <c r="H41" s="51"/>
      <c r="I41" s="51" t="s">
        <v>36</v>
      </c>
      <c r="J41" s="51">
        <f>D41*F41*H41</f>
        <v>0</v>
      </c>
      <c r="K41" s="49"/>
      <c r="L41" s="60">
        <f>(D41*F41*H41*K41)</f>
        <v>0</v>
      </c>
    </row>
    <row r="42" spans="2:12" s="2" customFormat="1" ht="14.4" x14ac:dyDescent="0.3">
      <c r="B42" s="28"/>
      <c r="C42" s="52"/>
      <c r="D42" s="51"/>
      <c r="E42" s="51"/>
      <c r="F42" s="51"/>
      <c r="G42" s="51"/>
      <c r="H42" s="51"/>
      <c r="I42" s="51"/>
      <c r="J42" s="51"/>
      <c r="K42" s="49"/>
      <c r="L42" s="60"/>
    </row>
    <row r="43" spans="2:12" s="64" customFormat="1" x14ac:dyDescent="0.3">
      <c r="B43" s="69" t="s">
        <v>109</v>
      </c>
      <c r="C43" s="68" t="s">
        <v>108</v>
      </c>
      <c r="D43" s="67"/>
      <c r="E43" s="66"/>
      <c r="F43" s="67"/>
      <c r="G43" s="66"/>
      <c r="H43" s="67"/>
      <c r="I43" s="66"/>
      <c r="J43" s="66"/>
      <c r="K43" s="62"/>
      <c r="L43" s="65">
        <f>SUM(L44:L46)</f>
        <v>0</v>
      </c>
    </row>
    <row r="44" spans="2:12" x14ac:dyDescent="0.3">
      <c r="B44" s="28"/>
      <c r="C44" s="61" t="s">
        <v>96</v>
      </c>
      <c r="D44" s="51"/>
      <c r="E44" s="51" t="s">
        <v>35</v>
      </c>
      <c r="F44" s="51"/>
      <c r="G44" s="51" t="s">
        <v>34</v>
      </c>
      <c r="H44" s="51"/>
      <c r="I44" s="51" t="s">
        <v>36</v>
      </c>
      <c r="J44" s="51">
        <f>D44*F44*H44</f>
        <v>0</v>
      </c>
      <c r="K44" s="49"/>
      <c r="L44" s="60">
        <f>(D44*F44*H44*K44)</f>
        <v>0</v>
      </c>
    </row>
    <row r="45" spans="2:12" x14ac:dyDescent="0.3">
      <c r="B45" s="28"/>
      <c r="C45" s="61" t="s">
        <v>85</v>
      </c>
      <c r="D45" s="51"/>
      <c r="E45" s="51" t="s">
        <v>35</v>
      </c>
      <c r="F45" s="51"/>
      <c r="G45" s="51" t="s">
        <v>34</v>
      </c>
      <c r="H45" s="51"/>
      <c r="I45" s="51" t="s">
        <v>36</v>
      </c>
      <c r="J45" s="51">
        <f>D45*F45*H45</f>
        <v>0</v>
      </c>
      <c r="K45" s="49"/>
      <c r="L45" s="58">
        <f>(D45*F45*H45*K45)</f>
        <v>0</v>
      </c>
    </row>
    <row r="46" spans="2:12" s="2" customFormat="1" ht="14.4" x14ac:dyDescent="0.3">
      <c r="B46" s="28"/>
      <c r="C46" s="52" t="s">
        <v>86</v>
      </c>
      <c r="D46" s="51"/>
      <c r="E46" s="51" t="s">
        <v>35</v>
      </c>
      <c r="F46" s="51"/>
      <c r="G46" s="51" t="s">
        <v>34</v>
      </c>
      <c r="H46" s="51"/>
      <c r="I46" s="51" t="s">
        <v>36</v>
      </c>
      <c r="J46" s="51">
        <f>D46*F46*H46</f>
        <v>0</v>
      </c>
      <c r="K46" s="49"/>
      <c r="L46" s="60">
        <f>(D46*F46*H46*K46)</f>
        <v>0</v>
      </c>
    </row>
    <row r="47" spans="2:12" s="2" customFormat="1" ht="14.4" x14ac:dyDescent="0.3">
      <c r="B47" s="28"/>
      <c r="C47" s="52"/>
      <c r="D47" s="51"/>
      <c r="E47" s="51"/>
      <c r="F47" s="51"/>
      <c r="G47" s="51"/>
      <c r="H47" s="51"/>
      <c r="I47" s="51"/>
      <c r="J47" s="51"/>
      <c r="K47" s="49"/>
      <c r="L47" s="60"/>
    </row>
    <row r="48" spans="2:12" s="64" customFormat="1" x14ac:dyDescent="0.3">
      <c r="B48" s="69" t="s">
        <v>110</v>
      </c>
      <c r="C48" s="68" t="s">
        <v>111</v>
      </c>
      <c r="D48" s="67"/>
      <c r="E48" s="66"/>
      <c r="F48" s="67"/>
      <c r="G48" s="66"/>
      <c r="H48" s="67"/>
      <c r="I48" s="66"/>
      <c r="J48" s="66"/>
      <c r="K48" s="62"/>
      <c r="L48" s="65">
        <f>SUM(L49:L51)</f>
        <v>0</v>
      </c>
    </row>
    <row r="49" spans="2:12" x14ac:dyDescent="0.3">
      <c r="B49" s="28"/>
      <c r="C49" s="61" t="s">
        <v>96</v>
      </c>
      <c r="D49" s="51"/>
      <c r="E49" s="51" t="s">
        <v>35</v>
      </c>
      <c r="F49" s="51"/>
      <c r="G49" s="51" t="s">
        <v>34</v>
      </c>
      <c r="H49" s="51"/>
      <c r="I49" s="51" t="s">
        <v>36</v>
      </c>
      <c r="J49" s="51">
        <f>D49*F49*H49</f>
        <v>0</v>
      </c>
      <c r="K49" s="49"/>
      <c r="L49" s="60">
        <f>(D49*F49*H49*K49)</f>
        <v>0</v>
      </c>
    </row>
    <row r="50" spans="2:12" x14ac:dyDescent="0.3">
      <c r="B50" s="28"/>
      <c r="C50" s="61" t="s">
        <v>85</v>
      </c>
      <c r="D50" s="51"/>
      <c r="E50" s="51" t="s">
        <v>35</v>
      </c>
      <c r="F50" s="51"/>
      <c r="G50" s="51" t="s">
        <v>34</v>
      </c>
      <c r="H50" s="51"/>
      <c r="I50" s="51" t="s">
        <v>36</v>
      </c>
      <c r="J50" s="51">
        <f>D50*F50*H50</f>
        <v>0</v>
      </c>
      <c r="K50" s="49"/>
      <c r="L50" s="58">
        <f>(D50*F50*H50*K50)</f>
        <v>0</v>
      </c>
    </row>
    <row r="51" spans="2:12" s="2" customFormat="1" ht="14.4" x14ac:dyDescent="0.3">
      <c r="B51" s="28"/>
      <c r="C51" s="52" t="s">
        <v>86</v>
      </c>
      <c r="D51" s="51"/>
      <c r="E51" s="51" t="s">
        <v>35</v>
      </c>
      <c r="F51" s="51"/>
      <c r="G51" s="51" t="s">
        <v>34</v>
      </c>
      <c r="H51" s="51"/>
      <c r="I51" s="51" t="s">
        <v>36</v>
      </c>
      <c r="J51" s="51">
        <f>D51*F51*H51</f>
        <v>0</v>
      </c>
      <c r="K51" s="49"/>
      <c r="L51" s="60">
        <f>(D51*F51*H51*K51)</f>
        <v>0</v>
      </c>
    </row>
    <row r="52" spans="2:12" s="2" customFormat="1" ht="14.4" x14ac:dyDescent="0.3">
      <c r="B52" s="28"/>
      <c r="C52" s="59"/>
      <c r="D52" s="51"/>
      <c r="E52" s="51"/>
      <c r="F52" s="51"/>
      <c r="G52" s="51"/>
      <c r="H52" s="63"/>
      <c r="I52" s="51"/>
      <c r="J52" s="50"/>
      <c r="K52" s="62"/>
      <c r="L52" s="60"/>
    </row>
    <row r="53" spans="2:12" s="2" customFormat="1" ht="14.4" x14ac:dyDescent="0.3">
      <c r="B53" s="57" t="s">
        <v>37</v>
      </c>
      <c r="C53" s="110" t="s">
        <v>112</v>
      </c>
      <c r="D53" s="111"/>
      <c r="E53" s="111"/>
      <c r="F53" s="111"/>
      <c r="G53" s="111"/>
      <c r="H53" s="111"/>
      <c r="I53" s="111"/>
      <c r="J53" s="112"/>
      <c r="K53" s="55"/>
      <c r="L53" s="54">
        <f>SUM(L54,L59)</f>
        <v>0</v>
      </c>
    </row>
    <row r="54" spans="2:12" s="64" customFormat="1" x14ac:dyDescent="0.3">
      <c r="B54" s="69" t="s">
        <v>94</v>
      </c>
      <c r="C54" s="68" t="s">
        <v>113</v>
      </c>
      <c r="D54" s="67"/>
      <c r="E54" s="66"/>
      <c r="F54" s="67"/>
      <c r="G54" s="66"/>
      <c r="H54" s="67"/>
      <c r="I54" s="66"/>
      <c r="J54" s="66"/>
      <c r="K54" s="62"/>
      <c r="L54" s="65">
        <f>SUM(L55:L57)</f>
        <v>0</v>
      </c>
    </row>
    <row r="55" spans="2:12" x14ac:dyDescent="0.3">
      <c r="B55" s="28"/>
      <c r="C55" s="61" t="s">
        <v>96</v>
      </c>
      <c r="D55" s="51"/>
      <c r="E55" s="51" t="s">
        <v>35</v>
      </c>
      <c r="F55" s="51"/>
      <c r="G55" s="51" t="s">
        <v>34</v>
      </c>
      <c r="H55" s="51"/>
      <c r="I55" s="51" t="s">
        <v>36</v>
      </c>
      <c r="J55" s="51">
        <f>D55*F55*H55</f>
        <v>0</v>
      </c>
      <c r="K55" s="49"/>
      <c r="L55" s="60">
        <f>(D55*F55*H55*K55)</f>
        <v>0</v>
      </c>
    </row>
    <row r="56" spans="2:12" x14ac:dyDescent="0.3">
      <c r="B56" s="28"/>
      <c r="C56" s="61" t="s">
        <v>85</v>
      </c>
      <c r="D56" s="51"/>
      <c r="E56" s="51" t="s">
        <v>35</v>
      </c>
      <c r="F56" s="51"/>
      <c r="G56" s="51" t="s">
        <v>34</v>
      </c>
      <c r="H56" s="51"/>
      <c r="I56" s="51" t="s">
        <v>36</v>
      </c>
      <c r="J56" s="51">
        <f>D56*F56*H56</f>
        <v>0</v>
      </c>
      <c r="K56" s="49"/>
      <c r="L56" s="58">
        <f>(D56*F56*H56*K56)</f>
        <v>0</v>
      </c>
    </row>
    <row r="57" spans="2:12" s="2" customFormat="1" ht="14.4" x14ac:dyDescent="0.3">
      <c r="B57" s="28"/>
      <c r="C57" s="52" t="s">
        <v>86</v>
      </c>
      <c r="D57" s="51"/>
      <c r="E57" s="51" t="s">
        <v>35</v>
      </c>
      <c r="F57" s="51"/>
      <c r="G57" s="51" t="s">
        <v>34</v>
      </c>
      <c r="H57" s="51"/>
      <c r="I57" s="51" t="s">
        <v>36</v>
      </c>
      <c r="J57" s="51">
        <f>D57*F57*H57</f>
        <v>0</v>
      </c>
      <c r="K57" s="49"/>
      <c r="L57" s="60">
        <f>(D57*F57*H57*K57)</f>
        <v>0</v>
      </c>
    </row>
    <row r="58" spans="2:12" s="2" customFormat="1" ht="14.4" x14ac:dyDescent="0.3">
      <c r="B58" s="28"/>
      <c r="C58" s="59"/>
      <c r="D58" s="51"/>
      <c r="E58" s="51"/>
      <c r="F58" s="51"/>
      <c r="G58" s="51"/>
      <c r="H58" s="63"/>
      <c r="I58" s="51"/>
      <c r="J58" s="50"/>
      <c r="K58" s="62"/>
      <c r="L58" s="60"/>
    </row>
    <row r="59" spans="2:12" s="64" customFormat="1" x14ac:dyDescent="0.3">
      <c r="B59" s="69" t="s">
        <v>95</v>
      </c>
      <c r="C59" s="68" t="s">
        <v>114</v>
      </c>
      <c r="D59" s="67"/>
      <c r="E59" s="66"/>
      <c r="F59" s="67"/>
      <c r="G59" s="66"/>
      <c r="H59" s="67"/>
      <c r="I59" s="66"/>
      <c r="J59" s="66"/>
      <c r="K59" s="62"/>
      <c r="L59" s="65">
        <f>SUM(L60:L62)</f>
        <v>0</v>
      </c>
    </row>
    <row r="60" spans="2:12" x14ac:dyDescent="0.3">
      <c r="B60" s="28"/>
      <c r="C60" s="61" t="s">
        <v>96</v>
      </c>
      <c r="D60" s="51"/>
      <c r="E60" s="51" t="s">
        <v>35</v>
      </c>
      <c r="F60" s="51"/>
      <c r="G60" s="51" t="s">
        <v>34</v>
      </c>
      <c r="H60" s="51"/>
      <c r="I60" s="51" t="s">
        <v>36</v>
      </c>
      <c r="J60" s="51">
        <f>D60*F60*H60</f>
        <v>0</v>
      </c>
      <c r="K60" s="49"/>
      <c r="L60" s="60">
        <f>(D60*F60*H60*K60)</f>
        <v>0</v>
      </c>
    </row>
    <row r="61" spans="2:12" x14ac:dyDescent="0.3">
      <c r="B61" s="28"/>
      <c r="C61" s="61" t="s">
        <v>85</v>
      </c>
      <c r="D61" s="51"/>
      <c r="E61" s="51" t="s">
        <v>35</v>
      </c>
      <c r="F61" s="51"/>
      <c r="G61" s="51" t="s">
        <v>34</v>
      </c>
      <c r="H61" s="51"/>
      <c r="I61" s="51" t="s">
        <v>36</v>
      </c>
      <c r="J61" s="51">
        <f>D61*F61*H61</f>
        <v>0</v>
      </c>
      <c r="K61" s="49"/>
      <c r="L61" s="58">
        <f>(D61*F61*H61*K61)</f>
        <v>0</v>
      </c>
    </row>
    <row r="62" spans="2:12" s="2" customFormat="1" ht="14.4" x14ac:dyDescent="0.3">
      <c r="B62" s="28"/>
      <c r="C62" s="52" t="s">
        <v>86</v>
      </c>
      <c r="D62" s="51"/>
      <c r="E62" s="51" t="s">
        <v>35</v>
      </c>
      <c r="F62" s="51"/>
      <c r="G62" s="51" t="s">
        <v>34</v>
      </c>
      <c r="H62" s="51"/>
      <c r="I62" s="51" t="s">
        <v>36</v>
      </c>
      <c r="J62" s="51">
        <f>D62*F62*H62</f>
        <v>0</v>
      </c>
      <c r="K62" s="49"/>
      <c r="L62" s="60">
        <f>(D62*F62*H62*K62)</f>
        <v>0</v>
      </c>
    </row>
    <row r="63" spans="2:12" s="2" customFormat="1" ht="14.4" x14ac:dyDescent="0.3">
      <c r="B63" s="28"/>
      <c r="C63" s="59"/>
      <c r="D63" s="51"/>
      <c r="E63" s="51"/>
      <c r="F63" s="51"/>
      <c r="G63" s="51"/>
      <c r="H63" s="63"/>
      <c r="I63" s="51"/>
      <c r="J63" s="50"/>
      <c r="K63" s="62"/>
      <c r="L63" s="60"/>
    </row>
    <row r="64" spans="2:12" x14ac:dyDescent="0.3">
      <c r="B64" s="53"/>
      <c r="C64" s="52"/>
      <c r="D64" s="51"/>
      <c r="E64" s="51"/>
      <c r="F64" s="51"/>
      <c r="G64" s="51"/>
      <c r="H64" s="51"/>
      <c r="I64" s="51"/>
      <c r="J64" s="50"/>
      <c r="K64" s="49"/>
      <c r="L64" s="48"/>
    </row>
    <row r="65" spans="2:12" x14ac:dyDescent="0.3">
      <c r="B65" s="47"/>
      <c r="C65" s="46" t="s">
        <v>33</v>
      </c>
      <c r="D65" s="45"/>
      <c r="E65" s="45"/>
      <c r="F65" s="45"/>
      <c r="G65" s="45"/>
      <c r="H65" s="45"/>
      <c r="I65" s="45"/>
      <c r="J65" s="45"/>
      <c r="K65" s="44" t="s">
        <v>1</v>
      </c>
      <c r="L65" s="43">
        <f>SUM(L12,L53,L6)</f>
        <v>0</v>
      </c>
    </row>
    <row r="66" spans="2:12" ht="21" customHeight="1" x14ac:dyDescent="0.3">
      <c r="B66" s="42" t="s">
        <v>116</v>
      </c>
      <c r="C66" s="41"/>
      <c r="D66" s="41"/>
      <c r="E66" s="41"/>
      <c r="F66" s="41"/>
      <c r="G66" s="41"/>
      <c r="H66" s="41"/>
      <c r="I66" s="41"/>
      <c r="J66" s="41"/>
      <c r="K66" s="41"/>
      <c r="L66" s="40"/>
    </row>
    <row r="67" spans="2:12" x14ac:dyDescent="0.3">
      <c r="B67" s="23"/>
      <c r="C67" s="15"/>
      <c r="D67" s="15"/>
      <c r="E67" s="15"/>
      <c r="F67" s="15"/>
      <c r="G67" s="15"/>
      <c r="H67" s="15"/>
      <c r="I67" s="15"/>
      <c r="J67" s="15"/>
      <c r="K67" s="14"/>
      <c r="L67" s="39"/>
    </row>
    <row r="68" spans="2:12" s="34" customFormat="1" x14ac:dyDescent="0.3">
      <c r="B68" s="113" t="s">
        <v>32</v>
      </c>
      <c r="C68" s="114"/>
      <c r="D68" s="114"/>
      <c r="E68" s="114"/>
      <c r="F68" s="114"/>
      <c r="G68" s="114"/>
      <c r="H68" s="114"/>
      <c r="I68" s="114"/>
      <c r="J68" s="114"/>
      <c r="K68" s="36"/>
      <c r="L68" s="35"/>
    </row>
    <row r="69" spans="2:12" s="34" customFormat="1" x14ac:dyDescent="0.3">
      <c r="B69" s="38" t="s">
        <v>31</v>
      </c>
      <c r="C69" s="37" t="s">
        <v>30</v>
      </c>
      <c r="D69" s="37" t="s">
        <v>1</v>
      </c>
      <c r="E69" s="37"/>
      <c r="F69" s="37"/>
      <c r="G69" s="37"/>
      <c r="H69" s="37" t="s">
        <v>2</v>
      </c>
      <c r="I69" s="37"/>
      <c r="J69" s="37"/>
      <c r="K69" s="36"/>
      <c r="L69" s="35"/>
    </row>
    <row r="70" spans="2:12" x14ac:dyDescent="0.3">
      <c r="B70" s="33">
        <v>1.1000000000000001</v>
      </c>
      <c r="C70" s="32" t="s">
        <v>29</v>
      </c>
      <c r="D70" s="31" t="e">
        <f>#REF!</f>
        <v>#REF!</v>
      </c>
      <c r="E70" s="31"/>
      <c r="F70" s="31"/>
      <c r="G70" s="31"/>
      <c r="H70" s="30" t="e">
        <f>D70/16756</f>
        <v>#REF!</v>
      </c>
      <c r="I70" s="29"/>
      <c r="J70" s="29"/>
      <c r="K70" s="14"/>
      <c r="L70" s="11"/>
    </row>
    <row r="71" spans="2:12" x14ac:dyDescent="0.3">
      <c r="B71" s="33">
        <v>1.5</v>
      </c>
      <c r="C71" s="32" t="s">
        <v>26</v>
      </c>
      <c r="D71" s="31" t="e">
        <f>#REF!</f>
        <v>#REF!</v>
      </c>
      <c r="E71" s="31"/>
      <c r="F71" s="31"/>
      <c r="G71" s="31"/>
      <c r="H71" s="30" t="e">
        <f>D71/16756</f>
        <v>#REF!</v>
      </c>
      <c r="I71" s="29"/>
      <c r="J71" s="29"/>
      <c r="K71" s="14"/>
      <c r="L71" s="11"/>
    </row>
    <row r="72" spans="2:12" x14ac:dyDescent="0.3">
      <c r="B72" s="33">
        <v>1.7</v>
      </c>
      <c r="C72" s="32" t="s">
        <v>25</v>
      </c>
      <c r="D72" s="31" t="e">
        <f>#REF!</f>
        <v>#REF!</v>
      </c>
      <c r="E72" s="31"/>
      <c r="F72" s="31"/>
      <c r="G72" s="31"/>
      <c r="H72" s="30" t="e">
        <f>D72/16756</f>
        <v>#REF!</v>
      </c>
      <c r="I72" s="29"/>
      <c r="J72" s="29"/>
      <c r="K72" s="14"/>
      <c r="L72" s="11"/>
    </row>
    <row r="73" spans="2:12" x14ac:dyDescent="0.3">
      <c r="B73" s="33">
        <v>3.2</v>
      </c>
      <c r="C73" s="32" t="s">
        <v>24</v>
      </c>
      <c r="D73" s="31" t="e">
        <f>#REF!</f>
        <v>#REF!</v>
      </c>
      <c r="E73" s="31"/>
      <c r="F73" s="31"/>
      <c r="G73" s="31"/>
      <c r="H73" s="30" t="e">
        <f>D73/16756</f>
        <v>#REF!</v>
      </c>
      <c r="I73" s="29"/>
      <c r="J73" s="29"/>
      <c r="K73" s="14"/>
      <c r="L73" s="11"/>
    </row>
    <row r="74" spans="2:12" x14ac:dyDescent="0.3">
      <c r="B74" s="33">
        <v>6.4</v>
      </c>
      <c r="C74" s="32" t="s">
        <v>22</v>
      </c>
      <c r="D74" s="31" t="e">
        <f>#REF!</f>
        <v>#REF!</v>
      </c>
      <c r="E74" s="31"/>
      <c r="F74" s="31"/>
      <c r="G74" s="31"/>
      <c r="H74" s="30" t="e">
        <f>D74/16756</f>
        <v>#REF!</v>
      </c>
      <c r="I74" s="29"/>
      <c r="J74" s="29"/>
      <c r="K74" s="14"/>
      <c r="L74" s="11"/>
    </row>
    <row r="75" spans="2:12" x14ac:dyDescent="0.3">
      <c r="B75" s="28"/>
      <c r="C75" s="27" t="s">
        <v>0</v>
      </c>
      <c r="D75" s="26" t="e">
        <f>SUM(D70:D74)</f>
        <v>#REF!</v>
      </c>
      <c r="E75" s="26"/>
      <c r="F75" s="26"/>
      <c r="G75" s="26"/>
      <c r="H75" s="25" t="e">
        <f>SUM(H70:H74)</f>
        <v>#REF!</v>
      </c>
      <c r="I75" s="24"/>
      <c r="J75" s="24"/>
      <c r="K75" s="14"/>
      <c r="L75" s="11"/>
    </row>
    <row r="76" spans="2:12" x14ac:dyDescent="0.3">
      <c r="B76" s="23" t="s">
        <v>115</v>
      </c>
      <c r="C76" s="20"/>
      <c r="D76" s="15"/>
      <c r="E76" s="15"/>
      <c r="F76" s="15"/>
      <c r="G76" s="15"/>
      <c r="H76" s="15"/>
      <c r="I76" s="15"/>
      <c r="J76" s="15"/>
      <c r="K76" s="22"/>
      <c r="L76" s="11"/>
    </row>
    <row r="77" spans="2:12" ht="16.2" thickBot="1" x14ac:dyDescent="0.35">
      <c r="B77" s="21"/>
      <c r="C77" s="20"/>
      <c r="D77" s="15"/>
      <c r="E77" s="15"/>
      <c r="F77" s="15"/>
      <c r="G77" s="15"/>
      <c r="H77" s="15"/>
      <c r="I77" s="15"/>
      <c r="J77" s="15"/>
      <c r="K77" s="14"/>
      <c r="L77" s="11"/>
    </row>
    <row r="78" spans="2:12" s="7" customFormat="1" ht="21.9" customHeight="1" x14ac:dyDescent="0.3">
      <c r="B78" s="115" t="s">
        <v>20</v>
      </c>
      <c r="C78" s="116"/>
      <c r="D78" s="116"/>
      <c r="E78" s="116"/>
      <c r="F78" s="116"/>
      <c r="G78" s="116"/>
      <c r="H78" s="116"/>
      <c r="I78" s="116"/>
      <c r="J78" s="19"/>
      <c r="K78" s="18"/>
      <c r="L78" s="17"/>
    </row>
    <row r="79" spans="2:12" s="7" customFormat="1" ht="21.9" customHeight="1" x14ac:dyDescent="0.3">
      <c r="B79" s="16">
        <v>1</v>
      </c>
      <c r="C79" s="98" t="s">
        <v>19</v>
      </c>
      <c r="D79" s="98"/>
      <c r="E79" s="98"/>
      <c r="F79" s="98"/>
      <c r="G79" s="98"/>
      <c r="H79" s="98"/>
      <c r="I79" s="98"/>
      <c r="J79" s="98"/>
      <c r="K79" s="98"/>
      <c r="L79" s="99"/>
    </row>
    <row r="80" spans="2:12" s="7" customFormat="1" ht="36" customHeight="1" x14ac:dyDescent="0.3">
      <c r="B80" s="16">
        <v>2</v>
      </c>
      <c r="C80" s="98" t="s">
        <v>18</v>
      </c>
      <c r="D80" s="98"/>
      <c r="E80" s="98"/>
      <c r="F80" s="98"/>
      <c r="G80" s="98"/>
      <c r="H80" s="98"/>
      <c r="I80" s="98"/>
      <c r="J80" s="98"/>
      <c r="K80" s="98"/>
      <c r="L80" s="99"/>
    </row>
    <row r="81" spans="2:12" s="7" customFormat="1" ht="43.5" customHeight="1" x14ac:dyDescent="0.3">
      <c r="B81" s="16">
        <v>3</v>
      </c>
      <c r="C81" s="98" t="s">
        <v>17</v>
      </c>
      <c r="D81" s="98"/>
      <c r="E81" s="98"/>
      <c r="F81" s="98"/>
      <c r="G81" s="98"/>
      <c r="H81" s="98"/>
      <c r="I81" s="98"/>
      <c r="J81" s="98"/>
      <c r="K81" s="98"/>
      <c r="L81" s="99"/>
    </row>
    <row r="82" spans="2:12" s="7" customFormat="1" ht="43.5" customHeight="1" x14ac:dyDescent="0.3">
      <c r="B82" s="16">
        <v>4</v>
      </c>
      <c r="C82" s="87" t="s">
        <v>16</v>
      </c>
      <c r="D82" s="87"/>
      <c r="E82" s="87"/>
      <c r="F82" s="87"/>
      <c r="G82" s="87"/>
      <c r="H82" s="87"/>
      <c r="I82" s="87"/>
      <c r="J82" s="87"/>
      <c r="K82" s="87"/>
      <c r="L82" s="88"/>
    </row>
    <row r="83" spans="2:12" s="7" customFormat="1" ht="21.9" customHeight="1" x14ac:dyDescent="0.3">
      <c r="B83" s="16">
        <v>5</v>
      </c>
      <c r="C83" s="87" t="s">
        <v>15</v>
      </c>
      <c r="D83" s="87"/>
      <c r="E83" s="87"/>
      <c r="F83" s="87"/>
      <c r="G83" s="87"/>
      <c r="H83" s="87"/>
      <c r="I83" s="87"/>
      <c r="J83" s="87"/>
      <c r="K83" s="87"/>
      <c r="L83" s="88"/>
    </row>
    <row r="84" spans="2:12" s="7" customFormat="1" ht="45" customHeight="1" x14ac:dyDescent="0.3">
      <c r="B84" s="16">
        <v>6</v>
      </c>
      <c r="C84" s="87" t="s">
        <v>14</v>
      </c>
      <c r="D84" s="87"/>
      <c r="E84" s="87"/>
      <c r="F84" s="87"/>
      <c r="G84" s="87"/>
      <c r="H84" s="87"/>
      <c r="I84" s="87"/>
      <c r="J84" s="87"/>
      <c r="K84" s="87"/>
      <c r="L84" s="88"/>
    </row>
    <row r="85" spans="2:12" s="7" customFormat="1" ht="41.25" customHeight="1" x14ac:dyDescent="0.3">
      <c r="B85" s="16">
        <v>7</v>
      </c>
      <c r="C85" s="87" t="s">
        <v>13</v>
      </c>
      <c r="D85" s="87"/>
      <c r="E85" s="87"/>
      <c r="F85" s="87"/>
      <c r="G85" s="87"/>
      <c r="H85" s="87"/>
      <c r="I85" s="87"/>
      <c r="J85" s="87"/>
      <c r="K85" s="87"/>
      <c r="L85" s="88"/>
    </row>
    <row r="86" spans="2:12" s="7" customFormat="1" ht="21.9" customHeight="1" x14ac:dyDescent="0.3">
      <c r="B86" s="93"/>
      <c r="C86" s="94"/>
      <c r="D86" s="94"/>
      <c r="E86" s="94"/>
      <c r="F86" s="94"/>
      <c r="G86" s="94"/>
      <c r="H86" s="94"/>
      <c r="I86" s="94"/>
      <c r="J86" s="15"/>
      <c r="K86" s="14"/>
      <c r="L86" s="11"/>
    </row>
    <row r="87" spans="2:12" s="7" customFormat="1" ht="21.9" customHeight="1" x14ac:dyDescent="0.3">
      <c r="B87" s="95" t="s">
        <v>12</v>
      </c>
      <c r="C87" s="96"/>
      <c r="D87" s="96"/>
      <c r="G87" s="97" t="s">
        <v>11</v>
      </c>
      <c r="H87" s="97"/>
      <c r="I87" s="97"/>
      <c r="J87" s="97"/>
      <c r="K87" s="97"/>
      <c r="L87" s="13"/>
    </row>
    <row r="88" spans="2:12" s="7" customFormat="1" ht="21.9" customHeight="1" x14ac:dyDescent="0.3">
      <c r="B88" s="89" t="s">
        <v>10</v>
      </c>
      <c r="C88" s="90"/>
      <c r="D88" s="90"/>
      <c r="G88" s="12" t="s">
        <v>9</v>
      </c>
      <c r="H88" s="12"/>
      <c r="I88" s="12"/>
      <c r="J88" s="12"/>
      <c r="K88" s="12"/>
      <c r="L88" s="11"/>
    </row>
    <row r="89" spans="2:12" s="7" customFormat="1" ht="21.9" customHeight="1" x14ac:dyDescent="0.3">
      <c r="B89" s="89" t="s">
        <v>8</v>
      </c>
      <c r="C89" s="90"/>
      <c r="D89" s="90"/>
      <c r="G89" s="12" t="s">
        <v>7</v>
      </c>
      <c r="H89" s="12"/>
      <c r="I89" s="12"/>
      <c r="J89" s="12"/>
      <c r="K89" s="12"/>
      <c r="L89" s="11"/>
    </row>
    <row r="90" spans="2:12" s="7" customFormat="1" ht="21.9" customHeight="1" x14ac:dyDescent="0.3">
      <c r="B90" s="89" t="s">
        <v>6</v>
      </c>
      <c r="C90" s="90"/>
      <c r="D90" s="90"/>
      <c r="G90" s="12" t="s">
        <v>5</v>
      </c>
      <c r="H90" s="12"/>
      <c r="I90" s="12"/>
      <c r="J90" s="12"/>
      <c r="K90" s="12"/>
      <c r="L90" s="11"/>
    </row>
    <row r="91" spans="2:12" s="7" customFormat="1" ht="21.9" customHeight="1" x14ac:dyDescent="0.3">
      <c r="B91" s="89" t="s">
        <v>4</v>
      </c>
      <c r="C91" s="90"/>
      <c r="D91" s="90"/>
      <c r="G91" s="12" t="s">
        <v>3</v>
      </c>
      <c r="H91" s="12"/>
      <c r="I91" s="12"/>
      <c r="J91" s="12"/>
      <c r="K91" s="12"/>
      <c r="L91" s="11"/>
    </row>
    <row r="92" spans="2:12" s="7" customFormat="1" ht="15" thickBot="1" x14ac:dyDescent="0.35">
      <c r="B92" s="91"/>
      <c r="C92" s="92"/>
      <c r="D92" s="92"/>
      <c r="E92" s="92"/>
      <c r="F92" s="92"/>
      <c r="G92" s="92"/>
      <c r="H92" s="92"/>
      <c r="I92" s="92"/>
      <c r="J92" s="10"/>
      <c r="K92" s="9"/>
      <c r="L92" s="8"/>
    </row>
  </sheetData>
  <mergeCells count="25">
    <mergeCell ref="C80:L80"/>
    <mergeCell ref="C81:L81"/>
    <mergeCell ref="B1:L1"/>
    <mergeCell ref="B2:L2"/>
    <mergeCell ref="C3:L3"/>
    <mergeCell ref="C4:L4"/>
    <mergeCell ref="D5:E5"/>
    <mergeCell ref="F5:G5"/>
    <mergeCell ref="H5:I5"/>
    <mergeCell ref="C53:J53"/>
    <mergeCell ref="B68:J68"/>
    <mergeCell ref="B78:I78"/>
    <mergeCell ref="C79:L79"/>
    <mergeCell ref="B92:I92"/>
    <mergeCell ref="C84:L84"/>
    <mergeCell ref="C85:L85"/>
    <mergeCell ref="B86:I86"/>
    <mergeCell ref="B87:D87"/>
    <mergeCell ref="G87:K87"/>
    <mergeCell ref="B88:D88"/>
    <mergeCell ref="C82:L82"/>
    <mergeCell ref="C83:L83"/>
    <mergeCell ref="B89:D89"/>
    <mergeCell ref="B90:D90"/>
    <mergeCell ref="B91:D91"/>
  </mergeCells>
  <pageMargins left="0.45" right="0.2" top="0.55000000000000004" bottom="0.55000000000000004" header="0.3" footer="0.3"/>
  <pageSetup paperSize="9" scale="6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9CEE-E1D1-4173-9C97-4683B012FBF8}">
  <sheetPr>
    <pageSetUpPr fitToPage="1"/>
  </sheetPr>
  <dimension ref="A1:L40"/>
  <sheetViews>
    <sheetView topLeftCell="A3" workbookViewId="0">
      <selection activeCell="D34" sqref="D34"/>
    </sheetView>
  </sheetViews>
  <sheetFormatPr defaultColWidth="9.109375" defaultRowHeight="14.4" x14ac:dyDescent="0.3"/>
  <cols>
    <col min="1" max="2" width="9.109375" style="84"/>
    <col min="3" max="3" width="41.6640625" style="84" bestFit="1" customWidth="1"/>
    <col min="4" max="4" width="57.5546875" style="84" bestFit="1" customWidth="1"/>
    <col min="5" max="16384" width="9.109375" style="84"/>
  </cols>
  <sheetData>
    <row r="1" spans="1:4" ht="23.4" x14ac:dyDescent="0.45">
      <c r="A1" s="83" t="s">
        <v>50</v>
      </c>
    </row>
    <row r="3" spans="1:4" x14ac:dyDescent="0.3">
      <c r="A3" s="85">
        <v>1</v>
      </c>
      <c r="B3" s="85" t="s">
        <v>51</v>
      </c>
    </row>
    <row r="4" spans="1:4" x14ac:dyDescent="0.3">
      <c r="B4" s="84">
        <v>1.1000000000000001</v>
      </c>
      <c r="C4" s="84" t="s">
        <v>29</v>
      </c>
      <c r="D4" s="84" t="s">
        <v>83</v>
      </c>
    </row>
    <row r="5" spans="1:4" x14ac:dyDescent="0.3">
      <c r="B5" s="84">
        <v>1.2</v>
      </c>
      <c r="C5" s="84" t="s">
        <v>28</v>
      </c>
    </row>
    <row r="6" spans="1:4" x14ac:dyDescent="0.3">
      <c r="B6" s="84">
        <v>1.3</v>
      </c>
      <c r="C6" s="84" t="s">
        <v>52</v>
      </c>
    </row>
    <row r="7" spans="1:4" x14ac:dyDescent="0.3">
      <c r="B7" s="84">
        <v>1.4</v>
      </c>
      <c r="C7" s="84" t="s">
        <v>27</v>
      </c>
    </row>
    <row r="8" spans="1:4" x14ac:dyDescent="0.3">
      <c r="B8" s="84">
        <v>1.5</v>
      </c>
      <c r="C8" s="84" t="s">
        <v>26</v>
      </c>
    </row>
    <row r="9" spans="1:4" x14ac:dyDescent="0.3">
      <c r="B9" s="84">
        <v>1.6</v>
      </c>
      <c r="C9" s="84" t="s">
        <v>53</v>
      </c>
    </row>
    <row r="10" spans="1:4" x14ac:dyDescent="0.3">
      <c r="B10" s="84">
        <v>1.7</v>
      </c>
      <c r="C10" s="84" t="s">
        <v>54</v>
      </c>
      <c r="D10" s="84" t="s">
        <v>84</v>
      </c>
    </row>
    <row r="11" spans="1:4" x14ac:dyDescent="0.3">
      <c r="B11" s="84">
        <v>1.8</v>
      </c>
      <c r="C11" s="84" t="s">
        <v>55</v>
      </c>
    </row>
    <row r="12" spans="1:4" x14ac:dyDescent="0.3">
      <c r="A12" s="85">
        <v>2</v>
      </c>
      <c r="B12" s="85" t="s">
        <v>56</v>
      </c>
    </row>
    <row r="13" spans="1:4" x14ac:dyDescent="0.3">
      <c r="B13" s="84">
        <v>2.1</v>
      </c>
      <c r="C13" s="84" t="s">
        <v>57</v>
      </c>
    </row>
    <row r="14" spans="1:4" x14ac:dyDescent="0.3">
      <c r="B14" s="84">
        <v>2.2000000000000002</v>
      </c>
      <c r="C14" s="84" t="s">
        <v>58</v>
      </c>
    </row>
    <row r="15" spans="1:4" x14ac:dyDescent="0.3">
      <c r="B15" s="84">
        <v>2.2999999999999998</v>
      </c>
      <c r="C15" s="84" t="s">
        <v>59</v>
      </c>
    </row>
    <row r="16" spans="1:4" x14ac:dyDescent="0.3">
      <c r="B16" s="84">
        <v>2.4</v>
      </c>
      <c r="C16" s="84" t="s">
        <v>60</v>
      </c>
    </row>
    <row r="17" spans="1:9" x14ac:dyDescent="0.3">
      <c r="B17" s="84">
        <v>2.5</v>
      </c>
      <c r="C17" s="84" t="s">
        <v>61</v>
      </c>
      <c r="I17" s="84" t="s">
        <v>62</v>
      </c>
    </row>
    <row r="18" spans="1:9" x14ac:dyDescent="0.3">
      <c r="A18" s="85">
        <v>3</v>
      </c>
      <c r="B18" s="85" t="s">
        <v>63</v>
      </c>
    </row>
    <row r="19" spans="1:9" x14ac:dyDescent="0.3">
      <c r="B19" s="84">
        <v>3.1</v>
      </c>
      <c r="C19" s="84" t="s">
        <v>64</v>
      </c>
    </row>
    <row r="20" spans="1:9" x14ac:dyDescent="0.3">
      <c r="B20" s="84">
        <v>3.2</v>
      </c>
      <c r="C20" s="84" t="s">
        <v>24</v>
      </c>
      <c r="D20" s="84" t="s">
        <v>81</v>
      </c>
    </row>
    <row r="21" spans="1:9" x14ac:dyDescent="0.3">
      <c r="B21" s="84">
        <v>3.3</v>
      </c>
      <c r="C21" s="84" t="s">
        <v>65</v>
      </c>
    </row>
    <row r="22" spans="1:9" x14ac:dyDescent="0.3">
      <c r="B22" s="84">
        <v>3.4</v>
      </c>
      <c r="C22" s="84" t="s">
        <v>66</v>
      </c>
      <c r="D22" s="84" t="s">
        <v>82</v>
      </c>
    </row>
    <row r="23" spans="1:9" x14ac:dyDescent="0.3">
      <c r="B23" s="84">
        <v>3.5</v>
      </c>
      <c r="C23" s="84" t="s">
        <v>23</v>
      </c>
    </row>
    <row r="24" spans="1:9" x14ac:dyDescent="0.3">
      <c r="B24" s="84">
        <v>3.6</v>
      </c>
      <c r="C24" s="84" t="s">
        <v>67</v>
      </c>
    </row>
    <row r="25" spans="1:9" x14ac:dyDescent="0.3">
      <c r="A25" s="85">
        <v>4</v>
      </c>
      <c r="B25" s="85" t="s">
        <v>68</v>
      </c>
    </row>
    <row r="26" spans="1:9" x14ac:dyDescent="0.3">
      <c r="B26" s="84">
        <v>4.0999999999999996</v>
      </c>
      <c r="C26" s="84" t="s">
        <v>69</v>
      </c>
    </row>
    <row r="27" spans="1:9" x14ac:dyDescent="0.3">
      <c r="B27" s="84">
        <v>4.2</v>
      </c>
      <c r="C27" s="84" t="s">
        <v>70</v>
      </c>
      <c r="E27" s="86"/>
    </row>
    <row r="28" spans="1:9" x14ac:dyDescent="0.3">
      <c r="A28" s="85">
        <v>5</v>
      </c>
      <c r="B28" s="85" t="s">
        <v>71</v>
      </c>
    </row>
    <row r="29" spans="1:9" x14ac:dyDescent="0.3">
      <c r="B29" s="84">
        <v>5.0999999999999996</v>
      </c>
      <c r="C29" s="84" t="s">
        <v>72</v>
      </c>
    </row>
    <row r="30" spans="1:9" x14ac:dyDescent="0.3">
      <c r="B30" s="84">
        <v>5.2</v>
      </c>
      <c r="C30" s="84" t="s">
        <v>73</v>
      </c>
    </row>
    <row r="31" spans="1:9" x14ac:dyDescent="0.3">
      <c r="B31" s="84">
        <v>5.3</v>
      </c>
      <c r="C31" s="84" t="s">
        <v>74</v>
      </c>
    </row>
    <row r="32" spans="1:9" x14ac:dyDescent="0.3">
      <c r="B32" s="84">
        <v>5.4</v>
      </c>
      <c r="C32" s="84" t="s">
        <v>75</v>
      </c>
    </row>
    <row r="33" spans="1:12" x14ac:dyDescent="0.3">
      <c r="B33" s="84">
        <v>5.5</v>
      </c>
      <c r="C33" s="84" t="s">
        <v>76</v>
      </c>
    </row>
    <row r="34" spans="1:12" x14ac:dyDescent="0.3">
      <c r="B34" s="84">
        <v>5.6</v>
      </c>
      <c r="C34" s="84" t="s">
        <v>77</v>
      </c>
    </row>
    <row r="35" spans="1:12" x14ac:dyDescent="0.3">
      <c r="A35" s="85">
        <v>6</v>
      </c>
      <c r="B35" s="85" t="s">
        <v>78</v>
      </c>
    </row>
    <row r="36" spans="1:12" x14ac:dyDescent="0.3">
      <c r="B36" s="84">
        <v>6.1</v>
      </c>
      <c r="C36" s="84" t="s">
        <v>79</v>
      </c>
    </row>
    <row r="37" spans="1:12" x14ac:dyDescent="0.3">
      <c r="B37" s="84">
        <v>6.2</v>
      </c>
      <c r="C37" s="84" t="s">
        <v>80</v>
      </c>
    </row>
    <row r="38" spans="1:12" x14ac:dyDescent="0.3">
      <c r="B38" s="84">
        <v>6.3</v>
      </c>
      <c r="C38" s="84" t="s">
        <v>21</v>
      </c>
    </row>
    <row r="39" spans="1:12" x14ac:dyDescent="0.3">
      <c r="B39" s="84">
        <v>6.4</v>
      </c>
      <c r="C39" s="84" t="s">
        <v>22</v>
      </c>
    </row>
    <row r="40" spans="1:12" x14ac:dyDescent="0.3">
      <c r="K40" s="85"/>
      <c r="L40" s="85"/>
    </row>
  </sheetData>
  <pageMargins left="0.7" right="0.7" top="0.75" bottom="0.75" header="0.3" footer="0.3"/>
  <pageSetup scale="72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1079-0AD5-4B22-9179-DA30482F64F2}">
  <sheetPr>
    <tabColor rgb="FF00B0F0"/>
  </sheetPr>
  <dimension ref="A1:P48"/>
  <sheetViews>
    <sheetView topLeftCell="A17" zoomScale="115" zoomScaleNormal="115" workbookViewId="0">
      <selection activeCell="F34" sqref="F34"/>
    </sheetView>
  </sheetViews>
  <sheetFormatPr defaultColWidth="8.6640625" defaultRowHeight="12" x14ac:dyDescent="0.25"/>
  <cols>
    <col min="1" max="1" width="4.33203125" style="120" customWidth="1"/>
    <col min="2" max="2" width="16.33203125" style="119" customWidth="1"/>
    <col min="3" max="3" width="11.44140625" style="119" customWidth="1"/>
    <col min="4" max="4" width="9.33203125" style="122" customWidth="1"/>
    <col min="5" max="5" width="10.33203125" style="122" customWidth="1"/>
    <col min="6" max="6" width="14.6640625" style="122" customWidth="1"/>
    <col min="7" max="8" width="9" style="122" customWidth="1"/>
    <col min="9" max="9" width="9.109375" style="122" customWidth="1"/>
    <col min="10" max="11" width="10.44140625" style="122" customWidth="1"/>
    <col min="12" max="13" width="7.33203125" style="122" customWidth="1"/>
    <col min="14" max="14" width="9" style="122" customWidth="1"/>
    <col min="15" max="15" width="8.6640625" style="119" customWidth="1"/>
    <col min="16" max="16" width="8.6640625" style="119"/>
    <col min="17" max="18" width="8.6640625" style="119" customWidth="1"/>
    <col min="19" max="16384" width="8.6640625" style="119"/>
  </cols>
  <sheetData>
    <row r="1" spans="1:16" ht="15.6" hidden="1" customHeight="1" x14ac:dyDescent="0.35">
      <c r="A1" s="117" t="s">
        <v>124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8"/>
    </row>
    <row r="2" spans="1:16" ht="15.75" customHeight="1" x14ac:dyDescent="0.35">
      <c r="A2" s="117" t="s">
        <v>125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8"/>
    </row>
    <row r="3" spans="1:16" ht="12.6" thickBot="1" x14ac:dyDescent="0.3">
      <c r="C3" s="121"/>
    </row>
    <row r="4" spans="1:16" s="133" customFormat="1" ht="25.35" customHeight="1" thickBot="1" x14ac:dyDescent="0.35">
      <c r="A4" s="123" t="s">
        <v>126</v>
      </c>
      <c r="B4" s="123" t="s">
        <v>127</v>
      </c>
      <c r="C4" s="123" t="s">
        <v>128</v>
      </c>
      <c r="D4" s="124" t="s">
        <v>129</v>
      </c>
      <c r="E4" s="124" t="s">
        <v>130</v>
      </c>
      <c r="F4" s="125" t="s">
        <v>131</v>
      </c>
      <c r="G4" s="126" t="s">
        <v>132</v>
      </c>
      <c r="H4" s="126" t="s">
        <v>133</v>
      </c>
      <c r="I4" s="127" t="s">
        <v>134</v>
      </c>
      <c r="J4" s="128"/>
      <c r="K4" s="129"/>
      <c r="L4" s="130" t="s">
        <v>135</v>
      </c>
      <c r="M4" s="131"/>
      <c r="N4" s="132" t="s">
        <v>136</v>
      </c>
    </row>
    <row r="5" spans="1:16" s="133" customFormat="1" ht="73.5" customHeight="1" thickBot="1" x14ac:dyDescent="0.35">
      <c r="A5" s="134"/>
      <c r="B5" s="134"/>
      <c r="C5" s="134"/>
      <c r="D5" s="135"/>
      <c r="E5" s="135"/>
      <c r="F5" s="136" t="s">
        <v>137</v>
      </c>
      <c r="G5" s="137"/>
      <c r="H5" s="137"/>
      <c r="I5" s="138" t="s">
        <v>138</v>
      </c>
      <c r="J5" s="138" t="s">
        <v>139</v>
      </c>
      <c r="K5" s="138" t="s">
        <v>140</v>
      </c>
      <c r="L5" s="139" t="s">
        <v>141</v>
      </c>
      <c r="M5" s="140" t="s">
        <v>142</v>
      </c>
      <c r="N5" s="141" t="s">
        <v>143</v>
      </c>
    </row>
    <row r="6" spans="1:16" s="145" customFormat="1" ht="12.75" customHeight="1" x14ac:dyDescent="0.3">
      <c r="A6" s="142">
        <v>1</v>
      </c>
      <c r="B6" s="143" t="s">
        <v>144</v>
      </c>
      <c r="C6" s="143" t="s">
        <v>145</v>
      </c>
      <c r="D6" s="144">
        <v>360000</v>
      </c>
      <c r="E6" s="144">
        <v>140000</v>
      </c>
      <c r="F6" s="144">
        <v>770000</v>
      </c>
      <c r="G6" s="144">
        <v>962000</v>
      </c>
      <c r="H6" s="144">
        <v>123000</v>
      </c>
      <c r="I6" s="144">
        <v>338000</v>
      </c>
      <c r="J6" s="144">
        <v>425000</v>
      </c>
      <c r="K6" s="144">
        <v>992000</v>
      </c>
      <c r="L6" s="144">
        <v>51000</v>
      </c>
      <c r="M6" s="144">
        <v>21000</v>
      </c>
      <c r="N6" s="144">
        <f>L6+M6</f>
        <v>72000</v>
      </c>
      <c r="P6" s="146"/>
    </row>
    <row r="7" spans="1:16" s="145" customFormat="1" ht="12.75" customHeight="1" x14ac:dyDescent="0.3">
      <c r="A7" s="147">
        <v>2</v>
      </c>
      <c r="B7" s="148" t="s">
        <v>146</v>
      </c>
      <c r="C7" s="148" t="s">
        <v>147</v>
      </c>
      <c r="D7" s="149">
        <v>370000</v>
      </c>
      <c r="E7" s="149">
        <v>150000</v>
      </c>
      <c r="F7" s="149">
        <v>699000</v>
      </c>
      <c r="G7" s="149">
        <v>1220000</v>
      </c>
      <c r="H7" s="149">
        <v>278000</v>
      </c>
      <c r="I7" s="149">
        <v>279000</v>
      </c>
      <c r="J7" s="149">
        <v>462000</v>
      </c>
      <c r="K7" s="149">
        <v>826000</v>
      </c>
      <c r="L7" s="149">
        <v>47000</v>
      </c>
      <c r="M7" s="149">
        <v>17000</v>
      </c>
      <c r="N7" s="149">
        <f t="shared" ref="N7:N43" si="0">L7+M7</f>
        <v>64000</v>
      </c>
    </row>
    <row r="8" spans="1:16" s="145" customFormat="1" ht="12.75" customHeight="1" x14ac:dyDescent="0.3">
      <c r="A8" s="147">
        <v>3</v>
      </c>
      <c r="B8" s="148" t="s">
        <v>148</v>
      </c>
      <c r="C8" s="148" t="s">
        <v>149</v>
      </c>
      <c r="D8" s="149">
        <v>370000</v>
      </c>
      <c r="E8" s="149">
        <v>150000</v>
      </c>
      <c r="F8" s="149">
        <v>852000</v>
      </c>
      <c r="G8" s="149">
        <v>978000</v>
      </c>
      <c r="H8" s="149">
        <v>99000</v>
      </c>
      <c r="I8" s="149">
        <v>219000</v>
      </c>
      <c r="J8" s="149">
        <v>397000</v>
      </c>
      <c r="K8" s="149">
        <v>888000</v>
      </c>
      <c r="L8" s="149">
        <v>52000</v>
      </c>
      <c r="M8" s="149">
        <v>18000</v>
      </c>
      <c r="N8" s="149">
        <f t="shared" si="0"/>
        <v>70000</v>
      </c>
    </row>
    <row r="9" spans="1:16" s="145" customFormat="1" ht="12.75" customHeight="1" x14ac:dyDescent="0.3">
      <c r="A9" s="147">
        <v>4</v>
      </c>
      <c r="B9" s="148" t="s">
        <v>150</v>
      </c>
      <c r="C9" s="148" t="s">
        <v>151</v>
      </c>
      <c r="D9" s="149">
        <v>370000</v>
      </c>
      <c r="E9" s="149">
        <v>150000</v>
      </c>
      <c r="F9" s="149">
        <v>792000</v>
      </c>
      <c r="G9" s="149">
        <v>1049000</v>
      </c>
      <c r="H9" s="149">
        <v>159000</v>
      </c>
      <c r="I9" s="149">
        <v>261000</v>
      </c>
      <c r="J9" s="149">
        <v>321000</v>
      </c>
      <c r="K9" s="149">
        <v>807000</v>
      </c>
      <c r="L9" s="149">
        <v>44000</v>
      </c>
      <c r="M9" s="149">
        <v>25000</v>
      </c>
      <c r="N9" s="149">
        <f t="shared" si="0"/>
        <v>69000</v>
      </c>
    </row>
    <row r="10" spans="1:16" s="145" customFormat="1" ht="12.75" customHeight="1" x14ac:dyDescent="0.3">
      <c r="A10" s="147">
        <v>5</v>
      </c>
      <c r="B10" s="148" t="s">
        <v>152</v>
      </c>
      <c r="C10" s="148" t="s">
        <v>153</v>
      </c>
      <c r="D10" s="149">
        <v>370000</v>
      </c>
      <c r="E10" s="149">
        <v>150000</v>
      </c>
      <c r="F10" s="149">
        <v>580000</v>
      </c>
      <c r="G10" s="149">
        <v>1152000</v>
      </c>
      <c r="H10" s="149">
        <v>133000</v>
      </c>
      <c r="I10" s="149">
        <v>288000</v>
      </c>
      <c r="J10" s="149">
        <v>393000</v>
      </c>
      <c r="K10" s="149">
        <v>1110000</v>
      </c>
      <c r="L10" s="149">
        <v>54000</v>
      </c>
      <c r="M10" s="149">
        <v>19000</v>
      </c>
      <c r="N10" s="149">
        <f t="shared" si="0"/>
        <v>73000</v>
      </c>
    </row>
    <row r="11" spans="1:16" s="145" customFormat="1" ht="12.75" customHeight="1" x14ac:dyDescent="0.3">
      <c r="A11" s="147">
        <v>6</v>
      </c>
      <c r="B11" s="148" t="s">
        <v>154</v>
      </c>
      <c r="C11" s="148" t="s">
        <v>155</v>
      </c>
      <c r="D11" s="149">
        <v>380000</v>
      </c>
      <c r="E11" s="149">
        <v>150000</v>
      </c>
      <c r="F11" s="149">
        <v>701000</v>
      </c>
      <c r="G11" s="149">
        <v>922000</v>
      </c>
      <c r="H11" s="149">
        <v>171000</v>
      </c>
      <c r="I11" s="149">
        <v>195000</v>
      </c>
      <c r="J11" s="149">
        <v>252000</v>
      </c>
      <c r="K11" s="149">
        <v>789000</v>
      </c>
      <c r="L11" s="149">
        <v>45000</v>
      </c>
      <c r="M11" s="149">
        <v>19000</v>
      </c>
      <c r="N11" s="149">
        <f t="shared" si="0"/>
        <v>64000</v>
      </c>
    </row>
    <row r="12" spans="1:16" s="145" customFormat="1" ht="12.75" customHeight="1" x14ac:dyDescent="0.3">
      <c r="A12" s="147">
        <v>7</v>
      </c>
      <c r="B12" s="148" t="s">
        <v>156</v>
      </c>
      <c r="C12" s="148" t="s">
        <v>157</v>
      </c>
      <c r="D12" s="149">
        <v>380000</v>
      </c>
      <c r="E12" s="149">
        <v>150000</v>
      </c>
      <c r="F12" s="149">
        <v>861000</v>
      </c>
      <c r="G12" s="149">
        <v>1507000</v>
      </c>
      <c r="H12" s="149">
        <v>162000</v>
      </c>
      <c r="I12" s="149">
        <v>290000</v>
      </c>
      <c r="J12" s="149">
        <v>455000</v>
      </c>
      <c r="K12" s="149">
        <v>806000</v>
      </c>
      <c r="L12" s="149">
        <v>61000</v>
      </c>
      <c r="M12" s="149">
        <v>19000</v>
      </c>
      <c r="N12" s="149">
        <f t="shared" si="0"/>
        <v>80000</v>
      </c>
    </row>
    <row r="13" spans="1:16" s="145" customFormat="1" ht="12.75" customHeight="1" x14ac:dyDescent="0.3">
      <c r="A13" s="147">
        <v>8</v>
      </c>
      <c r="B13" s="148" t="s">
        <v>158</v>
      </c>
      <c r="C13" s="148" t="s">
        <v>159</v>
      </c>
      <c r="D13" s="149">
        <v>380000</v>
      </c>
      <c r="E13" s="149">
        <v>150000</v>
      </c>
      <c r="F13" s="149">
        <v>621000</v>
      </c>
      <c r="G13" s="149">
        <v>897000</v>
      </c>
      <c r="H13" s="149">
        <v>162000</v>
      </c>
      <c r="I13" s="149">
        <v>255000</v>
      </c>
      <c r="J13" s="149">
        <v>336000</v>
      </c>
      <c r="K13" s="149">
        <v>1008000</v>
      </c>
      <c r="L13" s="149">
        <v>43000</v>
      </c>
      <c r="M13" s="149">
        <v>21000</v>
      </c>
      <c r="N13" s="149">
        <f t="shared" si="0"/>
        <v>64000</v>
      </c>
    </row>
    <row r="14" spans="1:16" s="145" customFormat="1" ht="12.75" customHeight="1" x14ac:dyDescent="0.3">
      <c r="A14" s="147">
        <v>9</v>
      </c>
      <c r="B14" s="148" t="s">
        <v>160</v>
      </c>
      <c r="C14" s="148" t="s">
        <v>161</v>
      </c>
      <c r="D14" s="149">
        <v>380000</v>
      </c>
      <c r="E14" s="149">
        <v>150000</v>
      </c>
      <c r="F14" s="149">
        <v>692000</v>
      </c>
      <c r="G14" s="149">
        <v>985000</v>
      </c>
      <c r="H14" s="149">
        <v>106000</v>
      </c>
      <c r="I14" s="149">
        <v>290000</v>
      </c>
      <c r="J14" s="149">
        <v>416000</v>
      </c>
      <c r="K14" s="149">
        <v>1067000</v>
      </c>
      <c r="L14" s="149">
        <v>48000</v>
      </c>
      <c r="M14" s="149">
        <v>16000</v>
      </c>
      <c r="N14" s="149">
        <f t="shared" si="0"/>
        <v>64000</v>
      </c>
    </row>
    <row r="15" spans="1:16" s="145" customFormat="1" ht="12.75" customHeight="1" x14ac:dyDescent="0.3">
      <c r="A15" s="147">
        <v>10</v>
      </c>
      <c r="B15" s="148" t="s">
        <v>162</v>
      </c>
      <c r="C15" s="148" t="s">
        <v>163</v>
      </c>
      <c r="D15" s="149">
        <v>410000</v>
      </c>
      <c r="E15" s="149">
        <v>160000</v>
      </c>
      <c r="F15" s="149">
        <v>724000</v>
      </c>
      <c r="G15" s="149">
        <v>1258000</v>
      </c>
      <c r="H15" s="149">
        <v>94000</v>
      </c>
      <c r="I15" s="149">
        <v>343000</v>
      </c>
      <c r="J15" s="149">
        <v>440000</v>
      </c>
      <c r="K15" s="149">
        <v>977000</v>
      </c>
      <c r="L15" s="149">
        <v>48000</v>
      </c>
      <c r="M15" s="149">
        <v>19000</v>
      </c>
      <c r="N15" s="149">
        <f t="shared" si="0"/>
        <v>67000</v>
      </c>
    </row>
    <row r="16" spans="1:16" s="145" customFormat="1" ht="12.75" customHeight="1" x14ac:dyDescent="0.3">
      <c r="A16" s="147">
        <v>11</v>
      </c>
      <c r="B16" s="148" t="s">
        <v>164</v>
      </c>
      <c r="C16" s="148" t="s">
        <v>165</v>
      </c>
      <c r="D16" s="149">
        <v>370000</v>
      </c>
      <c r="E16" s="149">
        <v>150000</v>
      </c>
      <c r="F16" s="149">
        <v>775000</v>
      </c>
      <c r="G16" s="149">
        <v>1017000</v>
      </c>
      <c r="H16" s="149">
        <v>300000</v>
      </c>
      <c r="I16" s="149">
        <v>368000</v>
      </c>
      <c r="J16" s="149">
        <v>459000</v>
      </c>
      <c r="K16" s="149">
        <v>1051000</v>
      </c>
      <c r="L16" s="149">
        <v>54000</v>
      </c>
      <c r="M16" s="149">
        <v>21000</v>
      </c>
      <c r="N16" s="149">
        <f t="shared" si="0"/>
        <v>75000</v>
      </c>
    </row>
    <row r="17" spans="1:14" s="145" customFormat="1" ht="12.75" customHeight="1" x14ac:dyDescent="0.3">
      <c r="A17" s="147">
        <v>12</v>
      </c>
      <c r="B17" s="148" t="s">
        <v>166</v>
      </c>
      <c r="C17" s="148" t="s">
        <v>167</v>
      </c>
      <c r="D17" s="149">
        <v>430000</v>
      </c>
      <c r="E17" s="149">
        <v>170000</v>
      </c>
      <c r="F17" s="149">
        <v>735000</v>
      </c>
      <c r="G17" s="149">
        <v>988000</v>
      </c>
      <c r="H17" s="149">
        <v>180000</v>
      </c>
      <c r="I17" s="149">
        <v>414000</v>
      </c>
      <c r="J17" s="149">
        <v>498000</v>
      </c>
      <c r="K17" s="149">
        <v>1006000</v>
      </c>
      <c r="L17" s="149">
        <v>54000</v>
      </c>
      <c r="M17" s="149">
        <v>22000</v>
      </c>
      <c r="N17" s="149">
        <f t="shared" si="0"/>
        <v>76000</v>
      </c>
    </row>
    <row r="18" spans="1:14" s="145" customFormat="1" ht="12.75" customHeight="1" x14ac:dyDescent="0.3">
      <c r="A18" s="147">
        <v>13</v>
      </c>
      <c r="B18" s="148" t="s">
        <v>168</v>
      </c>
      <c r="C18" s="148" t="s">
        <v>169</v>
      </c>
      <c r="D18" s="149">
        <v>530000</v>
      </c>
      <c r="E18" s="149">
        <v>210000</v>
      </c>
      <c r="F18" s="149">
        <v>730000</v>
      </c>
      <c r="G18" s="149">
        <v>1305000</v>
      </c>
      <c r="H18" s="149">
        <v>250000</v>
      </c>
      <c r="I18" s="149">
        <v>361000</v>
      </c>
      <c r="J18" s="149">
        <v>455000</v>
      </c>
      <c r="K18" s="149">
        <v>1197000</v>
      </c>
      <c r="L18" s="149">
        <v>57000</v>
      </c>
      <c r="M18" s="149">
        <v>24000</v>
      </c>
      <c r="N18" s="149">
        <f t="shared" si="0"/>
        <v>81000</v>
      </c>
    </row>
    <row r="19" spans="1:14" s="145" customFormat="1" ht="12.75" customHeight="1" x14ac:dyDescent="0.3">
      <c r="A19" s="147">
        <v>14</v>
      </c>
      <c r="B19" s="148" t="s">
        <v>170</v>
      </c>
      <c r="C19" s="148" t="s">
        <v>171</v>
      </c>
      <c r="D19" s="149">
        <v>370000</v>
      </c>
      <c r="E19" s="149">
        <v>150000</v>
      </c>
      <c r="F19" s="149">
        <v>810000</v>
      </c>
      <c r="G19" s="149">
        <v>1347000</v>
      </c>
      <c r="H19" s="149">
        <v>105000</v>
      </c>
      <c r="I19" s="149">
        <v>255000</v>
      </c>
      <c r="J19" s="149">
        <v>319000</v>
      </c>
      <c r="K19" s="149">
        <v>770000</v>
      </c>
      <c r="L19" s="149">
        <v>57000</v>
      </c>
      <c r="M19" s="149">
        <v>17000</v>
      </c>
      <c r="N19" s="149">
        <f t="shared" si="0"/>
        <v>74000</v>
      </c>
    </row>
    <row r="20" spans="1:14" s="145" customFormat="1" ht="12.75" customHeight="1" x14ac:dyDescent="0.3">
      <c r="A20" s="147">
        <v>15</v>
      </c>
      <c r="B20" s="148" t="s">
        <v>172</v>
      </c>
      <c r="C20" s="148" t="s">
        <v>173</v>
      </c>
      <c r="D20" s="149">
        <v>420000</v>
      </c>
      <c r="E20" s="149">
        <v>170000</v>
      </c>
      <c r="F20" s="149">
        <v>845000</v>
      </c>
      <c r="G20" s="149">
        <v>978000</v>
      </c>
      <c r="H20" s="149">
        <v>258000</v>
      </c>
      <c r="I20" s="149">
        <v>303000</v>
      </c>
      <c r="J20" s="149">
        <v>407000</v>
      </c>
      <c r="K20" s="149">
        <v>867000</v>
      </c>
      <c r="L20" s="149">
        <v>57000</v>
      </c>
      <c r="M20" s="149">
        <v>17000</v>
      </c>
      <c r="N20" s="149">
        <f t="shared" si="0"/>
        <v>74000</v>
      </c>
    </row>
    <row r="21" spans="1:14" s="145" customFormat="1" ht="12.75" customHeight="1" x14ac:dyDescent="0.3">
      <c r="A21" s="147">
        <v>16</v>
      </c>
      <c r="B21" s="148" t="s">
        <v>174</v>
      </c>
      <c r="C21" s="148" t="s">
        <v>175</v>
      </c>
      <c r="D21" s="149">
        <v>410000</v>
      </c>
      <c r="E21" s="149">
        <v>160000</v>
      </c>
      <c r="F21" s="149">
        <v>814000</v>
      </c>
      <c r="G21" s="149">
        <v>1212000</v>
      </c>
      <c r="H21" s="149">
        <v>225000</v>
      </c>
      <c r="I21" s="149">
        <v>338000</v>
      </c>
      <c r="J21" s="149">
        <v>408000</v>
      </c>
      <c r="K21" s="149">
        <v>1381000</v>
      </c>
      <c r="L21" s="149">
        <v>49000</v>
      </c>
      <c r="M21" s="149">
        <v>23000</v>
      </c>
      <c r="N21" s="149">
        <f t="shared" si="0"/>
        <v>72000</v>
      </c>
    </row>
    <row r="22" spans="1:14" s="145" customFormat="1" ht="12.75" customHeight="1" x14ac:dyDescent="0.3">
      <c r="A22" s="147">
        <v>17</v>
      </c>
      <c r="B22" s="148" t="s">
        <v>176</v>
      </c>
      <c r="C22" s="148" t="s">
        <v>177</v>
      </c>
      <c r="D22" s="149">
        <v>480000</v>
      </c>
      <c r="E22" s="149">
        <v>190000</v>
      </c>
      <c r="F22" s="149">
        <v>1138000</v>
      </c>
      <c r="G22" s="149">
        <v>1275000</v>
      </c>
      <c r="H22" s="149">
        <v>219000</v>
      </c>
      <c r="I22" s="149">
        <v>388000</v>
      </c>
      <c r="J22" s="149">
        <v>472000</v>
      </c>
      <c r="K22" s="149">
        <v>1419000</v>
      </c>
      <c r="L22" s="149">
        <v>52000</v>
      </c>
      <c r="M22" s="149">
        <v>22000</v>
      </c>
      <c r="N22" s="149">
        <f t="shared" si="0"/>
        <v>74000</v>
      </c>
    </row>
    <row r="23" spans="1:14" s="145" customFormat="1" ht="12.75" customHeight="1" x14ac:dyDescent="0.3">
      <c r="A23" s="147">
        <v>18</v>
      </c>
      <c r="B23" s="148" t="s">
        <v>178</v>
      </c>
      <c r="C23" s="148" t="s">
        <v>179</v>
      </c>
      <c r="D23" s="149">
        <v>440000</v>
      </c>
      <c r="E23" s="149">
        <v>180000</v>
      </c>
      <c r="F23" s="149">
        <v>907000</v>
      </c>
      <c r="G23" s="149">
        <v>1103000</v>
      </c>
      <c r="H23" s="149">
        <v>224000</v>
      </c>
      <c r="I23" s="149">
        <v>397000</v>
      </c>
      <c r="J23" s="149">
        <v>436000</v>
      </c>
      <c r="K23" s="149">
        <v>820000</v>
      </c>
      <c r="L23" s="149">
        <v>51000</v>
      </c>
      <c r="M23" s="149">
        <v>19000</v>
      </c>
      <c r="N23" s="149">
        <f t="shared" si="0"/>
        <v>70000</v>
      </c>
    </row>
    <row r="24" spans="1:14" s="145" customFormat="1" ht="12.75" customHeight="1" x14ac:dyDescent="0.3">
      <c r="A24" s="147">
        <v>19</v>
      </c>
      <c r="B24" s="148" t="s">
        <v>180</v>
      </c>
      <c r="C24" s="148" t="s">
        <v>181</v>
      </c>
      <c r="D24" s="149">
        <v>430000</v>
      </c>
      <c r="E24" s="149">
        <v>170000</v>
      </c>
      <c r="F24" s="149">
        <v>737000</v>
      </c>
      <c r="G24" s="149">
        <v>926000</v>
      </c>
      <c r="H24" s="149">
        <v>105000</v>
      </c>
      <c r="I24" s="149">
        <v>339000</v>
      </c>
      <c r="J24" s="149">
        <v>498000</v>
      </c>
      <c r="K24" s="149">
        <v>1115000</v>
      </c>
      <c r="L24" s="149">
        <v>52000</v>
      </c>
      <c r="M24" s="149">
        <v>22000</v>
      </c>
      <c r="N24" s="149">
        <f t="shared" si="0"/>
        <v>74000</v>
      </c>
    </row>
    <row r="25" spans="1:14" s="145" customFormat="1" ht="12.75" customHeight="1" x14ac:dyDescent="0.3">
      <c r="A25" s="147">
        <v>20</v>
      </c>
      <c r="B25" s="148" t="s">
        <v>182</v>
      </c>
      <c r="C25" s="148" t="s">
        <v>183</v>
      </c>
      <c r="D25" s="149">
        <v>380000</v>
      </c>
      <c r="E25" s="149">
        <v>150000</v>
      </c>
      <c r="F25" s="149">
        <v>576000</v>
      </c>
      <c r="G25" s="149">
        <v>921000</v>
      </c>
      <c r="H25" s="149">
        <v>165000</v>
      </c>
      <c r="I25" s="149">
        <v>300000</v>
      </c>
      <c r="J25" s="149">
        <v>418000</v>
      </c>
      <c r="K25" s="149">
        <v>836000</v>
      </c>
      <c r="L25" s="149">
        <v>51000</v>
      </c>
      <c r="M25" s="149">
        <v>17000</v>
      </c>
      <c r="N25" s="149">
        <f t="shared" si="0"/>
        <v>68000</v>
      </c>
    </row>
    <row r="26" spans="1:14" s="145" customFormat="1" ht="12.75" customHeight="1" x14ac:dyDescent="0.3">
      <c r="A26" s="147">
        <v>21</v>
      </c>
      <c r="B26" s="148" t="s">
        <v>184</v>
      </c>
      <c r="C26" s="148" t="s">
        <v>185</v>
      </c>
      <c r="D26" s="149">
        <v>360000</v>
      </c>
      <c r="E26" s="149">
        <v>140000</v>
      </c>
      <c r="F26" s="149">
        <v>706000</v>
      </c>
      <c r="G26" s="149">
        <v>1177000</v>
      </c>
      <c r="H26" s="149">
        <v>130000</v>
      </c>
      <c r="I26" s="149">
        <v>309000</v>
      </c>
      <c r="J26" s="149">
        <v>391000</v>
      </c>
      <c r="K26" s="149">
        <v>1362000</v>
      </c>
      <c r="L26" s="149">
        <v>42000</v>
      </c>
      <c r="M26" s="149">
        <v>16000</v>
      </c>
      <c r="N26" s="149">
        <f t="shared" si="0"/>
        <v>58000</v>
      </c>
    </row>
    <row r="27" spans="1:14" s="145" customFormat="1" ht="12.75" customHeight="1" x14ac:dyDescent="0.3">
      <c r="A27" s="147">
        <v>22</v>
      </c>
      <c r="B27" s="148" t="s">
        <v>186</v>
      </c>
      <c r="C27" s="148" t="s">
        <v>187</v>
      </c>
      <c r="D27" s="149">
        <v>380000</v>
      </c>
      <c r="E27" s="149">
        <v>150000</v>
      </c>
      <c r="F27" s="149">
        <v>746000</v>
      </c>
      <c r="G27" s="149">
        <v>921000</v>
      </c>
      <c r="H27" s="149">
        <v>174000</v>
      </c>
      <c r="I27" s="149">
        <v>250000</v>
      </c>
      <c r="J27" s="149">
        <v>366000</v>
      </c>
      <c r="K27" s="149">
        <v>874000</v>
      </c>
      <c r="L27" s="149">
        <v>51000</v>
      </c>
      <c r="M27" s="149">
        <v>18000</v>
      </c>
      <c r="N27" s="149">
        <f t="shared" si="0"/>
        <v>69000</v>
      </c>
    </row>
    <row r="28" spans="1:14" s="145" customFormat="1" ht="12.75" customHeight="1" x14ac:dyDescent="0.3">
      <c r="A28" s="147">
        <v>23</v>
      </c>
      <c r="B28" s="148" t="s">
        <v>188</v>
      </c>
      <c r="C28" s="148" t="s">
        <v>189</v>
      </c>
      <c r="D28" s="149">
        <v>430000</v>
      </c>
      <c r="E28" s="149">
        <v>170000</v>
      </c>
      <c r="F28" s="149">
        <v>804000</v>
      </c>
      <c r="G28" s="149">
        <v>1100000</v>
      </c>
      <c r="H28" s="149">
        <v>300000</v>
      </c>
      <c r="I28" s="149">
        <v>258000</v>
      </c>
      <c r="J28" s="149">
        <v>392000</v>
      </c>
      <c r="K28" s="149">
        <v>963000</v>
      </c>
      <c r="L28" s="149">
        <v>48000</v>
      </c>
      <c r="M28" s="149">
        <v>27000</v>
      </c>
      <c r="N28" s="149">
        <f t="shared" si="0"/>
        <v>75000</v>
      </c>
    </row>
    <row r="29" spans="1:14" s="145" customFormat="1" ht="12.75" customHeight="1" x14ac:dyDescent="0.3">
      <c r="A29" s="147">
        <v>24</v>
      </c>
      <c r="B29" s="148" t="s">
        <v>190</v>
      </c>
      <c r="C29" s="148" t="s">
        <v>191</v>
      </c>
      <c r="D29" s="149">
        <v>430000</v>
      </c>
      <c r="E29" s="149">
        <v>170000</v>
      </c>
      <c r="F29" s="149">
        <v>904000</v>
      </c>
      <c r="G29" s="149">
        <v>1188000</v>
      </c>
      <c r="H29" s="149">
        <v>211000</v>
      </c>
      <c r="I29" s="149">
        <v>289000</v>
      </c>
      <c r="J29" s="149">
        <v>355000</v>
      </c>
      <c r="K29" s="149">
        <v>936000</v>
      </c>
      <c r="L29" s="149">
        <v>53000</v>
      </c>
      <c r="M29" s="149">
        <v>22000</v>
      </c>
      <c r="N29" s="149">
        <f t="shared" si="0"/>
        <v>75000</v>
      </c>
    </row>
    <row r="30" spans="1:14" s="145" customFormat="1" ht="12.75" customHeight="1" x14ac:dyDescent="0.3">
      <c r="A30" s="147">
        <v>25</v>
      </c>
      <c r="B30" s="148" t="s">
        <v>192</v>
      </c>
      <c r="C30" s="148" t="s">
        <v>193</v>
      </c>
      <c r="D30" s="149">
        <v>370000</v>
      </c>
      <c r="E30" s="149">
        <v>150000</v>
      </c>
      <c r="F30" s="149">
        <v>978000</v>
      </c>
      <c r="G30" s="149">
        <v>1195000</v>
      </c>
      <c r="H30" s="149">
        <v>134000</v>
      </c>
      <c r="I30" s="149">
        <v>269000</v>
      </c>
      <c r="J30" s="149">
        <v>362000</v>
      </c>
      <c r="K30" s="149">
        <v>987000</v>
      </c>
      <c r="L30" s="149">
        <v>59000</v>
      </c>
      <c r="M30" s="149">
        <v>27000</v>
      </c>
      <c r="N30" s="149">
        <f t="shared" si="0"/>
        <v>86000</v>
      </c>
    </row>
    <row r="31" spans="1:14" s="145" customFormat="1" ht="12.75" customHeight="1" x14ac:dyDescent="0.3">
      <c r="A31" s="147">
        <v>26</v>
      </c>
      <c r="B31" s="148" t="s">
        <v>194</v>
      </c>
      <c r="C31" s="148" t="s">
        <v>195</v>
      </c>
      <c r="D31" s="149">
        <v>370000</v>
      </c>
      <c r="E31" s="149">
        <v>150000</v>
      </c>
      <c r="F31" s="149">
        <v>955000</v>
      </c>
      <c r="G31" s="149">
        <v>908000</v>
      </c>
      <c r="H31" s="149">
        <v>256000</v>
      </c>
      <c r="I31" s="149">
        <v>241000</v>
      </c>
      <c r="J31" s="149">
        <v>310000</v>
      </c>
      <c r="K31" s="149">
        <v>1299000</v>
      </c>
      <c r="L31" s="149">
        <v>45000</v>
      </c>
      <c r="M31" s="149">
        <v>16000</v>
      </c>
      <c r="N31" s="149">
        <f t="shared" si="0"/>
        <v>61000</v>
      </c>
    </row>
    <row r="32" spans="1:14" s="145" customFormat="1" ht="12.75" customHeight="1" x14ac:dyDescent="0.3">
      <c r="A32" s="147">
        <v>27</v>
      </c>
      <c r="B32" s="148" t="s">
        <v>196</v>
      </c>
      <c r="C32" s="148" t="s">
        <v>197</v>
      </c>
      <c r="D32" s="149">
        <v>410000</v>
      </c>
      <c r="E32" s="149">
        <v>160000</v>
      </c>
      <c r="F32" s="149">
        <f>704000</f>
        <v>704000</v>
      </c>
      <c r="G32" s="149">
        <v>914000</v>
      </c>
      <c r="H32" s="149">
        <v>283000</v>
      </c>
      <c r="I32" s="149">
        <v>269000</v>
      </c>
      <c r="J32" s="149">
        <v>404000</v>
      </c>
      <c r="K32" s="149">
        <v>1116000</v>
      </c>
      <c r="L32" s="149">
        <v>54000</v>
      </c>
      <c r="M32" s="149">
        <v>22000</v>
      </c>
      <c r="N32" s="149">
        <f t="shared" si="0"/>
        <v>76000</v>
      </c>
    </row>
    <row r="33" spans="1:14" s="145" customFormat="1" ht="12.75" customHeight="1" x14ac:dyDescent="0.3">
      <c r="A33" s="147">
        <v>28</v>
      </c>
      <c r="B33" s="148" t="s">
        <v>198</v>
      </c>
      <c r="C33" s="148" t="s">
        <v>199</v>
      </c>
      <c r="D33" s="149">
        <v>430000</v>
      </c>
      <c r="E33" s="149">
        <v>170000</v>
      </c>
      <c r="F33" s="149">
        <v>745000</v>
      </c>
      <c r="G33" s="149">
        <v>938000</v>
      </c>
      <c r="H33" s="149">
        <v>181000</v>
      </c>
      <c r="I33" s="149">
        <v>280000</v>
      </c>
      <c r="J33" s="149">
        <v>397000</v>
      </c>
      <c r="K33" s="149">
        <v>1307000</v>
      </c>
      <c r="L33" s="149">
        <v>59000</v>
      </c>
      <c r="M33" s="149">
        <v>26000</v>
      </c>
      <c r="N33" s="149">
        <f t="shared" si="0"/>
        <v>85000</v>
      </c>
    </row>
    <row r="34" spans="1:14" s="145" customFormat="1" ht="12.75" customHeight="1" x14ac:dyDescent="0.3">
      <c r="A34" s="147">
        <v>29</v>
      </c>
      <c r="B34" s="148" t="s">
        <v>200</v>
      </c>
      <c r="C34" s="148" t="s">
        <v>201</v>
      </c>
      <c r="D34" s="149">
        <v>370000</v>
      </c>
      <c r="E34" s="149">
        <v>150000</v>
      </c>
      <c r="F34" s="149">
        <v>951000</v>
      </c>
      <c r="G34" s="149">
        <v>824000</v>
      </c>
      <c r="H34" s="149">
        <v>149000</v>
      </c>
      <c r="I34" s="149">
        <v>303000</v>
      </c>
      <c r="J34" s="149">
        <v>422000</v>
      </c>
      <c r="K34" s="149">
        <v>1241000</v>
      </c>
      <c r="L34" s="149">
        <v>48000</v>
      </c>
      <c r="M34" s="149">
        <v>19000</v>
      </c>
      <c r="N34" s="149">
        <f t="shared" si="0"/>
        <v>67000</v>
      </c>
    </row>
    <row r="35" spans="1:14" s="145" customFormat="1" ht="12.75" customHeight="1" x14ac:dyDescent="0.3">
      <c r="A35" s="147">
        <v>30</v>
      </c>
      <c r="B35" s="148" t="s">
        <v>202</v>
      </c>
      <c r="C35" s="148" t="s">
        <v>203</v>
      </c>
      <c r="D35" s="149">
        <v>380000</v>
      </c>
      <c r="E35" s="149">
        <v>150000</v>
      </c>
      <c r="F35" s="149">
        <v>786000</v>
      </c>
      <c r="G35" s="149">
        <v>945000</v>
      </c>
      <c r="H35" s="149">
        <v>154000</v>
      </c>
      <c r="I35" s="149">
        <v>317000</v>
      </c>
      <c r="J35" s="149">
        <v>395000</v>
      </c>
      <c r="K35" s="149">
        <v>930000</v>
      </c>
      <c r="L35" s="149">
        <v>49000</v>
      </c>
      <c r="M35" s="149">
        <v>22000</v>
      </c>
      <c r="N35" s="149">
        <f t="shared" si="0"/>
        <v>71000</v>
      </c>
    </row>
    <row r="36" spans="1:14" s="145" customFormat="1" ht="12.75" customHeight="1" x14ac:dyDescent="0.3">
      <c r="A36" s="147">
        <v>31</v>
      </c>
      <c r="B36" s="148" t="s">
        <v>204</v>
      </c>
      <c r="C36" s="148" t="s">
        <v>205</v>
      </c>
      <c r="D36" s="149">
        <v>380000</v>
      </c>
      <c r="E36" s="149">
        <v>150000</v>
      </c>
      <c r="F36" s="149">
        <f>667000</f>
        <v>667000</v>
      </c>
      <c r="G36" s="149">
        <v>1241000</v>
      </c>
      <c r="H36" s="149">
        <v>279000</v>
      </c>
      <c r="I36" s="149">
        <v>295000</v>
      </c>
      <c r="J36" s="149">
        <v>401000</v>
      </c>
      <c r="K36" s="149">
        <v>999000</v>
      </c>
      <c r="L36" s="149">
        <v>64000</v>
      </c>
      <c r="M36" s="149">
        <v>25000</v>
      </c>
      <c r="N36" s="149">
        <f t="shared" si="0"/>
        <v>89000</v>
      </c>
    </row>
    <row r="37" spans="1:14" s="145" customFormat="1" ht="12.75" customHeight="1" x14ac:dyDescent="0.3">
      <c r="A37" s="147">
        <v>32</v>
      </c>
      <c r="B37" s="148" t="s">
        <v>206</v>
      </c>
      <c r="C37" s="148" t="s">
        <v>207</v>
      </c>
      <c r="D37" s="149">
        <v>430000</v>
      </c>
      <c r="E37" s="149">
        <v>170000</v>
      </c>
      <c r="F37" s="149">
        <v>654000</v>
      </c>
      <c r="G37" s="149">
        <v>1095000</v>
      </c>
      <c r="H37" s="149">
        <v>208000</v>
      </c>
      <c r="I37" s="149">
        <v>295000</v>
      </c>
      <c r="J37" s="149">
        <v>477000</v>
      </c>
      <c r="K37" s="149">
        <v>929000</v>
      </c>
      <c r="L37" s="149">
        <v>63000</v>
      </c>
      <c r="M37" s="149">
        <v>26000</v>
      </c>
      <c r="N37" s="149">
        <f t="shared" si="0"/>
        <v>89000</v>
      </c>
    </row>
    <row r="38" spans="1:14" s="145" customFormat="1" ht="12.75" customHeight="1" x14ac:dyDescent="0.3">
      <c r="A38" s="147">
        <v>33</v>
      </c>
      <c r="B38" s="148" t="s">
        <v>208</v>
      </c>
      <c r="C38" s="150" t="s">
        <v>209</v>
      </c>
      <c r="D38" s="149">
        <v>580000</v>
      </c>
      <c r="E38" s="149">
        <v>230000</v>
      </c>
      <c r="F38" s="149">
        <v>1038000</v>
      </c>
      <c r="G38" s="149">
        <v>1204000</v>
      </c>
      <c r="H38" s="149">
        <v>462000</v>
      </c>
      <c r="I38" s="149">
        <v>351000</v>
      </c>
      <c r="J38" s="149">
        <v>478000</v>
      </c>
      <c r="K38" s="149">
        <v>1224000</v>
      </c>
      <c r="L38" s="149">
        <v>62000</v>
      </c>
      <c r="M38" s="149">
        <v>33000</v>
      </c>
      <c r="N38" s="149">
        <f t="shared" si="0"/>
        <v>95000</v>
      </c>
    </row>
    <row r="39" spans="1:14" s="145" customFormat="1" ht="12.75" customHeight="1" x14ac:dyDescent="0.3">
      <c r="A39" s="147">
        <v>34</v>
      </c>
      <c r="B39" s="148" t="s">
        <v>210</v>
      </c>
      <c r="C39" s="148" t="s">
        <v>211</v>
      </c>
      <c r="D39" s="149">
        <v>480000</v>
      </c>
      <c r="E39" s="149">
        <v>190000</v>
      </c>
      <c r="F39" s="151">
        <f>967000-14000</f>
        <v>953000</v>
      </c>
      <c r="G39" s="149">
        <v>1171000</v>
      </c>
      <c r="H39" s="149">
        <v>228000</v>
      </c>
      <c r="I39" s="149">
        <v>310000</v>
      </c>
      <c r="J39" s="149">
        <v>421000</v>
      </c>
      <c r="K39" s="149">
        <v>1120000</v>
      </c>
      <c r="L39" s="149">
        <v>62000</v>
      </c>
      <c r="M39" s="149">
        <v>28000</v>
      </c>
      <c r="N39" s="149">
        <f t="shared" si="0"/>
        <v>90000</v>
      </c>
    </row>
    <row r="40" spans="1:14" s="145" customFormat="1" ht="12.75" customHeight="1" x14ac:dyDescent="0.3">
      <c r="A40" s="147">
        <v>35</v>
      </c>
      <c r="B40" s="148" t="s">
        <v>212</v>
      </c>
      <c r="C40" s="148" t="s">
        <v>213</v>
      </c>
      <c r="D40" s="149">
        <v>480000</v>
      </c>
      <c r="E40" s="149">
        <v>190000</v>
      </c>
      <c r="F40" s="151">
        <f>967000-14000</f>
        <v>953000</v>
      </c>
      <c r="G40" s="149">
        <v>1171000</v>
      </c>
      <c r="H40" s="149"/>
      <c r="I40" s="149">
        <v>310000</v>
      </c>
      <c r="J40" s="149">
        <v>421000</v>
      </c>
      <c r="K40" s="149">
        <v>1120000</v>
      </c>
      <c r="L40" s="149">
        <v>62000</v>
      </c>
      <c r="M40" s="149">
        <v>28000</v>
      </c>
      <c r="N40" s="149">
        <f t="shared" si="0"/>
        <v>90000</v>
      </c>
    </row>
    <row r="41" spans="1:14" s="145" customFormat="1" ht="12.75" customHeight="1" x14ac:dyDescent="0.3">
      <c r="A41" s="147">
        <v>36</v>
      </c>
      <c r="B41" s="148" t="s">
        <v>214</v>
      </c>
      <c r="C41" s="148" t="s">
        <v>215</v>
      </c>
      <c r="D41" s="149">
        <v>580000</v>
      </c>
      <c r="E41" s="149">
        <v>230000</v>
      </c>
      <c r="F41" s="151">
        <f>1038000-285000</f>
        <v>753000</v>
      </c>
      <c r="G41" s="149">
        <v>1204000</v>
      </c>
      <c r="H41" s="149"/>
      <c r="I41" s="149">
        <v>344000</v>
      </c>
      <c r="J41" s="149">
        <v>478000</v>
      </c>
      <c r="K41" s="149">
        <v>1193000</v>
      </c>
      <c r="L41" s="149">
        <v>62000</v>
      </c>
      <c r="M41" s="149">
        <v>33000</v>
      </c>
      <c r="N41" s="149">
        <f t="shared" si="0"/>
        <v>95000</v>
      </c>
    </row>
    <row r="42" spans="1:14" s="145" customFormat="1" ht="12.75" customHeight="1" x14ac:dyDescent="0.3">
      <c r="A42" s="147">
        <v>37</v>
      </c>
      <c r="B42" s="148" t="s">
        <v>216</v>
      </c>
      <c r="C42" s="148" t="s">
        <v>217</v>
      </c>
      <c r="D42" s="149">
        <v>580000</v>
      </c>
      <c r="E42" s="149">
        <v>230000</v>
      </c>
      <c r="F42" s="151">
        <f>1526000-773000</f>
        <v>753000</v>
      </c>
      <c r="G42" s="149">
        <v>1638000</v>
      </c>
      <c r="H42" s="149"/>
      <c r="I42" s="149">
        <v>472000</v>
      </c>
      <c r="J42" s="149">
        <v>703000</v>
      </c>
      <c r="K42" s="149">
        <f>1738000-85000</f>
        <v>1653000</v>
      </c>
      <c r="L42" s="149">
        <v>92000</v>
      </c>
      <c r="M42" s="149">
        <v>42000</v>
      </c>
      <c r="N42" s="149">
        <f t="shared" si="0"/>
        <v>134000</v>
      </c>
    </row>
    <row r="43" spans="1:14" s="145" customFormat="1" ht="12.75" customHeight="1" x14ac:dyDescent="0.3">
      <c r="A43" s="147">
        <v>38</v>
      </c>
      <c r="B43" s="148" t="s">
        <v>218</v>
      </c>
      <c r="C43" s="148" t="s">
        <v>219</v>
      </c>
      <c r="D43" s="149">
        <v>580000</v>
      </c>
      <c r="E43" s="149">
        <v>230000</v>
      </c>
      <c r="F43" s="151">
        <f>1536000-783000</f>
        <v>753000</v>
      </c>
      <c r="G43" s="149">
        <v>1649000</v>
      </c>
      <c r="H43" s="149"/>
      <c r="I43" s="149">
        <v>472000</v>
      </c>
      <c r="J43" s="149">
        <v>703000</v>
      </c>
      <c r="K43" s="149">
        <f>1738000-85000</f>
        <v>1653000</v>
      </c>
      <c r="L43" s="149">
        <v>93000</v>
      </c>
      <c r="M43" s="149">
        <v>42000</v>
      </c>
      <c r="N43" s="149">
        <f t="shared" si="0"/>
        <v>135000</v>
      </c>
    </row>
    <row r="44" spans="1:14" s="145" customFormat="1" ht="12.75" customHeight="1" x14ac:dyDescent="0.3">
      <c r="B44" s="152" t="s">
        <v>220</v>
      </c>
      <c r="C44" s="152"/>
      <c r="D44" s="153">
        <f>AVERAGE(D6:D43)</f>
        <v>422368.42105263157</v>
      </c>
      <c r="E44" s="153">
        <f>AVERAGE(E6:E43)</f>
        <v>167894.73684210525</v>
      </c>
      <c r="F44" s="153">
        <f>AVERAGE(F6:F43)</f>
        <v>793736.84210526315</v>
      </c>
      <c r="G44" s="153">
        <f>AVERAGE(G6:G43)</f>
        <v>1118026.3157894737</v>
      </c>
      <c r="H44" s="153">
        <f>AVERAGE(H6:H39)</f>
        <v>196088.23529411765</v>
      </c>
      <c r="I44" s="153">
        <f t="shared" ref="I44:N44" si="1">AVERAGE(I6:I43)</f>
        <v>311973.68421052629</v>
      </c>
      <c r="J44" s="153">
        <f t="shared" si="1"/>
        <v>424815.78947368421</v>
      </c>
      <c r="K44" s="153">
        <f t="shared" si="1"/>
        <v>1069421.0526315789</v>
      </c>
      <c r="L44" s="153">
        <f t="shared" si="1"/>
        <v>55131.57894736842</v>
      </c>
      <c r="M44" s="153">
        <f t="shared" si="1"/>
        <v>22894.736842105263</v>
      </c>
      <c r="N44" s="153">
        <f t="shared" si="1"/>
        <v>78026.31578947368</v>
      </c>
    </row>
    <row r="45" spans="1:14" s="145" customFormat="1" ht="12.75" customHeight="1" x14ac:dyDescent="0.3">
      <c r="B45" s="152"/>
      <c r="C45" s="152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</row>
    <row r="46" spans="1:14" x14ac:dyDescent="0.25">
      <c r="B46" s="119" t="s">
        <v>221</v>
      </c>
    </row>
    <row r="48" spans="1:14" x14ac:dyDescent="0.25">
      <c r="A48" s="155" t="s">
        <v>222</v>
      </c>
      <c r="B48" s="119" t="s">
        <v>223</v>
      </c>
    </row>
  </sheetData>
  <mergeCells count="11">
    <mergeCell ref="L4:M4"/>
    <mergeCell ref="A1:M1"/>
    <mergeCell ref="A2:M2"/>
    <mergeCell ref="A4:A5"/>
    <mergeCell ref="B4:B5"/>
    <mergeCell ref="C4:C5"/>
    <mergeCell ref="D4:D5"/>
    <mergeCell ref="E4:E5"/>
    <mergeCell ref="G4:G5"/>
    <mergeCell ref="H4:H5"/>
    <mergeCell ref="I4:K4"/>
  </mergeCells>
  <printOptions horizontalCentered="1"/>
  <pageMargins left="0" right="0" top="0.23622047244094491" bottom="0.23622047244094491" header="0" footer="0"/>
  <pageSetup paperSize="258" scale="95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3B82A-672E-4C66-9766-C3ECC5A33F64}">
  <sheetPr filterMode="1">
    <tabColor rgb="FF92D050"/>
  </sheetPr>
  <dimension ref="A1:G323"/>
  <sheetViews>
    <sheetView showGridLines="0" topLeftCell="A16" zoomScaleNormal="100" workbookViewId="0">
      <selection activeCell="E5" sqref="E5"/>
    </sheetView>
  </sheetViews>
  <sheetFormatPr defaultColWidth="8.6640625" defaultRowHeight="14.4" x14ac:dyDescent="0.3"/>
  <cols>
    <col min="1" max="1" width="7.33203125" style="162" customWidth="1"/>
    <col min="2" max="2" width="21.88671875" style="159" customWidth="1"/>
    <col min="3" max="3" width="20.6640625" style="162" customWidth="1"/>
    <col min="4" max="4" width="18.88671875" style="163" hidden="1" customWidth="1"/>
    <col min="5" max="5" width="16.33203125" style="164" customWidth="1"/>
    <col min="6" max="6" width="19.88671875" style="158" customWidth="1"/>
    <col min="7" max="7" width="21.109375" style="159" customWidth="1"/>
    <col min="8" max="9" width="9.33203125" style="159" bestFit="1" customWidth="1"/>
    <col min="10" max="10" width="8.6640625" style="159"/>
    <col min="11" max="11" width="10.44140625" style="159" bestFit="1" customWidth="1"/>
    <col min="12" max="16384" width="8.6640625" style="159"/>
  </cols>
  <sheetData>
    <row r="1" spans="1:7" x14ac:dyDescent="0.3">
      <c r="A1" s="156" t="s">
        <v>224</v>
      </c>
      <c r="B1" s="156"/>
      <c r="C1" s="156"/>
      <c r="D1" s="156"/>
      <c r="E1" s="157"/>
    </row>
    <row r="3" spans="1:7" x14ac:dyDescent="0.3">
      <c r="A3" s="160" t="s">
        <v>225</v>
      </c>
      <c r="B3" s="160"/>
      <c r="C3" s="160"/>
      <c r="D3" s="160"/>
      <c r="E3" s="160"/>
    </row>
    <row r="4" spans="1:7" x14ac:dyDescent="0.3">
      <c r="A4" s="161"/>
      <c r="B4" s="161"/>
      <c r="C4" s="161"/>
      <c r="D4" s="161"/>
      <c r="E4" s="161"/>
    </row>
    <row r="5" spans="1:7" x14ac:dyDescent="0.3">
      <c r="A5" s="162" t="s">
        <v>226</v>
      </c>
    </row>
    <row r="7" spans="1:7" x14ac:dyDescent="0.3">
      <c r="A7" s="165" t="s">
        <v>227</v>
      </c>
      <c r="B7" s="165" t="s">
        <v>228</v>
      </c>
      <c r="C7" s="165" t="s">
        <v>229</v>
      </c>
      <c r="D7" s="166" t="s">
        <v>230</v>
      </c>
      <c r="E7" s="167" t="s">
        <v>231</v>
      </c>
      <c r="F7" s="165" t="s">
        <v>232</v>
      </c>
      <c r="G7" s="165" t="s">
        <v>233</v>
      </c>
    </row>
    <row r="8" spans="1:7" x14ac:dyDescent="0.3">
      <c r="A8" s="168">
        <v>1</v>
      </c>
      <c r="B8" s="169" t="s">
        <v>234</v>
      </c>
      <c r="C8" s="169" t="s">
        <v>235</v>
      </c>
      <c r="D8" s="170">
        <v>13285000</v>
      </c>
      <c r="E8" s="171">
        <v>7081000</v>
      </c>
      <c r="F8" s="169" t="s">
        <v>168</v>
      </c>
      <c r="G8" s="169" t="s">
        <v>204</v>
      </c>
    </row>
    <row r="9" spans="1:7" x14ac:dyDescent="0.3">
      <c r="A9" s="168">
        <v>2</v>
      </c>
      <c r="B9" s="169" t="s">
        <v>234</v>
      </c>
      <c r="C9" s="169" t="s">
        <v>236</v>
      </c>
      <c r="D9" s="170">
        <v>7412000</v>
      </c>
      <c r="E9" s="171">
        <v>3797000</v>
      </c>
      <c r="F9" s="169" t="s">
        <v>168</v>
      </c>
      <c r="G9" s="169" t="s">
        <v>188</v>
      </c>
    </row>
    <row r="10" spans="1:7" x14ac:dyDescent="0.3">
      <c r="A10" s="168">
        <v>3</v>
      </c>
      <c r="B10" s="169" t="s">
        <v>234</v>
      </c>
      <c r="C10" s="169" t="s">
        <v>237</v>
      </c>
      <c r="D10" s="171">
        <v>7519000</v>
      </c>
      <c r="E10" s="171">
        <v>4807000</v>
      </c>
      <c r="F10" s="169" t="s">
        <v>168</v>
      </c>
      <c r="G10" s="169" t="s">
        <v>144</v>
      </c>
    </row>
    <row r="11" spans="1:7" x14ac:dyDescent="0.3">
      <c r="A11" s="168">
        <v>4</v>
      </c>
      <c r="B11" s="169" t="s">
        <v>234</v>
      </c>
      <c r="C11" s="169" t="s">
        <v>238</v>
      </c>
      <c r="D11" s="171">
        <v>2407000</v>
      </c>
      <c r="E11" s="171">
        <v>1583000</v>
      </c>
      <c r="F11" s="169" t="s">
        <v>168</v>
      </c>
      <c r="G11" s="169" t="s">
        <v>158</v>
      </c>
    </row>
    <row r="12" spans="1:7" x14ac:dyDescent="0.3">
      <c r="A12" s="168">
        <v>5</v>
      </c>
      <c r="B12" s="169" t="s">
        <v>234</v>
      </c>
      <c r="C12" s="169" t="s">
        <v>239</v>
      </c>
      <c r="D12" s="170">
        <v>5252000</v>
      </c>
      <c r="E12" s="171">
        <v>3205000</v>
      </c>
      <c r="F12" s="169" t="s">
        <v>168</v>
      </c>
      <c r="G12" s="169" t="s">
        <v>186</v>
      </c>
    </row>
    <row r="13" spans="1:7" x14ac:dyDescent="0.3">
      <c r="A13" s="168">
        <v>6</v>
      </c>
      <c r="B13" s="169" t="s">
        <v>234</v>
      </c>
      <c r="C13" s="169" t="s">
        <v>240</v>
      </c>
      <c r="D13" s="170">
        <v>4867000</v>
      </c>
      <c r="E13" s="171">
        <v>3091000</v>
      </c>
      <c r="F13" s="169" t="s">
        <v>168</v>
      </c>
      <c r="G13" s="169" t="s">
        <v>150</v>
      </c>
    </row>
    <row r="14" spans="1:7" x14ac:dyDescent="0.3">
      <c r="A14" s="168">
        <v>7</v>
      </c>
      <c r="B14" s="169" t="s">
        <v>234</v>
      </c>
      <c r="C14" s="169" t="s">
        <v>160</v>
      </c>
      <c r="D14" s="170">
        <v>4364000</v>
      </c>
      <c r="E14" s="171">
        <v>2770000</v>
      </c>
      <c r="F14" s="169" t="s">
        <v>168</v>
      </c>
      <c r="G14" s="169" t="s">
        <v>160</v>
      </c>
    </row>
    <row r="15" spans="1:7" x14ac:dyDescent="0.3">
      <c r="A15" s="168">
        <v>8</v>
      </c>
      <c r="B15" s="169" t="s">
        <v>234</v>
      </c>
      <c r="C15" s="169" t="s">
        <v>241</v>
      </c>
      <c r="D15" s="170">
        <v>14065000</v>
      </c>
      <c r="E15" s="171">
        <v>8046000</v>
      </c>
      <c r="F15" s="169" t="s">
        <v>168</v>
      </c>
      <c r="G15" s="169" t="s">
        <v>208</v>
      </c>
    </row>
    <row r="16" spans="1:7" x14ac:dyDescent="0.3">
      <c r="A16" s="168">
        <v>9</v>
      </c>
      <c r="B16" s="169" t="s">
        <v>234</v>
      </c>
      <c r="C16" s="169" t="s">
        <v>242</v>
      </c>
      <c r="D16" s="170">
        <v>5305000</v>
      </c>
      <c r="E16" s="171">
        <v>3262000</v>
      </c>
      <c r="F16" s="169" t="s">
        <v>168</v>
      </c>
      <c r="G16" s="169" t="s">
        <v>176</v>
      </c>
    </row>
    <row r="17" spans="1:7" x14ac:dyDescent="0.3">
      <c r="A17" s="168">
        <v>10</v>
      </c>
      <c r="B17" s="169" t="s">
        <v>234</v>
      </c>
      <c r="C17" s="169" t="s">
        <v>194</v>
      </c>
      <c r="D17" s="170">
        <v>7231000</v>
      </c>
      <c r="E17" s="171">
        <v>5162000</v>
      </c>
      <c r="F17" s="169" t="s">
        <v>168</v>
      </c>
      <c r="G17" s="169" t="s">
        <v>194</v>
      </c>
    </row>
    <row r="18" spans="1:7" x14ac:dyDescent="0.3">
      <c r="A18" s="168">
        <v>11</v>
      </c>
      <c r="B18" s="169" t="s">
        <v>234</v>
      </c>
      <c r="C18" s="169" t="s">
        <v>152</v>
      </c>
      <c r="D18" s="170">
        <v>4065000</v>
      </c>
      <c r="E18" s="171">
        <v>2584000</v>
      </c>
      <c r="F18" s="169" t="s">
        <v>168</v>
      </c>
      <c r="G18" s="169" t="s">
        <v>152</v>
      </c>
    </row>
    <row r="19" spans="1:7" x14ac:dyDescent="0.3">
      <c r="A19" s="168">
        <v>12</v>
      </c>
      <c r="B19" s="169" t="s">
        <v>234</v>
      </c>
      <c r="C19" s="169" t="s">
        <v>243</v>
      </c>
      <c r="D19" s="170">
        <v>14568000</v>
      </c>
      <c r="E19" s="171">
        <v>8767000</v>
      </c>
      <c r="F19" s="169" t="s">
        <v>168</v>
      </c>
      <c r="G19" s="169" t="s">
        <v>208</v>
      </c>
    </row>
    <row r="20" spans="1:7" x14ac:dyDescent="0.3">
      <c r="A20" s="168">
        <v>13</v>
      </c>
      <c r="B20" s="169" t="s">
        <v>234</v>
      </c>
      <c r="C20" s="169" t="s">
        <v>244</v>
      </c>
      <c r="D20" s="170">
        <v>4107000</v>
      </c>
      <c r="E20" s="171">
        <v>2268000</v>
      </c>
      <c r="F20" s="169" t="s">
        <v>168</v>
      </c>
      <c r="G20" s="169" t="s">
        <v>245</v>
      </c>
    </row>
    <row r="21" spans="1:7" x14ac:dyDescent="0.3">
      <c r="A21" s="168">
        <v>14</v>
      </c>
      <c r="B21" s="169" t="s">
        <v>234</v>
      </c>
      <c r="C21" s="169" t="s">
        <v>246</v>
      </c>
      <c r="D21" s="170">
        <v>7658000</v>
      </c>
      <c r="E21" s="171">
        <v>4265000</v>
      </c>
      <c r="F21" s="169" t="s">
        <v>168</v>
      </c>
      <c r="G21" s="169" t="s">
        <v>202</v>
      </c>
    </row>
    <row r="22" spans="1:7" x14ac:dyDescent="0.3">
      <c r="A22" s="168">
        <v>15</v>
      </c>
      <c r="B22" s="169" t="s">
        <v>234</v>
      </c>
      <c r="C22" s="169" t="s">
        <v>247</v>
      </c>
      <c r="D22" s="170">
        <v>9413000</v>
      </c>
      <c r="E22" s="171">
        <v>5081000</v>
      </c>
      <c r="F22" s="169" t="s">
        <v>168</v>
      </c>
      <c r="G22" s="169" t="s">
        <v>180</v>
      </c>
    </row>
    <row r="23" spans="1:7" x14ac:dyDescent="0.3">
      <c r="A23" s="168">
        <v>16</v>
      </c>
      <c r="B23" s="169" t="s">
        <v>234</v>
      </c>
      <c r="C23" s="169" t="s">
        <v>248</v>
      </c>
      <c r="D23" s="170">
        <v>7444000</v>
      </c>
      <c r="E23" s="171">
        <v>3829000</v>
      </c>
      <c r="F23" s="169" t="s">
        <v>168</v>
      </c>
      <c r="G23" s="169" t="s">
        <v>198</v>
      </c>
    </row>
    <row r="24" spans="1:7" x14ac:dyDescent="0.3">
      <c r="A24" s="168">
        <v>17</v>
      </c>
      <c r="B24" s="169" t="s">
        <v>234</v>
      </c>
      <c r="C24" s="169" t="s">
        <v>249</v>
      </c>
      <c r="D24" s="170">
        <v>4599000</v>
      </c>
      <c r="E24" s="171">
        <v>2695000</v>
      </c>
      <c r="F24" s="169" t="s">
        <v>168</v>
      </c>
      <c r="G24" s="169" t="s">
        <v>174</v>
      </c>
    </row>
    <row r="25" spans="1:7" x14ac:dyDescent="0.3">
      <c r="A25" s="168">
        <v>18</v>
      </c>
      <c r="B25" s="169" t="s">
        <v>234</v>
      </c>
      <c r="C25" s="169" t="s">
        <v>250</v>
      </c>
      <c r="D25" s="170">
        <v>7295000</v>
      </c>
      <c r="E25" s="171">
        <v>5208000</v>
      </c>
      <c r="F25" s="169" t="s">
        <v>168</v>
      </c>
      <c r="G25" s="169" t="s">
        <v>196</v>
      </c>
    </row>
    <row r="26" spans="1:7" x14ac:dyDescent="0.3">
      <c r="A26" s="168">
        <v>19</v>
      </c>
      <c r="B26" s="169" t="s">
        <v>234</v>
      </c>
      <c r="C26" s="169" t="s">
        <v>251</v>
      </c>
      <c r="D26" s="170">
        <v>10824000</v>
      </c>
      <c r="E26" s="171">
        <v>5460000</v>
      </c>
      <c r="F26" s="169" t="s">
        <v>168</v>
      </c>
      <c r="G26" s="169" t="s">
        <v>192</v>
      </c>
    </row>
    <row r="27" spans="1:7" x14ac:dyDescent="0.3">
      <c r="A27" s="168">
        <v>20</v>
      </c>
      <c r="B27" s="169" t="s">
        <v>234</v>
      </c>
      <c r="C27" s="169" t="s">
        <v>252</v>
      </c>
      <c r="D27" s="170">
        <v>16226000</v>
      </c>
      <c r="E27" s="171">
        <v>10824000</v>
      </c>
      <c r="F27" s="169" t="s">
        <v>168</v>
      </c>
      <c r="G27" s="169" t="s">
        <v>210</v>
      </c>
    </row>
    <row r="28" spans="1:7" x14ac:dyDescent="0.3">
      <c r="A28" s="168">
        <v>21</v>
      </c>
      <c r="B28" s="169" t="s">
        <v>234</v>
      </c>
      <c r="C28" s="169" t="s">
        <v>253</v>
      </c>
      <c r="D28" s="170">
        <v>5316000</v>
      </c>
      <c r="E28" s="171">
        <v>3230000</v>
      </c>
      <c r="F28" s="169" t="s">
        <v>168</v>
      </c>
      <c r="G28" s="169" t="s">
        <v>178</v>
      </c>
    </row>
    <row r="29" spans="1:7" x14ac:dyDescent="0.3">
      <c r="A29" s="168">
        <v>22</v>
      </c>
      <c r="B29" s="169" t="s">
        <v>234</v>
      </c>
      <c r="C29" s="169" t="s">
        <v>254</v>
      </c>
      <c r="D29" s="170">
        <v>7252000</v>
      </c>
      <c r="E29" s="171">
        <v>4054000</v>
      </c>
      <c r="F29" s="169" t="s">
        <v>168</v>
      </c>
      <c r="G29" s="169" t="s">
        <v>146</v>
      </c>
    </row>
    <row r="30" spans="1:7" x14ac:dyDescent="0.3">
      <c r="A30" s="168">
        <v>23</v>
      </c>
      <c r="B30" s="169" t="s">
        <v>234</v>
      </c>
      <c r="C30" s="169" t="s">
        <v>255</v>
      </c>
      <c r="D30" s="170">
        <v>5530000</v>
      </c>
      <c r="E30" s="171">
        <v>3159000</v>
      </c>
      <c r="F30" s="169" t="s">
        <v>168</v>
      </c>
      <c r="G30" s="169" t="s">
        <v>154</v>
      </c>
    </row>
    <row r="31" spans="1:7" x14ac:dyDescent="0.3">
      <c r="A31" s="168">
        <v>24</v>
      </c>
      <c r="B31" s="169" t="s">
        <v>234</v>
      </c>
      <c r="C31" s="169" t="s">
        <v>256</v>
      </c>
      <c r="D31" s="170">
        <v>4984000</v>
      </c>
      <c r="E31" s="171">
        <v>2984000</v>
      </c>
      <c r="F31" s="169" t="s">
        <v>168</v>
      </c>
      <c r="G31" s="169" t="s">
        <v>184</v>
      </c>
    </row>
    <row r="32" spans="1:7" x14ac:dyDescent="0.3">
      <c r="A32" s="168">
        <v>25</v>
      </c>
      <c r="B32" s="169" t="s">
        <v>234</v>
      </c>
      <c r="C32" s="169" t="s">
        <v>257</v>
      </c>
      <c r="D32" s="170">
        <v>3861000</v>
      </c>
      <c r="E32" s="171">
        <v>2268000</v>
      </c>
      <c r="F32" s="169" t="s">
        <v>168</v>
      </c>
      <c r="G32" s="169" t="s">
        <v>156</v>
      </c>
    </row>
    <row r="33" spans="1:7" x14ac:dyDescent="0.3">
      <c r="A33" s="168">
        <v>26</v>
      </c>
      <c r="B33" s="169" t="s">
        <v>234</v>
      </c>
      <c r="C33" s="169" t="s">
        <v>258</v>
      </c>
      <c r="D33" s="170">
        <v>9348000</v>
      </c>
      <c r="E33" s="171">
        <v>5113000</v>
      </c>
      <c r="F33" s="169" t="s">
        <v>168</v>
      </c>
      <c r="G33" s="169" t="s">
        <v>200</v>
      </c>
    </row>
    <row r="34" spans="1:7" x14ac:dyDescent="0.3">
      <c r="A34" s="168">
        <v>27</v>
      </c>
      <c r="B34" s="169" t="s">
        <v>234</v>
      </c>
      <c r="C34" s="169" t="s">
        <v>259</v>
      </c>
      <c r="D34" s="171">
        <v>3412000</v>
      </c>
      <c r="E34" s="171">
        <v>2139000</v>
      </c>
      <c r="F34" s="169" t="s">
        <v>168</v>
      </c>
      <c r="G34" s="169" t="s">
        <v>162</v>
      </c>
    </row>
    <row r="35" spans="1:7" x14ac:dyDescent="0.3">
      <c r="A35" s="168">
        <v>28</v>
      </c>
      <c r="B35" s="169" t="s">
        <v>234</v>
      </c>
      <c r="C35" s="169" t="s">
        <v>260</v>
      </c>
      <c r="D35" s="170">
        <v>5583000</v>
      </c>
      <c r="E35" s="171">
        <v>3016000</v>
      </c>
      <c r="F35" s="169" t="s">
        <v>168</v>
      </c>
      <c r="G35" s="169" t="s">
        <v>148</v>
      </c>
    </row>
    <row r="36" spans="1:7" x14ac:dyDescent="0.3">
      <c r="A36" s="168">
        <v>29</v>
      </c>
      <c r="B36" s="169" t="s">
        <v>234</v>
      </c>
      <c r="C36" s="169" t="s">
        <v>261</v>
      </c>
      <c r="D36" s="170">
        <v>4353000</v>
      </c>
      <c r="E36" s="171">
        <v>2781000</v>
      </c>
      <c r="F36" s="169" t="s">
        <v>168</v>
      </c>
      <c r="G36" s="169" t="s">
        <v>182</v>
      </c>
    </row>
    <row r="37" spans="1:7" x14ac:dyDescent="0.3">
      <c r="A37" s="168">
        <v>30</v>
      </c>
      <c r="B37" s="169" t="s">
        <v>234</v>
      </c>
      <c r="C37" s="169" t="s">
        <v>262</v>
      </c>
      <c r="D37" s="170">
        <v>3861000</v>
      </c>
      <c r="E37" s="171">
        <v>2182000</v>
      </c>
      <c r="F37" s="169" t="s">
        <v>168</v>
      </c>
      <c r="G37" s="169" t="s">
        <v>170</v>
      </c>
    </row>
    <row r="38" spans="1:7" x14ac:dyDescent="0.3">
      <c r="A38" s="168">
        <v>31</v>
      </c>
      <c r="B38" s="169" t="s">
        <v>234</v>
      </c>
      <c r="C38" s="169" t="s">
        <v>263</v>
      </c>
      <c r="D38" s="170">
        <v>3861000</v>
      </c>
      <c r="E38" s="171">
        <v>2342000</v>
      </c>
      <c r="F38" s="169" t="s">
        <v>168</v>
      </c>
      <c r="G38" s="169" t="s">
        <v>170</v>
      </c>
    </row>
    <row r="39" spans="1:7" x14ac:dyDescent="0.3">
      <c r="A39" s="168">
        <v>32</v>
      </c>
      <c r="B39" s="169" t="s">
        <v>234</v>
      </c>
      <c r="C39" s="169" t="s">
        <v>264</v>
      </c>
      <c r="D39" s="170">
        <v>5466000</v>
      </c>
      <c r="E39" s="171">
        <v>2674000</v>
      </c>
      <c r="F39" s="169" t="s">
        <v>168</v>
      </c>
      <c r="G39" s="169" t="s">
        <v>174</v>
      </c>
    </row>
    <row r="40" spans="1:7" x14ac:dyDescent="0.3">
      <c r="A40" s="168">
        <v>33</v>
      </c>
      <c r="B40" s="169" t="s">
        <v>234</v>
      </c>
      <c r="C40" s="169" t="s">
        <v>265</v>
      </c>
      <c r="D40" s="170">
        <v>10001000</v>
      </c>
      <c r="E40" s="171">
        <v>6664000</v>
      </c>
      <c r="F40" s="169" t="s">
        <v>168</v>
      </c>
      <c r="G40" s="169" t="s">
        <v>206</v>
      </c>
    </row>
    <row r="41" spans="1:7" x14ac:dyDescent="0.3">
      <c r="A41" s="168">
        <v>34</v>
      </c>
      <c r="B41" s="169" t="s">
        <v>234</v>
      </c>
      <c r="C41" s="169" t="s">
        <v>266</v>
      </c>
      <c r="D41" s="170">
        <v>13830000</v>
      </c>
      <c r="E41" s="171">
        <v>7902000</v>
      </c>
      <c r="F41" s="169" t="s">
        <v>168</v>
      </c>
      <c r="G41" s="169" t="s">
        <v>208</v>
      </c>
    </row>
    <row r="42" spans="1:7" x14ac:dyDescent="0.3">
      <c r="A42" s="168">
        <v>35</v>
      </c>
      <c r="B42" s="169" t="s">
        <v>234</v>
      </c>
      <c r="C42" s="169" t="s">
        <v>267</v>
      </c>
      <c r="D42" s="171">
        <v>7424000</v>
      </c>
      <c r="E42" s="171">
        <v>4341000</v>
      </c>
      <c r="F42" s="169" t="s">
        <v>168</v>
      </c>
      <c r="G42" s="169" t="s">
        <v>190</v>
      </c>
    </row>
    <row r="43" spans="1:7" hidden="1" x14ac:dyDescent="0.3">
      <c r="A43" s="172">
        <v>36</v>
      </c>
      <c r="B43" s="173" t="s">
        <v>235</v>
      </c>
      <c r="C43" s="174" t="s">
        <v>242</v>
      </c>
      <c r="D43" s="175">
        <v>8054000</v>
      </c>
      <c r="E43" s="176">
        <v>4784000</v>
      </c>
      <c r="F43" s="177" t="s">
        <v>204</v>
      </c>
      <c r="G43" s="173" t="s">
        <v>176</v>
      </c>
    </row>
    <row r="44" spans="1:7" hidden="1" x14ac:dyDescent="0.3">
      <c r="A44" s="172">
        <v>37</v>
      </c>
      <c r="B44" s="173" t="s">
        <v>235</v>
      </c>
      <c r="C44" s="174" t="s">
        <v>243</v>
      </c>
      <c r="D44" s="175">
        <v>7434000</v>
      </c>
      <c r="E44" s="176">
        <v>4453000</v>
      </c>
      <c r="F44" s="177" t="s">
        <v>204</v>
      </c>
      <c r="G44" s="173" t="s">
        <v>208</v>
      </c>
    </row>
    <row r="45" spans="1:7" hidden="1" x14ac:dyDescent="0.3">
      <c r="A45" s="172">
        <v>38</v>
      </c>
      <c r="B45" s="173" t="s">
        <v>235</v>
      </c>
      <c r="C45" s="174" t="s">
        <v>246</v>
      </c>
      <c r="D45" s="175">
        <v>4824000</v>
      </c>
      <c r="E45" s="176">
        <v>3056000</v>
      </c>
      <c r="F45" s="177" t="s">
        <v>204</v>
      </c>
      <c r="G45" s="173" t="s">
        <v>202</v>
      </c>
    </row>
    <row r="46" spans="1:7" hidden="1" x14ac:dyDescent="0.3">
      <c r="A46" s="172">
        <v>39</v>
      </c>
      <c r="B46" s="173" t="s">
        <v>235</v>
      </c>
      <c r="C46" s="174" t="s">
        <v>248</v>
      </c>
      <c r="D46" s="175">
        <v>6022000</v>
      </c>
      <c r="E46" s="176">
        <v>3697000</v>
      </c>
      <c r="F46" s="177" t="s">
        <v>204</v>
      </c>
      <c r="G46" s="173" t="s">
        <v>198</v>
      </c>
    </row>
    <row r="47" spans="1:7" hidden="1" x14ac:dyDescent="0.3">
      <c r="A47" s="172">
        <v>40</v>
      </c>
      <c r="B47" s="173" t="s">
        <v>235</v>
      </c>
      <c r="C47" s="174" t="s">
        <v>252</v>
      </c>
      <c r="D47" s="175">
        <v>5177000</v>
      </c>
      <c r="E47" s="176">
        <v>3239000</v>
      </c>
      <c r="F47" s="177" t="s">
        <v>204</v>
      </c>
      <c r="G47" s="173" t="s">
        <v>210</v>
      </c>
    </row>
    <row r="48" spans="1:7" hidden="1" x14ac:dyDescent="0.3">
      <c r="A48" s="172">
        <v>41</v>
      </c>
      <c r="B48" s="173" t="s">
        <v>235</v>
      </c>
      <c r="C48" s="174" t="s">
        <v>258</v>
      </c>
      <c r="D48" s="175">
        <v>6140000</v>
      </c>
      <c r="E48" s="176">
        <v>3754000</v>
      </c>
      <c r="F48" s="177" t="s">
        <v>204</v>
      </c>
      <c r="G48" s="173" t="s">
        <v>200</v>
      </c>
    </row>
    <row r="49" spans="1:7" hidden="1" x14ac:dyDescent="0.3">
      <c r="A49" s="172">
        <v>42</v>
      </c>
      <c r="B49" s="173" t="s">
        <v>235</v>
      </c>
      <c r="C49" s="174" t="s">
        <v>268</v>
      </c>
      <c r="D49" s="175">
        <v>3637000</v>
      </c>
      <c r="E49" s="176">
        <v>2415000</v>
      </c>
      <c r="F49" s="177" t="s">
        <v>204</v>
      </c>
      <c r="G49" s="173" t="s">
        <v>212</v>
      </c>
    </row>
    <row r="50" spans="1:7" hidden="1" x14ac:dyDescent="0.3">
      <c r="A50" s="172">
        <v>43</v>
      </c>
      <c r="B50" s="173" t="s">
        <v>235</v>
      </c>
      <c r="C50" s="174" t="s">
        <v>264</v>
      </c>
      <c r="D50" s="175">
        <v>8803000</v>
      </c>
      <c r="E50" s="176">
        <v>5185000</v>
      </c>
      <c r="F50" s="177" t="s">
        <v>204</v>
      </c>
      <c r="G50" s="173" t="s">
        <v>174</v>
      </c>
    </row>
    <row r="51" spans="1:7" hidden="1" x14ac:dyDescent="0.3">
      <c r="A51" s="172">
        <v>44</v>
      </c>
      <c r="B51" s="173" t="s">
        <v>235</v>
      </c>
      <c r="C51" s="174" t="s">
        <v>265</v>
      </c>
      <c r="D51" s="175">
        <v>4022000</v>
      </c>
      <c r="E51" s="176">
        <v>2621000</v>
      </c>
      <c r="F51" s="177" t="s">
        <v>204</v>
      </c>
      <c r="G51" s="173" t="s">
        <v>206</v>
      </c>
    </row>
    <row r="52" spans="1:7" hidden="1" x14ac:dyDescent="0.3">
      <c r="A52" s="172">
        <v>45</v>
      </c>
      <c r="B52" s="173" t="s">
        <v>236</v>
      </c>
      <c r="C52" s="174" t="s">
        <v>237</v>
      </c>
      <c r="D52" s="175">
        <v>12739000</v>
      </c>
      <c r="E52" s="176">
        <v>7222000</v>
      </c>
      <c r="F52" s="177" t="s">
        <v>188</v>
      </c>
      <c r="G52" s="173" t="s">
        <v>144</v>
      </c>
    </row>
    <row r="53" spans="1:7" hidden="1" x14ac:dyDescent="0.3">
      <c r="A53" s="172">
        <v>46</v>
      </c>
      <c r="B53" s="173" t="s">
        <v>236</v>
      </c>
      <c r="C53" s="174" t="s">
        <v>240</v>
      </c>
      <c r="D53" s="175">
        <v>10354000</v>
      </c>
      <c r="E53" s="176">
        <v>5677000</v>
      </c>
      <c r="F53" s="177" t="s">
        <v>188</v>
      </c>
      <c r="G53" s="173" t="s">
        <v>150</v>
      </c>
    </row>
    <row r="54" spans="1:7" hidden="1" x14ac:dyDescent="0.3">
      <c r="A54" s="172">
        <v>47</v>
      </c>
      <c r="B54" s="173" t="s">
        <v>236</v>
      </c>
      <c r="C54" s="174" t="s">
        <v>242</v>
      </c>
      <c r="D54" s="175">
        <v>10739000</v>
      </c>
      <c r="E54" s="176">
        <v>6044000</v>
      </c>
      <c r="F54" s="177" t="s">
        <v>188</v>
      </c>
      <c r="G54" s="173" t="s">
        <v>176</v>
      </c>
    </row>
    <row r="55" spans="1:7" hidden="1" x14ac:dyDescent="0.3">
      <c r="A55" s="172">
        <v>48</v>
      </c>
      <c r="B55" s="173" t="s">
        <v>236</v>
      </c>
      <c r="C55" s="174" t="s">
        <v>243</v>
      </c>
      <c r="D55" s="175">
        <v>19071000</v>
      </c>
      <c r="E55" s="176">
        <v>10793000</v>
      </c>
      <c r="F55" s="177" t="s">
        <v>188</v>
      </c>
      <c r="G55" s="173" t="s">
        <v>208</v>
      </c>
    </row>
    <row r="56" spans="1:7" hidden="1" x14ac:dyDescent="0.3">
      <c r="A56" s="172">
        <v>49</v>
      </c>
      <c r="B56" s="173" t="s">
        <v>236</v>
      </c>
      <c r="C56" s="174" t="s">
        <v>244</v>
      </c>
      <c r="D56" s="175">
        <v>9669000</v>
      </c>
      <c r="E56" s="176">
        <v>5082000</v>
      </c>
      <c r="F56" s="177" t="s">
        <v>188</v>
      </c>
      <c r="G56" s="173" t="s">
        <v>245</v>
      </c>
    </row>
    <row r="57" spans="1:7" hidden="1" x14ac:dyDescent="0.3">
      <c r="A57" s="172">
        <v>50</v>
      </c>
      <c r="B57" s="173" t="s">
        <v>236</v>
      </c>
      <c r="C57" s="174" t="s">
        <v>248</v>
      </c>
      <c r="D57" s="175">
        <v>12664000</v>
      </c>
      <c r="E57" s="176">
        <v>6581000</v>
      </c>
      <c r="F57" s="177" t="s">
        <v>188</v>
      </c>
      <c r="G57" s="173" t="s">
        <v>198</v>
      </c>
    </row>
    <row r="58" spans="1:7" hidden="1" x14ac:dyDescent="0.3">
      <c r="A58" s="172">
        <v>51</v>
      </c>
      <c r="B58" s="173" t="s">
        <v>236</v>
      </c>
      <c r="C58" s="174" t="s">
        <v>251</v>
      </c>
      <c r="D58" s="175">
        <v>15702000</v>
      </c>
      <c r="E58" s="176">
        <v>7806000</v>
      </c>
      <c r="F58" s="177" t="s">
        <v>188</v>
      </c>
      <c r="G58" s="173" t="s">
        <v>192</v>
      </c>
    </row>
    <row r="59" spans="1:7" hidden="1" x14ac:dyDescent="0.3">
      <c r="A59" s="172">
        <v>52</v>
      </c>
      <c r="B59" s="173" t="s">
        <v>236</v>
      </c>
      <c r="C59" s="174" t="s">
        <v>254</v>
      </c>
      <c r="D59" s="175">
        <v>12493000</v>
      </c>
      <c r="E59" s="176">
        <v>6570000</v>
      </c>
      <c r="F59" s="177" t="s">
        <v>188</v>
      </c>
      <c r="G59" s="173" t="s">
        <v>146</v>
      </c>
    </row>
    <row r="60" spans="1:7" hidden="1" x14ac:dyDescent="0.3">
      <c r="A60" s="172">
        <v>53</v>
      </c>
      <c r="B60" s="173" t="s">
        <v>236</v>
      </c>
      <c r="C60" s="174" t="s">
        <v>255</v>
      </c>
      <c r="D60" s="175">
        <v>10942000</v>
      </c>
      <c r="E60" s="176">
        <v>5745000</v>
      </c>
      <c r="F60" s="177" t="s">
        <v>188</v>
      </c>
      <c r="G60" s="173" t="s">
        <v>154</v>
      </c>
    </row>
    <row r="61" spans="1:7" hidden="1" x14ac:dyDescent="0.3">
      <c r="A61" s="172">
        <v>54</v>
      </c>
      <c r="B61" s="173" t="s">
        <v>236</v>
      </c>
      <c r="C61" s="174" t="s">
        <v>257</v>
      </c>
      <c r="D61" s="175">
        <v>9445000</v>
      </c>
      <c r="E61" s="176">
        <v>5082000</v>
      </c>
      <c r="F61" s="177" t="s">
        <v>188</v>
      </c>
      <c r="G61" s="173" t="s">
        <v>156</v>
      </c>
    </row>
    <row r="62" spans="1:7" hidden="1" x14ac:dyDescent="0.3">
      <c r="A62" s="172">
        <v>55</v>
      </c>
      <c r="B62" s="173" t="s">
        <v>236</v>
      </c>
      <c r="C62" s="174" t="s">
        <v>260</v>
      </c>
      <c r="D62" s="175">
        <v>10996000</v>
      </c>
      <c r="E62" s="176">
        <v>5803000</v>
      </c>
      <c r="F62" s="177" t="s">
        <v>188</v>
      </c>
      <c r="G62" s="173" t="s">
        <v>148</v>
      </c>
    </row>
    <row r="63" spans="1:7" hidden="1" x14ac:dyDescent="0.3">
      <c r="A63" s="172">
        <v>56</v>
      </c>
      <c r="B63" s="173" t="s">
        <v>236</v>
      </c>
      <c r="C63" s="174" t="s">
        <v>262</v>
      </c>
      <c r="D63" s="175">
        <v>9445000</v>
      </c>
      <c r="E63" s="176">
        <v>5002000</v>
      </c>
      <c r="F63" s="177" t="s">
        <v>188</v>
      </c>
      <c r="G63" s="173" t="s">
        <v>170</v>
      </c>
    </row>
    <row r="64" spans="1:7" hidden="1" x14ac:dyDescent="0.3">
      <c r="A64" s="172">
        <v>57</v>
      </c>
      <c r="B64" s="173" t="s">
        <v>236</v>
      </c>
      <c r="C64" s="174" t="s">
        <v>263</v>
      </c>
      <c r="D64" s="175">
        <v>9445000</v>
      </c>
      <c r="E64" s="176">
        <v>5150000</v>
      </c>
      <c r="F64" s="177" t="s">
        <v>188</v>
      </c>
      <c r="G64" s="173" t="s">
        <v>170</v>
      </c>
    </row>
    <row r="65" spans="1:7" hidden="1" x14ac:dyDescent="0.3">
      <c r="A65" s="172">
        <v>58</v>
      </c>
      <c r="B65" s="173" t="s">
        <v>236</v>
      </c>
      <c r="C65" s="174" t="s">
        <v>264</v>
      </c>
      <c r="D65" s="175">
        <v>10889000</v>
      </c>
      <c r="E65" s="176">
        <v>5471000</v>
      </c>
      <c r="F65" s="177" t="s">
        <v>188</v>
      </c>
      <c r="G65" s="173" t="s">
        <v>174</v>
      </c>
    </row>
    <row r="66" spans="1:7" hidden="1" x14ac:dyDescent="0.3">
      <c r="A66" s="172">
        <v>59</v>
      </c>
      <c r="B66" s="173" t="s">
        <v>236</v>
      </c>
      <c r="C66" s="174" t="s">
        <v>266</v>
      </c>
      <c r="D66" s="175">
        <v>18408000</v>
      </c>
      <c r="E66" s="176">
        <v>10107000</v>
      </c>
      <c r="F66" s="177" t="s">
        <v>188</v>
      </c>
      <c r="G66" s="173" t="s">
        <v>208</v>
      </c>
    </row>
    <row r="67" spans="1:7" hidden="1" x14ac:dyDescent="0.3">
      <c r="A67" s="172">
        <v>60</v>
      </c>
      <c r="B67" s="173" t="s">
        <v>237</v>
      </c>
      <c r="C67" s="174" t="s">
        <v>242</v>
      </c>
      <c r="D67" s="175">
        <v>10835000</v>
      </c>
      <c r="E67" s="176">
        <v>6719000</v>
      </c>
      <c r="F67" s="177" t="s">
        <v>144</v>
      </c>
      <c r="G67" s="173" t="s">
        <v>176</v>
      </c>
    </row>
    <row r="68" spans="1:7" hidden="1" x14ac:dyDescent="0.3">
      <c r="A68" s="172">
        <v>61</v>
      </c>
      <c r="B68" s="173" t="s">
        <v>237</v>
      </c>
      <c r="C68" s="174" t="s">
        <v>243</v>
      </c>
      <c r="D68" s="175">
        <v>19167000</v>
      </c>
      <c r="E68" s="176">
        <v>11468000</v>
      </c>
      <c r="F68" s="177" t="s">
        <v>144</v>
      </c>
      <c r="G68" s="173" t="s">
        <v>208</v>
      </c>
    </row>
    <row r="69" spans="1:7" hidden="1" x14ac:dyDescent="0.3">
      <c r="A69" s="172">
        <v>62</v>
      </c>
      <c r="B69" s="173" t="s">
        <v>237</v>
      </c>
      <c r="C69" s="174" t="s">
        <v>244</v>
      </c>
      <c r="D69" s="175">
        <v>9765000</v>
      </c>
      <c r="E69" s="176">
        <v>5757000</v>
      </c>
      <c r="F69" s="177" t="s">
        <v>144</v>
      </c>
      <c r="G69" s="173" t="s">
        <v>245</v>
      </c>
    </row>
    <row r="70" spans="1:7" hidden="1" x14ac:dyDescent="0.3">
      <c r="A70" s="172">
        <v>63</v>
      </c>
      <c r="B70" s="173" t="s">
        <v>237</v>
      </c>
      <c r="C70" s="174" t="s">
        <v>248</v>
      </c>
      <c r="D70" s="175">
        <v>12760000</v>
      </c>
      <c r="E70" s="176">
        <v>7256000</v>
      </c>
      <c r="F70" s="177" t="s">
        <v>144</v>
      </c>
      <c r="G70" s="173" t="s">
        <v>198</v>
      </c>
    </row>
    <row r="71" spans="1:7" hidden="1" x14ac:dyDescent="0.3">
      <c r="A71" s="172">
        <v>64</v>
      </c>
      <c r="B71" s="173" t="s">
        <v>237</v>
      </c>
      <c r="C71" s="175" t="s">
        <v>251</v>
      </c>
      <c r="D71" s="176">
        <v>15798000</v>
      </c>
      <c r="E71" s="178">
        <v>8481000</v>
      </c>
      <c r="F71" s="177" t="s">
        <v>144</v>
      </c>
      <c r="G71" s="173" t="s">
        <v>192</v>
      </c>
    </row>
    <row r="72" spans="1:7" hidden="1" x14ac:dyDescent="0.3">
      <c r="A72" s="172">
        <v>65</v>
      </c>
      <c r="B72" s="173" t="s">
        <v>237</v>
      </c>
      <c r="C72" s="175" t="s">
        <v>261</v>
      </c>
      <c r="D72" s="176">
        <v>9990000</v>
      </c>
      <c r="E72" s="178">
        <v>6249000</v>
      </c>
      <c r="F72" s="177" t="s">
        <v>144</v>
      </c>
      <c r="G72" s="173" t="s">
        <v>182</v>
      </c>
    </row>
    <row r="73" spans="1:7" hidden="1" x14ac:dyDescent="0.3">
      <c r="A73" s="172">
        <v>66</v>
      </c>
      <c r="B73" s="173" t="s">
        <v>237</v>
      </c>
      <c r="C73" s="175" t="s">
        <v>262</v>
      </c>
      <c r="D73" s="176">
        <v>9530000</v>
      </c>
      <c r="E73" s="178">
        <v>5677000</v>
      </c>
      <c r="F73" s="177" t="s">
        <v>144</v>
      </c>
      <c r="G73" s="173" t="s">
        <v>170</v>
      </c>
    </row>
    <row r="74" spans="1:7" hidden="1" x14ac:dyDescent="0.3">
      <c r="A74" s="172">
        <v>67</v>
      </c>
      <c r="B74" s="173" t="s">
        <v>237</v>
      </c>
      <c r="C74" s="175" t="s">
        <v>263</v>
      </c>
      <c r="D74" s="176">
        <v>9530000</v>
      </c>
      <c r="E74" s="178">
        <v>5826000</v>
      </c>
      <c r="F74" s="177" t="s">
        <v>144</v>
      </c>
      <c r="G74" s="173" t="s">
        <v>170</v>
      </c>
    </row>
    <row r="75" spans="1:7" hidden="1" x14ac:dyDescent="0.3">
      <c r="A75" s="172">
        <v>68</v>
      </c>
      <c r="B75" s="173" t="s">
        <v>237</v>
      </c>
      <c r="C75" s="175" t="s">
        <v>264</v>
      </c>
      <c r="D75" s="176">
        <v>10985000</v>
      </c>
      <c r="E75" s="178">
        <v>6147000</v>
      </c>
      <c r="F75" s="177" t="s">
        <v>144</v>
      </c>
      <c r="G75" s="173" t="s">
        <v>174</v>
      </c>
    </row>
    <row r="76" spans="1:7" hidden="1" x14ac:dyDescent="0.3">
      <c r="A76" s="172">
        <v>69</v>
      </c>
      <c r="B76" s="173" t="s">
        <v>237</v>
      </c>
      <c r="C76" s="175" t="s">
        <v>266</v>
      </c>
      <c r="D76" s="176">
        <v>18504000</v>
      </c>
      <c r="E76" s="178">
        <v>10782000</v>
      </c>
      <c r="F76" s="177" t="s">
        <v>144</v>
      </c>
      <c r="G76" s="173" t="s">
        <v>208</v>
      </c>
    </row>
    <row r="77" spans="1:7" hidden="1" x14ac:dyDescent="0.3">
      <c r="A77" s="172">
        <v>70</v>
      </c>
      <c r="B77" s="173" t="s">
        <v>238</v>
      </c>
      <c r="C77" s="175" t="s">
        <v>236</v>
      </c>
      <c r="D77" s="176">
        <v>8129000</v>
      </c>
      <c r="E77" s="178">
        <v>4419000</v>
      </c>
      <c r="F77" s="177" t="s">
        <v>158</v>
      </c>
      <c r="G77" s="173" t="s">
        <v>188</v>
      </c>
    </row>
    <row r="78" spans="1:7" hidden="1" x14ac:dyDescent="0.3">
      <c r="A78" s="172">
        <v>71</v>
      </c>
      <c r="B78" s="173" t="s">
        <v>238</v>
      </c>
      <c r="C78" s="175" t="s">
        <v>237</v>
      </c>
      <c r="D78" s="178">
        <v>8225000</v>
      </c>
      <c r="E78" s="178">
        <v>5094000</v>
      </c>
      <c r="F78" s="177" t="s">
        <v>158</v>
      </c>
      <c r="G78" s="173" t="s">
        <v>144</v>
      </c>
    </row>
    <row r="79" spans="1:7" hidden="1" x14ac:dyDescent="0.3">
      <c r="A79" s="172">
        <v>72</v>
      </c>
      <c r="B79" s="173" t="s">
        <v>238</v>
      </c>
      <c r="C79" s="175" t="s">
        <v>239</v>
      </c>
      <c r="D79" s="176">
        <v>6193000</v>
      </c>
      <c r="E79" s="178">
        <v>3651000</v>
      </c>
      <c r="F79" s="177" t="s">
        <v>158</v>
      </c>
      <c r="G79" s="173" t="s">
        <v>186</v>
      </c>
    </row>
    <row r="80" spans="1:7" hidden="1" x14ac:dyDescent="0.3">
      <c r="A80" s="172">
        <v>73</v>
      </c>
      <c r="B80" s="173" t="s">
        <v>238</v>
      </c>
      <c r="C80" s="175" t="s">
        <v>240</v>
      </c>
      <c r="D80" s="176">
        <v>5840000</v>
      </c>
      <c r="E80" s="178">
        <v>3549000</v>
      </c>
      <c r="F80" s="177" t="s">
        <v>158</v>
      </c>
      <c r="G80" s="173" t="s">
        <v>150</v>
      </c>
    </row>
    <row r="81" spans="1:7" hidden="1" x14ac:dyDescent="0.3">
      <c r="A81" s="172">
        <v>74</v>
      </c>
      <c r="B81" s="173" t="s">
        <v>238</v>
      </c>
      <c r="C81" s="175" t="s">
        <v>241</v>
      </c>
      <c r="D81" s="176">
        <v>14119000</v>
      </c>
      <c r="E81" s="178">
        <v>8012000</v>
      </c>
      <c r="F81" s="177" t="s">
        <v>158</v>
      </c>
      <c r="G81" s="173" t="s">
        <v>208</v>
      </c>
    </row>
    <row r="82" spans="1:7" hidden="1" x14ac:dyDescent="0.3">
      <c r="A82" s="172">
        <v>75</v>
      </c>
      <c r="B82" s="173" t="s">
        <v>238</v>
      </c>
      <c r="C82" s="175" t="s">
        <v>242</v>
      </c>
      <c r="D82" s="176">
        <v>6236000</v>
      </c>
      <c r="E82" s="178">
        <v>3903000</v>
      </c>
      <c r="F82" s="177" t="s">
        <v>158</v>
      </c>
      <c r="G82" s="173" t="s">
        <v>176</v>
      </c>
    </row>
    <row r="83" spans="1:7" hidden="1" x14ac:dyDescent="0.3">
      <c r="A83" s="172">
        <v>76</v>
      </c>
      <c r="B83" s="173" t="s">
        <v>238</v>
      </c>
      <c r="C83" s="175" t="s">
        <v>243</v>
      </c>
      <c r="D83" s="176">
        <v>14568000</v>
      </c>
      <c r="E83" s="178">
        <v>8664000</v>
      </c>
      <c r="F83" s="177" t="s">
        <v>158</v>
      </c>
      <c r="G83" s="173" t="s">
        <v>208</v>
      </c>
    </row>
    <row r="84" spans="1:7" hidden="1" x14ac:dyDescent="0.3">
      <c r="A84" s="172">
        <v>77</v>
      </c>
      <c r="B84" s="173" t="s">
        <v>238</v>
      </c>
      <c r="C84" s="175" t="s">
        <v>244</v>
      </c>
      <c r="D84" s="176">
        <v>5155000</v>
      </c>
      <c r="E84" s="178">
        <v>2954000</v>
      </c>
      <c r="F84" s="177" t="s">
        <v>158</v>
      </c>
      <c r="G84" s="173" t="s">
        <v>245</v>
      </c>
    </row>
    <row r="85" spans="1:7" hidden="1" x14ac:dyDescent="0.3">
      <c r="A85" s="172">
        <v>78</v>
      </c>
      <c r="B85" s="173" t="s">
        <v>238</v>
      </c>
      <c r="C85" s="175" t="s">
        <v>246</v>
      </c>
      <c r="D85" s="176">
        <v>8354000</v>
      </c>
      <c r="E85" s="178">
        <v>4796000</v>
      </c>
      <c r="F85" s="177" t="s">
        <v>158</v>
      </c>
      <c r="G85" s="173" t="s">
        <v>202</v>
      </c>
    </row>
    <row r="86" spans="1:7" hidden="1" x14ac:dyDescent="0.3">
      <c r="A86" s="172">
        <v>79</v>
      </c>
      <c r="B86" s="173" t="s">
        <v>238</v>
      </c>
      <c r="C86" s="175" t="s">
        <v>248</v>
      </c>
      <c r="D86" s="176">
        <v>8161000</v>
      </c>
      <c r="E86" s="178">
        <v>4453000</v>
      </c>
      <c r="F86" s="177" t="s">
        <v>158</v>
      </c>
      <c r="G86" s="173" t="s">
        <v>198</v>
      </c>
    </row>
    <row r="87" spans="1:7" hidden="1" x14ac:dyDescent="0.3">
      <c r="A87" s="172">
        <v>80</v>
      </c>
      <c r="B87" s="173" t="s">
        <v>238</v>
      </c>
      <c r="C87" s="175" t="s">
        <v>249</v>
      </c>
      <c r="D87" s="176">
        <v>5594000</v>
      </c>
      <c r="E87" s="178">
        <v>3354000</v>
      </c>
      <c r="F87" s="177" t="s">
        <v>158</v>
      </c>
      <c r="G87" s="173" t="s">
        <v>174</v>
      </c>
    </row>
    <row r="88" spans="1:7" hidden="1" x14ac:dyDescent="0.3">
      <c r="A88" s="172">
        <v>81</v>
      </c>
      <c r="B88" s="173" t="s">
        <v>238</v>
      </c>
      <c r="C88" s="175" t="s">
        <v>251</v>
      </c>
      <c r="D88" s="176">
        <v>11199000</v>
      </c>
      <c r="E88" s="178">
        <v>5677000</v>
      </c>
      <c r="F88" s="177" t="s">
        <v>158</v>
      </c>
      <c r="G88" s="173" t="s">
        <v>192</v>
      </c>
    </row>
    <row r="89" spans="1:7" hidden="1" x14ac:dyDescent="0.3">
      <c r="A89" s="172">
        <v>82</v>
      </c>
      <c r="B89" s="173" t="s">
        <v>238</v>
      </c>
      <c r="C89" s="175" t="s">
        <v>253</v>
      </c>
      <c r="D89" s="176">
        <v>6246000</v>
      </c>
      <c r="E89" s="178">
        <v>3880000</v>
      </c>
      <c r="F89" s="177" t="s">
        <v>158</v>
      </c>
      <c r="G89" s="173" t="s">
        <v>178</v>
      </c>
    </row>
    <row r="90" spans="1:7" hidden="1" x14ac:dyDescent="0.3">
      <c r="A90" s="172">
        <v>83</v>
      </c>
      <c r="B90" s="173" t="s">
        <v>238</v>
      </c>
      <c r="C90" s="175" t="s">
        <v>254</v>
      </c>
      <c r="D90" s="176">
        <v>7979000</v>
      </c>
      <c r="E90" s="178">
        <v>4441000</v>
      </c>
      <c r="F90" s="177" t="s">
        <v>158</v>
      </c>
      <c r="G90" s="173" t="s">
        <v>146</v>
      </c>
    </row>
    <row r="91" spans="1:7" hidden="1" x14ac:dyDescent="0.3">
      <c r="A91" s="172">
        <v>84</v>
      </c>
      <c r="B91" s="173" t="s">
        <v>238</v>
      </c>
      <c r="C91" s="175" t="s">
        <v>255</v>
      </c>
      <c r="D91" s="176">
        <v>6439000</v>
      </c>
      <c r="E91" s="178">
        <v>3617000</v>
      </c>
      <c r="F91" s="177" t="s">
        <v>158</v>
      </c>
      <c r="G91" s="173" t="s">
        <v>154</v>
      </c>
    </row>
    <row r="92" spans="1:7" hidden="1" x14ac:dyDescent="0.3">
      <c r="A92" s="172">
        <v>85</v>
      </c>
      <c r="B92" s="173" t="s">
        <v>238</v>
      </c>
      <c r="C92" s="175" t="s">
        <v>256</v>
      </c>
      <c r="D92" s="176">
        <v>5947000</v>
      </c>
      <c r="E92" s="178">
        <v>3640000</v>
      </c>
      <c r="F92" s="177" t="s">
        <v>158</v>
      </c>
      <c r="G92" s="173" t="s">
        <v>184</v>
      </c>
    </row>
    <row r="93" spans="1:7" hidden="1" x14ac:dyDescent="0.3">
      <c r="A93" s="172">
        <v>86</v>
      </c>
      <c r="B93" s="173" t="s">
        <v>238</v>
      </c>
      <c r="C93" s="175" t="s">
        <v>257</v>
      </c>
      <c r="D93" s="176">
        <v>4931000</v>
      </c>
      <c r="E93" s="178">
        <v>2954000</v>
      </c>
      <c r="F93" s="177" t="s">
        <v>158</v>
      </c>
      <c r="G93" s="173" t="s">
        <v>156</v>
      </c>
    </row>
    <row r="94" spans="1:7" hidden="1" x14ac:dyDescent="0.3">
      <c r="A94" s="172">
        <v>87</v>
      </c>
      <c r="B94" s="173" t="s">
        <v>238</v>
      </c>
      <c r="C94" s="175" t="s">
        <v>260</v>
      </c>
      <c r="D94" s="176">
        <v>6482000</v>
      </c>
      <c r="E94" s="178">
        <v>3674000</v>
      </c>
      <c r="F94" s="177" t="s">
        <v>158</v>
      </c>
      <c r="G94" s="173" t="s">
        <v>148</v>
      </c>
    </row>
    <row r="95" spans="1:7" hidden="1" x14ac:dyDescent="0.3">
      <c r="A95" s="172">
        <v>88</v>
      </c>
      <c r="B95" s="173" t="s">
        <v>238</v>
      </c>
      <c r="C95" s="175" t="s">
        <v>261</v>
      </c>
      <c r="D95" s="176">
        <v>5380000</v>
      </c>
      <c r="E95" s="178">
        <v>3446000</v>
      </c>
      <c r="F95" s="177" t="s">
        <v>158</v>
      </c>
      <c r="G95" s="173" t="s">
        <v>182</v>
      </c>
    </row>
    <row r="96" spans="1:7" hidden="1" x14ac:dyDescent="0.3">
      <c r="A96" s="172">
        <v>89</v>
      </c>
      <c r="B96" s="173" t="s">
        <v>238</v>
      </c>
      <c r="C96" s="175" t="s">
        <v>262</v>
      </c>
      <c r="D96" s="176">
        <v>4931000</v>
      </c>
      <c r="E96" s="178">
        <v>2873000</v>
      </c>
      <c r="F96" s="177" t="s">
        <v>158</v>
      </c>
      <c r="G96" s="173" t="s">
        <v>170</v>
      </c>
    </row>
    <row r="97" spans="1:7" hidden="1" x14ac:dyDescent="0.3">
      <c r="A97" s="172">
        <v>90</v>
      </c>
      <c r="B97" s="173" t="s">
        <v>238</v>
      </c>
      <c r="C97" s="175" t="s">
        <v>263</v>
      </c>
      <c r="D97" s="176">
        <v>4931000</v>
      </c>
      <c r="E97" s="178">
        <v>3022000</v>
      </c>
      <c r="F97" s="177" t="s">
        <v>158</v>
      </c>
      <c r="G97" s="173" t="s">
        <v>170</v>
      </c>
    </row>
    <row r="98" spans="1:7" hidden="1" x14ac:dyDescent="0.3">
      <c r="A98" s="172">
        <v>91</v>
      </c>
      <c r="B98" s="173" t="s">
        <v>238</v>
      </c>
      <c r="C98" s="175" t="s">
        <v>264</v>
      </c>
      <c r="D98" s="176">
        <v>6386000</v>
      </c>
      <c r="E98" s="178">
        <v>3342000</v>
      </c>
      <c r="F98" s="177" t="s">
        <v>158</v>
      </c>
      <c r="G98" s="173" t="s">
        <v>174</v>
      </c>
    </row>
    <row r="99" spans="1:7" hidden="1" x14ac:dyDescent="0.3">
      <c r="A99" s="172">
        <v>92</v>
      </c>
      <c r="B99" s="173" t="s">
        <v>238</v>
      </c>
      <c r="C99" s="175" t="s">
        <v>266</v>
      </c>
      <c r="D99" s="176">
        <v>13905000</v>
      </c>
      <c r="E99" s="178">
        <v>7977000</v>
      </c>
      <c r="F99" s="177" t="s">
        <v>158</v>
      </c>
      <c r="G99" s="173" t="s">
        <v>208</v>
      </c>
    </row>
    <row r="100" spans="1:7" hidden="1" x14ac:dyDescent="0.3">
      <c r="A100" s="172">
        <v>93</v>
      </c>
      <c r="B100" s="173" t="s">
        <v>269</v>
      </c>
      <c r="C100" s="174" t="s">
        <v>240</v>
      </c>
      <c r="D100" s="175">
        <v>6289000</v>
      </c>
      <c r="E100" s="176">
        <v>3583000</v>
      </c>
      <c r="F100" s="177" t="s">
        <v>270</v>
      </c>
      <c r="G100" s="173" t="s">
        <v>150</v>
      </c>
    </row>
    <row r="101" spans="1:7" hidden="1" x14ac:dyDescent="0.3">
      <c r="A101" s="172">
        <v>95</v>
      </c>
      <c r="B101" s="173" t="s">
        <v>269</v>
      </c>
      <c r="C101" s="174" t="s">
        <v>242</v>
      </c>
      <c r="D101" s="175">
        <v>5626000</v>
      </c>
      <c r="E101" s="176">
        <v>3252000</v>
      </c>
      <c r="F101" s="177" t="s">
        <v>270</v>
      </c>
      <c r="G101" s="173" t="s">
        <v>176</v>
      </c>
    </row>
    <row r="102" spans="1:7" hidden="1" x14ac:dyDescent="0.3">
      <c r="A102" s="172">
        <v>96</v>
      </c>
      <c r="B102" s="173" t="s">
        <v>269</v>
      </c>
      <c r="C102" s="174" t="s">
        <v>152</v>
      </c>
      <c r="D102" s="175">
        <v>5006000</v>
      </c>
      <c r="E102" s="176">
        <v>2941000</v>
      </c>
      <c r="F102" s="177" t="s">
        <v>270</v>
      </c>
      <c r="G102" s="173" t="s">
        <v>152</v>
      </c>
    </row>
    <row r="103" spans="1:7" hidden="1" x14ac:dyDescent="0.3">
      <c r="A103" s="172">
        <v>97</v>
      </c>
      <c r="B103" s="173" t="s">
        <v>269</v>
      </c>
      <c r="C103" s="174" t="s">
        <v>244</v>
      </c>
      <c r="D103" s="175">
        <v>3369000</v>
      </c>
      <c r="E103" s="176">
        <v>2279000</v>
      </c>
      <c r="F103" s="177" t="s">
        <v>270</v>
      </c>
      <c r="G103" s="173" t="s">
        <v>245</v>
      </c>
    </row>
    <row r="104" spans="1:7" hidden="1" x14ac:dyDescent="0.3">
      <c r="A104" s="172">
        <v>98</v>
      </c>
      <c r="B104" s="173" t="s">
        <v>269</v>
      </c>
      <c r="C104" s="174" t="s">
        <v>255</v>
      </c>
      <c r="D104" s="175">
        <v>6129000</v>
      </c>
      <c r="E104" s="176">
        <v>3508000</v>
      </c>
      <c r="F104" s="177" t="s">
        <v>270</v>
      </c>
      <c r="G104" s="173" t="s">
        <v>154</v>
      </c>
    </row>
    <row r="105" spans="1:7" hidden="1" x14ac:dyDescent="0.3">
      <c r="A105" s="172">
        <v>99</v>
      </c>
      <c r="B105" s="173" t="s">
        <v>269</v>
      </c>
      <c r="C105" s="174" t="s">
        <v>257</v>
      </c>
      <c r="D105" s="175">
        <v>4385000</v>
      </c>
      <c r="E105" s="176">
        <v>2631000</v>
      </c>
      <c r="F105" s="177" t="s">
        <v>270</v>
      </c>
      <c r="G105" s="173" t="s">
        <v>156</v>
      </c>
    </row>
    <row r="106" spans="1:7" hidden="1" x14ac:dyDescent="0.3">
      <c r="A106" s="172">
        <v>100</v>
      </c>
      <c r="B106" s="173" t="s">
        <v>269</v>
      </c>
      <c r="C106" s="179" t="s">
        <v>259</v>
      </c>
      <c r="D106" s="176">
        <v>4599000</v>
      </c>
      <c r="E106" s="178">
        <v>2738000</v>
      </c>
      <c r="F106" s="177" t="s">
        <v>270</v>
      </c>
      <c r="G106" s="173" t="s">
        <v>162</v>
      </c>
    </row>
    <row r="107" spans="1:7" hidden="1" x14ac:dyDescent="0.3">
      <c r="A107" s="172">
        <v>101</v>
      </c>
      <c r="B107" s="173" t="s">
        <v>269</v>
      </c>
      <c r="C107" s="174" t="s">
        <v>260</v>
      </c>
      <c r="D107" s="176">
        <v>6525000</v>
      </c>
      <c r="E107" s="178">
        <v>3701000</v>
      </c>
      <c r="F107" s="177" t="s">
        <v>270</v>
      </c>
      <c r="G107" s="173" t="s">
        <v>148</v>
      </c>
    </row>
    <row r="108" spans="1:7" hidden="1" x14ac:dyDescent="0.3">
      <c r="A108" s="172">
        <v>102</v>
      </c>
      <c r="B108" s="173" t="s">
        <v>269</v>
      </c>
      <c r="C108" s="174" t="s">
        <v>262</v>
      </c>
      <c r="D108" s="176">
        <v>3027000</v>
      </c>
      <c r="E108" s="178">
        <v>1957000</v>
      </c>
      <c r="F108" s="177" t="s">
        <v>270</v>
      </c>
      <c r="G108" s="173" t="s">
        <v>170</v>
      </c>
    </row>
    <row r="109" spans="1:7" hidden="1" x14ac:dyDescent="0.3">
      <c r="A109" s="172">
        <v>103</v>
      </c>
      <c r="B109" s="173" t="s">
        <v>269</v>
      </c>
      <c r="C109" s="174" t="s">
        <v>263</v>
      </c>
      <c r="D109" s="176">
        <v>3647000</v>
      </c>
      <c r="E109" s="178">
        <v>2268000</v>
      </c>
      <c r="F109" s="177" t="s">
        <v>270</v>
      </c>
      <c r="G109" s="173" t="s">
        <v>170</v>
      </c>
    </row>
    <row r="110" spans="1:7" hidden="1" x14ac:dyDescent="0.3">
      <c r="A110" s="172">
        <v>104</v>
      </c>
      <c r="B110" s="173" t="s">
        <v>269</v>
      </c>
      <c r="C110" s="174" t="s">
        <v>264</v>
      </c>
      <c r="D110" s="176">
        <v>4824000</v>
      </c>
      <c r="E110" s="178">
        <v>3056000</v>
      </c>
      <c r="F110" s="177" t="s">
        <v>270</v>
      </c>
      <c r="G110" s="173" t="s">
        <v>174</v>
      </c>
    </row>
    <row r="111" spans="1:7" hidden="1" x14ac:dyDescent="0.3">
      <c r="A111" s="172">
        <v>105</v>
      </c>
      <c r="B111" s="173" t="s">
        <v>269</v>
      </c>
      <c r="C111" s="174" t="s">
        <v>271</v>
      </c>
      <c r="D111" s="176">
        <v>4439000</v>
      </c>
      <c r="E111" s="178">
        <v>2850000</v>
      </c>
      <c r="F111" s="177" t="s">
        <v>270</v>
      </c>
      <c r="G111" s="173" t="s">
        <v>162</v>
      </c>
    </row>
    <row r="112" spans="1:7" hidden="1" x14ac:dyDescent="0.3">
      <c r="A112" s="172">
        <v>106</v>
      </c>
      <c r="B112" s="173" t="s">
        <v>239</v>
      </c>
      <c r="C112" s="174" t="s">
        <v>237</v>
      </c>
      <c r="D112" s="176">
        <v>10792000</v>
      </c>
      <c r="E112" s="178">
        <v>6022000</v>
      </c>
      <c r="F112" s="177" t="s">
        <v>186</v>
      </c>
      <c r="G112" s="173" t="s">
        <v>144</v>
      </c>
    </row>
    <row r="113" spans="1:7" hidden="1" x14ac:dyDescent="0.3">
      <c r="A113" s="172">
        <v>107</v>
      </c>
      <c r="B113" s="173" t="s">
        <v>239</v>
      </c>
      <c r="C113" s="174" t="s">
        <v>240</v>
      </c>
      <c r="D113" s="176">
        <v>8407000</v>
      </c>
      <c r="E113" s="178">
        <v>4578000</v>
      </c>
      <c r="F113" s="177" t="s">
        <v>186</v>
      </c>
      <c r="G113" s="173" t="s">
        <v>150</v>
      </c>
    </row>
    <row r="114" spans="1:7" hidden="1" x14ac:dyDescent="0.3">
      <c r="A114" s="172">
        <v>108</v>
      </c>
      <c r="B114" s="173" t="s">
        <v>239</v>
      </c>
      <c r="C114" s="174" t="s">
        <v>241</v>
      </c>
      <c r="D114" s="176">
        <v>16686000</v>
      </c>
      <c r="E114" s="178">
        <v>8749000</v>
      </c>
      <c r="F114" s="177" t="s">
        <v>186</v>
      </c>
      <c r="G114" s="173" t="s">
        <v>208</v>
      </c>
    </row>
    <row r="115" spans="1:7" hidden="1" x14ac:dyDescent="0.3">
      <c r="A115" s="172">
        <v>109</v>
      </c>
      <c r="B115" s="173" t="s">
        <v>239</v>
      </c>
      <c r="C115" s="174" t="s">
        <v>242</v>
      </c>
      <c r="D115" s="176">
        <v>8792000</v>
      </c>
      <c r="E115" s="178">
        <v>4920000</v>
      </c>
      <c r="F115" s="177" t="s">
        <v>186</v>
      </c>
      <c r="G115" s="173" t="s">
        <v>176</v>
      </c>
    </row>
    <row r="116" spans="1:7" hidden="1" x14ac:dyDescent="0.3">
      <c r="A116" s="172">
        <v>110</v>
      </c>
      <c r="B116" s="173" t="s">
        <v>239</v>
      </c>
      <c r="C116" s="174" t="s">
        <v>243</v>
      </c>
      <c r="D116" s="176">
        <v>17135000</v>
      </c>
      <c r="E116" s="178">
        <v>9359000</v>
      </c>
      <c r="F116" s="177" t="s">
        <v>186</v>
      </c>
      <c r="G116" s="173" t="s">
        <v>208</v>
      </c>
    </row>
    <row r="117" spans="1:7" hidden="1" x14ac:dyDescent="0.3">
      <c r="A117" s="172">
        <v>111</v>
      </c>
      <c r="B117" s="173" t="s">
        <v>239</v>
      </c>
      <c r="C117" s="174" t="s">
        <v>244</v>
      </c>
      <c r="D117" s="176">
        <v>7723000</v>
      </c>
      <c r="E117" s="178">
        <v>4304000</v>
      </c>
      <c r="F117" s="177" t="s">
        <v>186</v>
      </c>
      <c r="G117" s="173" t="s">
        <v>245</v>
      </c>
    </row>
    <row r="118" spans="1:7" hidden="1" x14ac:dyDescent="0.3">
      <c r="A118" s="172">
        <v>112</v>
      </c>
      <c r="B118" s="173" t="s">
        <v>239</v>
      </c>
      <c r="C118" s="174" t="s">
        <v>254</v>
      </c>
      <c r="D118" s="176">
        <v>10546000</v>
      </c>
      <c r="E118" s="178">
        <v>5412000</v>
      </c>
      <c r="F118" s="177" t="s">
        <v>186</v>
      </c>
      <c r="G118" s="173" t="s">
        <v>146</v>
      </c>
    </row>
    <row r="119" spans="1:7" hidden="1" x14ac:dyDescent="0.3">
      <c r="A119" s="172">
        <v>113</v>
      </c>
      <c r="B119" s="173" t="s">
        <v>239</v>
      </c>
      <c r="C119" s="174" t="s">
        <v>255</v>
      </c>
      <c r="D119" s="176">
        <v>9006000</v>
      </c>
      <c r="E119" s="178">
        <v>4642000</v>
      </c>
      <c r="F119" s="177" t="s">
        <v>186</v>
      </c>
      <c r="G119" s="173" t="s">
        <v>154</v>
      </c>
    </row>
    <row r="120" spans="1:7" hidden="1" x14ac:dyDescent="0.3">
      <c r="A120" s="172">
        <v>114</v>
      </c>
      <c r="B120" s="173" t="s">
        <v>239</v>
      </c>
      <c r="C120" s="174" t="s">
        <v>257</v>
      </c>
      <c r="D120" s="176">
        <v>7498000</v>
      </c>
      <c r="E120" s="178">
        <v>4022000</v>
      </c>
      <c r="F120" s="177" t="s">
        <v>186</v>
      </c>
      <c r="G120" s="173" t="s">
        <v>156</v>
      </c>
    </row>
    <row r="121" spans="1:7" hidden="1" x14ac:dyDescent="0.3">
      <c r="A121" s="172">
        <v>115</v>
      </c>
      <c r="B121" s="173" t="s">
        <v>239</v>
      </c>
      <c r="C121" s="174" t="s">
        <v>260</v>
      </c>
      <c r="D121" s="176">
        <v>9049000</v>
      </c>
      <c r="E121" s="178">
        <v>4696000</v>
      </c>
      <c r="F121" s="177" t="s">
        <v>186</v>
      </c>
      <c r="G121" s="173" t="s">
        <v>148</v>
      </c>
    </row>
    <row r="122" spans="1:7" hidden="1" x14ac:dyDescent="0.3">
      <c r="A122" s="172">
        <v>116</v>
      </c>
      <c r="B122" s="173" t="s">
        <v>239</v>
      </c>
      <c r="C122" s="174" t="s">
        <v>262</v>
      </c>
      <c r="D122" s="176">
        <v>7498000</v>
      </c>
      <c r="E122" s="178">
        <v>3958000</v>
      </c>
      <c r="F122" s="177" t="s">
        <v>186</v>
      </c>
      <c r="G122" s="173" t="s">
        <v>170</v>
      </c>
    </row>
    <row r="123" spans="1:7" hidden="1" x14ac:dyDescent="0.3">
      <c r="A123" s="172">
        <v>117</v>
      </c>
      <c r="B123" s="173" t="s">
        <v>239</v>
      </c>
      <c r="C123" s="174" t="s">
        <v>263</v>
      </c>
      <c r="D123" s="176">
        <v>7498000</v>
      </c>
      <c r="E123" s="178">
        <v>4097000</v>
      </c>
      <c r="F123" s="177" t="s">
        <v>186</v>
      </c>
      <c r="G123" s="173" t="s">
        <v>170</v>
      </c>
    </row>
    <row r="124" spans="1:7" hidden="1" x14ac:dyDescent="0.3">
      <c r="A124" s="172">
        <v>118</v>
      </c>
      <c r="B124" s="173" t="s">
        <v>239</v>
      </c>
      <c r="C124" s="174" t="s">
        <v>264</v>
      </c>
      <c r="D124" s="176">
        <v>8942000</v>
      </c>
      <c r="E124" s="178">
        <v>4592000</v>
      </c>
      <c r="F124" s="177" t="s">
        <v>186</v>
      </c>
      <c r="G124" s="173" t="s">
        <v>174</v>
      </c>
    </row>
    <row r="125" spans="1:7" hidden="1" x14ac:dyDescent="0.3">
      <c r="A125" s="172">
        <v>119</v>
      </c>
      <c r="B125" s="173" t="s">
        <v>239</v>
      </c>
      <c r="C125" s="174" t="s">
        <v>266</v>
      </c>
      <c r="D125" s="176">
        <v>16472000</v>
      </c>
      <c r="E125" s="178">
        <v>8897000</v>
      </c>
      <c r="F125" s="177" t="s">
        <v>186</v>
      </c>
      <c r="G125" s="173" t="s">
        <v>208</v>
      </c>
    </row>
    <row r="126" spans="1:7" hidden="1" x14ac:dyDescent="0.3">
      <c r="A126" s="172">
        <v>120</v>
      </c>
      <c r="B126" s="173" t="s">
        <v>240</v>
      </c>
      <c r="C126" s="174" t="s">
        <v>237</v>
      </c>
      <c r="D126" s="176">
        <v>10439000</v>
      </c>
      <c r="E126" s="178">
        <v>5936000</v>
      </c>
      <c r="F126" s="177" t="s">
        <v>150</v>
      </c>
      <c r="G126" s="173" t="s">
        <v>144</v>
      </c>
    </row>
    <row r="127" spans="1:7" hidden="1" x14ac:dyDescent="0.3">
      <c r="A127" s="172">
        <v>121</v>
      </c>
      <c r="B127" s="173" t="s">
        <v>240</v>
      </c>
      <c r="C127" s="174" t="s">
        <v>242</v>
      </c>
      <c r="D127" s="176">
        <v>8450000</v>
      </c>
      <c r="E127" s="178">
        <v>4824000</v>
      </c>
      <c r="F127" s="177" t="s">
        <v>150</v>
      </c>
      <c r="G127" s="173" t="s">
        <v>176</v>
      </c>
    </row>
    <row r="128" spans="1:7" hidden="1" x14ac:dyDescent="0.3">
      <c r="A128" s="172">
        <v>122</v>
      </c>
      <c r="B128" s="173" t="s">
        <v>240</v>
      </c>
      <c r="C128" s="174" t="s">
        <v>243</v>
      </c>
      <c r="D128" s="176">
        <v>16782000</v>
      </c>
      <c r="E128" s="178">
        <v>9263000</v>
      </c>
      <c r="F128" s="177" t="s">
        <v>150</v>
      </c>
      <c r="G128" s="173" t="s">
        <v>208</v>
      </c>
    </row>
    <row r="129" spans="1:7" hidden="1" x14ac:dyDescent="0.3">
      <c r="A129" s="172">
        <v>123</v>
      </c>
      <c r="B129" s="173" t="s">
        <v>240</v>
      </c>
      <c r="C129" s="174" t="s">
        <v>244</v>
      </c>
      <c r="D129" s="176">
        <v>7370000</v>
      </c>
      <c r="E129" s="178">
        <v>3936000</v>
      </c>
      <c r="F129" s="177" t="s">
        <v>150</v>
      </c>
      <c r="G129" s="173" t="s">
        <v>245</v>
      </c>
    </row>
    <row r="130" spans="1:7" hidden="1" x14ac:dyDescent="0.3">
      <c r="A130" s="172">
        <v>124</v>
      </c>
      <c r="B130" s="173" t="s">
        <v>240</v>
      </c>
      <c r="C130" s="174" t="s">
        <v>248</v>
      </c>
      <c r="D130" s="176">
        <v>10375000</v>
      </c>
      <c r="E130" s="178">
        <v>5711000</v>
      </c>
      <c r="F130" s="177" t="s">
        <v>150</v>
      </c>
      <c r="G130" s="173" t="s">
        <v>198</v>
      </c>
    </row>
    <row r="131" spans="1:7" hidden="1" x14ac:dyDescent="0.3">
      <c r="A131" s="172">
        <v>125</v>
      </c>
      <c r="B131" s="173" t="s">
        <v>240</v>
      </c>
      <c r="C131" s="174" t="s">
        <v>251</v>
      </c>
      <c r="D131" s="176">
        <v>13413000</v>
      </c>
      <c r="E131" s="178">
        <v>6482000</v>
      </c>
      <c r="F131" s="177" t="s">
        <v>150</v>
      </c>
      <c r="G131" s="173" t="s">
        <v>192</v>
      </c>
    </row>
    <row r="132" spans="1:7" hidden="1" x14ac:dyDescent="0.3">
      <c r="A132" s="172">
        <v>126</v>
      </c>
      <c r="B132" s="173" t="s">
        <v>240</v>
      </c>
      <c r="C132" s="174" t="s">
        <v>254</v>
      </c>
      <c r="D132" s="176">
        <v>10193000</v>
      </c>
      <c r="E132" s="178">
        <v>5316000</v>
      </c>
      <c r="F132" s="177" t="s">
        <v>150</v>
      </c>
      <c r="G132" s="173" t="s">
        <v>146</v>
      </c>
    </row>
    <row r="133" spans="1:7" hidden="1" x14ac:dyDescent="0.3">
      <c r="A133" s="172">
        <v>127</v>
      </c>
      <c r="B133" s="173" t="s">
        <v>240</v>
      </c>
      <c r="C133" s="174" t="s">
        <v>255</v>
      </c>
      <c r="D133" s="176">
        <v>8653000</v>
      </c>
      <c r="E133" s="178">
        <v>4546000</v>
      </c>
      <c r="F133" s="177" t="s">
        <v>150</v>
      </c>
      <c r="G133" s="173" t="s">
        <v>154</v>
      </c>
    </row>
    <row r="134" spans="1:7" hidden="1" x14ac:dyDescent="0.3">
      <c r="A134" s="172">
        <v>128</v>
      </c>
      <c r="B134" s="173" t="s">
        <v>240</v>
      </c>
      <c r="C134" s="174" t="s">
        <v>257</v>
      </c>
      <c r="D134" s="176">
        <v>7145000</v>
      </c>
      <c r="E134" s="178">
        <v>3936000</v>
      </c>
      <c r="F134" s="177" t="s">
        <v>150</v>
      </c>
      <c r="G134" s="173" t="s">
        <v>156</v>
      </c>
    </row>
    <row r="135" spans="1:7" hidden="1" x14ac:dyDescent="0.3">
      <c r="A135" s="172">
        <v>129</v>
      </c>
      <c r="B135" s="173" t="s">
        <v>240</v>
      </c>
      <c r="C135" s="174" t="s">
        <v>260</v>
      </c>
      <c r="D135" s="176">
        <v>8707000</v>
      </c>
      <c r="E135" s="178">
        <v>4599000</v>
      </c>
      <c r="F135" s="177" t="s">
        <v>150</v>
      </c>
      <c r="G135" s="173" t="s">
        <v>148</v>
      </c>
    </row>
    <row r="136" spans="1:7" hidden="1" x14ac:dyDescent="0.3">
      <c r="A136" s="172">
        <v>130</v>
      </c>
      <c r="B136" s="173" t="s">
        <v>240</v>
      </c>
      <c r="C136" s="174" t="s">
        <v>261</v>
      </c>
      <c r="D136" s="176">
        <v>7594000</v>
      </c>
      <c r="E136" s="178">
        <v>4396000</v>
      </c>
      <c r="F136" s="177" t="s">
        <v>150</v>
      </c>
      <c r="G136" s="173" t="s">
        <v>182</v>
      </c>
    </row>
    <row r="137" spans="1:7" hidden="1" x14ac:dyDescent="0.3">
      <c r="A137" s="172">
        <v>131</v>
      </c>
      <c r="B137" s="173" t="s">
        <v>240</v>
      </c>
      <c r="C137" s="174" t="s">
        <v>262</v>
      </c>
      <c r="D137" s="176">
        <v>7145000</v>
      </c>
      <c r="E137" s="178">
        <v>3861000</v>
      </c>
      <c r="F137" s="177" t="s">
        <v>150</v>
      </c>
      <c r="G137" s="173" t="s">
        <v>170</v>
      </c>
    </row>
    <row r="138" spans="1:7" hidden="1" x14ac:dyDescent="0.3">
      <c r="A138" s="172">
        <v>132</v>
      </c>
      <c r="B138" s="173" t="s">
        <v>240</v>
      </c>
      <c r="C138" s="174" t="s">
        <v>263</v>
      </c>
      <c r="D138" s="176">
        <v>7145000</v>
      </c>
      <c r="E138" s="178">
        <v>4000000</v>
      </c>
      <c r="F138" s="177" t="s">
        <v>150</v>
      </c>
      <c r="G138" s="173" t="s">
        <v>170</v>
      </c>
    </row>
    <row r="139" spans="1:7" hidden="1" x14ac:dyDescent="0.3">
      <c r="A139" s="172">
        <v>133</v>
      </c>
      <c r="B139" s="173" t="s">
        <v>240</v>
      </c>
      <c r="C139" s="174" t="s">
        <v>264</v>
      </c>
      <c r="D139" s="176">
        <v>8600000</v>
      </c>
      <c r="E139" s="178">
        <v>4300000</v>
      </c>
      <c r="F139" s="177" t="s">
        <v>150</v>
      </c>
      <c r="G139" s="173" t="s">
        <v>174</v>
      </c>
    </row>
    <row r="140" spans="1:7" hidden="1" x14ac:dyDescent="0.3">
      <c r="A140" s="172">
        <v>134</v>
      </c>
      <c r="B140" s="173" t="s">
        <v>240</v>
      </c>
      <c r="C140" s="174" t="s">
        <v>266</v>
      </c>
      <c r="D140" s="176">
        <v>16119000</v>
      </c>
      <c r="E140" s="178">
        <v>8621000</v>
      </c>
      <c r="F140" s="177" t="s">
        <v>150</v>
      </c>
      <c r="G140" s="173" t="s">
        <v>208</v>
      </c>
    </row>
    <row r="141" spans="1:7" hidden="1" x14ac:dyDescent="0.3">
      <c r="A141" s="172">
        <v>135</v>
      </c>
      <c r="B141" s="173" t="s">
        <v>160</v>
      </c>
      <c r="C141" s="174" t="s">
        <v>257</v>
      </c>
      <c r="D141" s="176">
        <v>2899000</v>
      </c>
      <c r="E141" s="178">
        <v>2026000</v>
      </c>
      <c r="F141" s="177" t="s">
        <v>160</v>
      </c>
      <c r="G141" s="173" t="s">
        <v>156</v>
      </c>
    </row>
    <row r="142" spans="1:7" hidden="1" x14ac:dyDescent="0.3">
      <c r="A142" s="172">
        <v>136</v>
      </c>
      <c r="B142" s="173" t="s">
        <v>241</v>
      </c>
      <c r="C142" s="174" t="s">
        <v>236</v>
      </c>
      <c r="D142" s="176">
        <v>18622000</v>
      </c>
      <c r="E142" s="178">
        <v>9477000</v>
      </c>
      <c r="F142" s="177" t="s">
        <v>208</v>
      </c>
      <c r="G142" s="173" t="s">
        <v>188</v>
      </c>
    </row>
    <row r="143" spans="1:7" hidden="1" x14ac:dyDescent="0.3">
      <c r="A143" s="172">
        <v>137</v>
      </c>
      <c r="B143" s="173" t="s">
        <v>241</v>
      </c>
      <c r="C143" s="174" t="s">
        <v>237</v>
      </c>
      <c r="D143" s="176">
        <v>18718000</v>
      </c>
      <c r="E143" s="178">
        <v>10108000</v>
      </c>
      <c r="F143" s="177" t="s">
        <v>208</v>
      </c>
      <c r="G143" s="173" t="s">
        <v>144</v>
      </c>
    </row>
    <row r="144" spans="1:7" hidden="1" x14ac:dyDescent="0.3">
      <c r="A144" s="172">
        <v>138</v>
      </c>
      <c r="B144" s="173" t="s">
        <v>241</v>
      </c>
      <c r="C144" s="174" t="s">
        <v>240</v>
      </c>
      <c r="D144" s="176">
        <v>16333000</v>
      </c>
      <c r="E144" s="178">
        <v>8664000</v>
      </c>
      <c r="F144" s="177" t="s">
        <v>208</v>
      </c>
      <c r="G144" s="173" t="s">
        <v>150</v>
      </c>
    </row>
    <row r="145" spans="1:7" hidden="1" x14ac:dyDescent="0.3">
      <c r="A145" s="172">
        <v>139</v>
      </c>
      <c r="B145" s="173" t="s">
        <v>241</v>
      </c>
      <c r="C145" s="174" t="s">
        <v>242</v>
      </c>
      <c r="D145" s="176">
        <v>16729000</v>
      </c>
      <c r="E145" s="178">
        <v>8995000</v>
      </c>
      <c r="F145" s="177" t="s">
        <v>208</v>
      </c>
      <c r="G145" s="173" t="s">
        <v>176</v>
      </c>
    </row>
    <row r="146" spans="1:7" hidden="1" x14ac:dyDescent="0.3">
      <c r="A146" s="172">
        <v>140</v>
      </c>
      <c r="B146" s="173" t="s">
        <v>241</v>
      </c>
      <c r="C146" s="174" t="s">
        <v>243</v>
      </c>
      <c r="D146" s="176">
        <v>3615000</v>
      </c>
      <c r="E146" s="178">
        <v>2321000</v>
      </c>
      <c r="F146" s="177" t="s">
        <v>208</v>
      </c>
      <c r="G146" s="173" t="s">
        <v>208</v>
      </c>
    </row>
    <row r="147" spans="1:7" hidden="1" x14ac:dyDescent="0.3">
      <c r="A147" s="172">
        <v>141</v>
      </c>
      <c r="B147" s="173" t="s">
        <v>241</v>
      </c>
      <c r="C147" s="174" t="s">
        <v>244</v>
      </c>
      <c r="D147" s="176">
        <v>15648000</v>
      </c>
      <c r="E147" s="178">
        <v>8108000</v>
      </c>
      <c r="F147" s="177" t="s">
        <v>208</v>
      </c>
      <c r="G147" s="173" t="s">
        <v>245</v>
      </c>
    </row>
    <row r="148" spans="1:7" hidden="1" x14ac:dyDescent="0.3">
      <c r="A148" s="172">
        <v>142</v>
      </c>
      <c r="B148" s="173" t="s">
        <v>241</v>
      </c>
      <c r="C148" s="174" t="s">
        <v>251</v>
      </c>
      <c r="D148" s="176">
        <v>11734000</v>
      </c>
      <c r="E148" s="178">
        <v>6353000</v>
      </c>
      <c r="F148" s="177" t="s">
        <v>208</v>
      </c>
      <c r="G148" s="173" t="s">
        <v>192</v>
      </c>
    </row>
    <row r="149" spans="1:7" hidden="1" x14ac:dyDescent="0.3">
      <c r="A149" s="172">
        <v>143</v>
      </c>
      <c r="B149" s="173" t="s">
        <v>241</v>
      </c>
      <c r="C149" s="174" t="s">
        <v>254</v>
      </c>
      <c r="D149" s="176">
        <v>18472000</v>
      </c>
      <c r="E149" s="178">
        <v>9498000</v>
      </c>
      <c r="F149" s="177" t="s">
        <v>208</v>
      </c>
      <c r="G149" s="173" t="s">
        <v>146</v>
      </c>
    </row>
    <row r="150" spans="1:7" hidden="1" x14ac:dyDescent="0.3">
      <c r="A150" s="172">
        <v>144</v>
      </c>
      <c r="B150" s="173" t="s">
        <v>241</v>
      </c>
      <c r="C150" s="174" t="s">
        <v>255</v>
      </c>
      <c r="D150" s="176">
        <v>16932000</v>
      </c>
      <c r="E150" s="178">
        <v>8728000</v>
      </c>
      <c r="F150" s="177" t="s">
        <v>208</v>
      </c>
      <c r="G150" s="173" t="s">
        <v>154</v>
      </c>
    </row>
    <row r="151" spans="1:7" hidden="1" x14ac:dyDescent="0.3">
      <c r="A151" s="172">
        <v>145</v>
      </c>
      <c r="B151" s="173" t="s">
        <v>241</v>
      </c>
      <c r="C151" s="174" t="s">
        <v>257</v>
      </c>
      <c r="D151" s="176">
        <v>15424000</v>
      </c>
      <c r="E151" s="178">
        <v>8108000</v>
      </c>
      <c r="F151" s="177" t="s">
        <v>208</v>
      </c>
      <c r="G151" s="173" t="s">
        <v>156</v>
      </c>
    </row>
    <row r="152" spans="1:7" hidden="1" x14ac:dyDescent="0.3">
      <c r="A152" s="172">
        <v>146</v>
      </c>
      <c r="B152" s="173" t="s">
        <v>241</v>
      </c>
      <c r="C152" s="174" t="s">
        <v>260</v>
      </c>
      <c r="D152" s="176">
        <v>16985000</v>
      </c>
      <c r="E152" s="178">
        <v>8781000</v>
      </c>
      <c r="F152" s="177" t="s">
        <v>208</v>
      </c>
      <c r="G152" s="173" t="s">
        <v>148</v>
      </c>
    </row>
    <row r="153" spans="1:7" hidden="1" x14ac:dyDescent="0.3">
      <c r="A153" s="172">
        <v>147</v>
      </c>
      <c r="B153" s="173" t="s">
        <v>241</v>
      </c>
      <c r="C153" s="174" t="s">
        <v>261</v>
      </c>
      <c r="D153" s="176">
        <v>15873000</v>
      </c>
      <c r="E153" s="178">
        <v>8568000</v>
      </c>
      <c r="F153" s="177" t="s">
        <v>208</v>
      </c>
      <c r="G153" s="173" t="s">
        <v>182</v>
      </c>
    </row>
    <row r="154" spans="1:7" hidden="1" x14ac:dyDescent="0.3">
      <c r="A154" s="172">
        <v>148</v>
      </c>
      <c r="B154" s="173" t="s">
        <v>241</v>
      </c>
      <c r="C154" s="174" t="s">
        <v>264</v>
      </c>
      <c r="D154" s="176">
        <v>12782000</v>
      </c>
      <c r="E154" s="178">
        <v>7081000</v>
      </c>
      <c r="F154" s="177" t="s">
        <v>208</v>
      </c>
      <c r="G154" s="173" t="s">
        <v>174</v>
      </c>
    </row>
    <row r="155" spans="1:7" hidden="1" x14ac:dyDescent="0.3">
      <c r="A155" s="172">
        <v>149</v>
      </c>
      <c r="B155" s="173" t="s">
        <v>241</v>
      </c>
      <c r="C155" s="174" t="s">
        <v>266</v>
      </c>
      <c r="D155" s="176">
        <v>5808000</v>
      </c>
      <c r="E155" s="178">
        <v>3444000</v>
      </c>
      <c r="F155" s="177" t="s">
        <v>208</v>
      </c>
      <c r="G155" s="173" t="s">
        <v>208</v>
      </c>
    </row>
    <row r="156" spans="1:7" hidden="1" x14ac:dyDescent="0.3">
      <c r="A156" s="172">
        <v>150</v>
      </c>
      <c r="B156" s="173" t="s">
        <v>242</v>
      </c>
      <c r="C156" s="174" t="s">
        <v>243</v>
      </c>
      <c r="D156" s="176">
        <v>11680000</v>
      </c>
      <c r="E156" s="178">
        <v>7325000</v>
      </c>
      <c r="F156" s="177" t="s">
        <v>176</v>
      </c>
      <c r="G156" s="173" t="s">
        <v>208</v>
      </c>
    </row>
    <row r="157" spans="1:7" hidden="1" x14ac:dyDescent="0.3">
      <c r="A157" s="172">
        <v>151</v>
      </c>
      <c r="B157" s="173" t="s">
        <v>242</v>
      </c>
      <c r="C157" s="174" t="s">
        <v>247</v>
      </c>
      <c r="D157" s="176">
        <v>5091000</v>
      </c>
      <c r="E157" s="178">
        <v>3159000</v>
      </c>
      <c r="F157" s="177" t="s">
        <v>176</v>
      </c>
      <c r="G157" s="173" t="s">
        <v>180</v>
      </c>
    </row>
    <row r="158" spans="1:7" hidden="1" x14ac:dyDescent="0.3">
      <c r="A158" s="172">
        <v>152</v>
      </c>
      <c r="B158" s="173" t="s">
        <v>242</v>
      </c>
      <c r="C158" s="174" t="s">
        <v>248</v>
      </c>
      <c r="D158" s="176">
        <v>4182000</v>
      </c>
      <c r="E158" s="178">
        <v>2816000</v>
      </c>
      <c r="F158" s="177" t="s">
        <v>176</v>
      </c>
      <c r="G158" s="173" t="s">
        <v>198</v>
      </c>
    </row>
    <row r="159" spans="1:7" hidden="1" x14ac:dyDescent="0.3">
      <c r="A159" s="172">
        <v>153</v>
      </c>
      <c r="B159" s="173" t="s">
        <v>242</v>
      </c>
      <c r="C159" s="174" t="s">
        <v>251</v>
      </c>
      <c r="D159" s="176">
        <v>7851000</v>
      </c>
      <c r="E159" s="178">
        <v>4578000</v>
      </c>
      <c r="F159" s="177" t="s">
        <v>176</v>
      </c>
      <c r="G159" s="173" t="s">
        <v>192</v>
      </c>
    </row>
    <row r="160" spans="1:7" hidden="1" x14ac:dyDescent="0.3">
      <c r="A160" s="172">
        <v>154</v>
      </c>
      <c r="B160" s="173" t="s">
        <v>242</v>
      </c>
      <c r="C160" s="174" t="s">
        <v>253</v>
      </c>
      <c r="D160" s="176">
        <v>1840000</v>
      </c>
      <c r="E160" s="178">
        <v>1488000</v>
      </c>
      <c r="F160" s="177" t="s">
        <v>176</v>
      </c>
      <c r="G160" s="173" t="s">
        <v>178</v>
      </c>
    </row>
    <row r="161" spans="1:7" hidden="1" x14ac:dyDescent="0.3">
      <c r="A161" s="172">
        <v>155</v>
      </c>
      <c r="B161" s="173" t="s">
        <v>242</v>
      </c>
      <c r="C161" s="174" t="s">
        <v>254</v>
      </c>
      <c r="D161" s="176">
        <v>10589000</v>
      </c>
      <c r="E161" s="178">
        <v>5658000</v>
      </c>
      <c r="F161" s="177" t="s">
        <v>176</v>
      </c>
      <c r="G161" s="173" t="s">
        <v>146</v>
      </c>
    </row>
    <row r="162" spans="1:7" hidden="1" x14ac:dyDescent="0.3">
      <c r="A162" s="172">
        <v>156</v>
      </c>
      <c r="B162" s="173" t="s">
        <v>242</v>
      </c>
      <c r="C162" s="174" t="s">
        <v>255</v>
      </c>
      <c r="D162" s="176">
        <v>9049000</v>
      </c>
      <c r="E162" s="178">
        <v>4888000</v>
      </c>
      <c r="F162" s="177" t="s">
        <v>176</v>
      </c>
      <c r="G162" s="173" t="s">
        <v>154</v>
      </c>
    </row>
    <row r="163" spans="1:7" hidden="1" x14ac:dyDescent="0.3">
      <c r="A163" s="172">
        <v>157</v>
      </c>
      <c r="B163" s="173" t="s">
        <v>242</v>
      </c>
      <c r="C163" s="174" t="s">
        <v>256</v>
      </c>
      <c r="D163" s="176">
        <v>8557000</v>
      </c>
      <c r="E163" s="178">
        <v>4909000</v>
      </c>
      <c r="F163" s="177" t="s">
        <v>176</v>
      </c>
      <c r="G163" s="173" t="s">
        <v>184</v>
      </c>
    </row>
    <row r="164" spans="1:7" hidden="1" x14ac:dyDescent="0.3">
      <c r="A164" s="172">
        <v>158</v>
      </c>
      <c r="B164" s="173" t="s">
        <v>242</v>
      </c>
      <c r="C164" s="174" t="s">
        <v>257</v>
      </c>
      <c r="D164" s="176">
        <v>7541000</v>
      </c>
      <c r="E164" s="178">
        <v>4278000</v>
      </c>
      <c r="F164" s="177" t="s">
        <v>176</v>
      </c>
      <c r="G164" s="173" t="s">
        <v>156</v>
      </c>
    </row>
    <row r="165" spans="1:7" hidden="1" x14ac:dyDescent="0.3">
      <c r="A165" s="172">
        <v>159</v>
      </c>
      <c r="B165" s="173" t="s">
        <v>242</v>
      </c>
      <c r="C165" s="174" t="s">
        <v>260</v>
      </c>
      <c r="D165" s="176">
        <v>9092000</v>
      </c>
      <c r="E165" s="178">
        <v>4942000</v>
      </c>
      <c r="F165" s="177" t="s">
        <v>176</v>
      </c>
      <c r="G165" s="173" t="s">
        <v>148</v>
      </c>
    </row>
    <row r="166" spans="1:7" hidden="1" x14ac:dyDescent="0.3">
      <c r="A166" s="172">
        <v>160</v>
      </c>
      <c r="B166" s="173" t="s">
        <v>242</v>
      </c>
      <c r="C166" s="174" t="s">
        <v>261</v>
      </c>
      <c r="D166" s="176">
        <v>7990000</v>
      </c>
      <c r="E166" s="178">
        <v>4738000</v>
      </c>
      <c r="F166" s="177" t="s">
        <v>176</v>
      </c>
      <c r="G166" s="173" t="s">
        <v>182</v>
      </c>
    </row>
    <row r="167" spans="1:7" hidden="1" x14ac:dyDescent="0.3">
      <c r="A167" s="172">
        <v>161</v>
      </c>
      <c r="B167" s="173" t="s">
        <v>242</v>
      </c>
      <c r="C167" s="174" t="s">
        <v>266</v>
      </c>
      <c r="D167" s="176">
        <v>10140000</v>
      </c>
      <c r="E167" s="178">
        <v>6559000</v>
      </c>
      <c r="F167" s="177" t="s">
        <v>176</v>
      </c>
      <c r="G167" s="173" t="s">
        <v>208</v>
      </c>
    </row>
    <row r="168" spans="1:7" hidden="1" x14ac:dyDescent="0.3">
      <c r="A168" s="172">
        <v>162</v>
      </c>
      <c r="B168" s="173" t="s">
        <v>152</v>
      </c>
      <c r="C168" s="174" t="s">
        <v>236</v>
      </c>
      <c r="D168" s="176">
        <v>7733000</v>
      </c>
      <c r="E168" s="178">
        <v>4407000</v>
      </c>
      <c r="F168" s="177" t="s">
        <v>152</v>
      </c>
      <c r="G168" s="173" t="s">
        <v>188</v>
      </c>
    </row>
    <row r="169" spans="1:7" hidden="1" x14ac:dyDescent="0.3">
      <c r="A169" s="172">
        <v>163</v>
      </c>
      <c r="B169" s="173" t="s">
        <v>152</v>
      </c>
      <c r="C169" s="174" t="s">
        <v>239</v>
      </c>
      <c r="D169" s="176">
        <v>7690000</v>
      </c>
      <c r="E169" s="178">
        <v>4193000</v>
      </c>
      <c r="F169" s="177" t="s">
        <v>152</v>
      </c>
      <c r="G169" s="173" t="s">
        <v>186</v>
      </c>
    </row>
    <row r="170" spans="1:7" hidden="1" x14ac:dyDescent="0.3">
      <c r="A170" s="172">
        <v>164</v>
      </c>
      <c r="B170" s="173" t="s">
        <v>152</v>
      </c>
      <c r="C170" s="174" t="s">
        <v>242</v>
      </c>
      <c r="D170" s="176">
        <v>7733000</v>
      </c>
      <c r="E170" s="178">
        <v>4439000</v>
      </c>
      <c r="F170" s="177" t="s">
        <v>152</v>
      </c>
      <c r="G170" s="173" t="s">
        <v>176</v>
      </c>
    </row>
    <row r="171" spans="1:7" hidden="1" x14ac:dyDescent="0.3">
      <c r="A171" s="172">
        <v>165</v>
      </c>
      <c r="B171" s="173" t="s">
        <v>152</v>
      </c>
      <c r="C171" s="174" t="s">
        <v>244</v>
      </c>
      <c r="D171" s="176">
        <v>6653000</v>
      </c>
      <c r="E171" s="178">
        <v>3551000</v>
      </c>
      <c r="F171" s="177" t="s">
        <v>152</v>
      </c>
      <c r="G171" s="173" t="s">
        <v>245</v>
      </c>
    </row>
    <row r="172" spans="1:7" hidden="1" x14ac:dyDescent="0.3">
      <c r="A172" s="172">
        <v>166</v>
      </c>
      <c r="B172" s="173" t="s">
        <v>152</v>
      </c>
      <c r="C172" s="174" t="s">
        <v>247</v>
      </c>
      <c r="D172" s="176">
        <v>11434000</v>
      </c>
      <c r="E172" s="178">
        <v>6075000</v>
      </c>
      <c r="F172" s="177" t="s">
        <v>152</v>
      </c>
      <c r="G172" s="173" t="s">
        <v>180</v>
      </c>
    </row>
    <row r="173" spans="1:7" hidden="1" x14ac:dyDescent="0.3">
      <c r="A173" s="172">
        <v>167</v>
      </c>
      <c r="B173" s="173" t="s">
        <v>152</v>
      </c>
      <c r="C173" s="174" t="s">
        <v>248</v>
      </c>
      <c r="D173" s="176">
        <v>9659000</v>
      </c>
      <c r="E173" s="178">
        <v>4952000</v>
      </c>
      <c r="F173" s="177" t="s">
        <v>152</v>
      </c>
      <c r="G173" s="173" t="s">
        <v>198</v>
      </c>
    </row>
    <row r="174" spans="1:7" hidden="1" x14ac:dyDescent="0.3">
      <c r="A174" s="172">
        <v>168</v>
      </c>
      <c r="B174" s="173" t="s">
        <v>152</v>
      </c>
      <c r="C174" s="174" t="s">
        <v>249</v>
      </c>
      <c r="D174" s="176">
        <v>7091000</v>
      </c>
      <c r="E174" s="178">
        <v>3925000</v>
      </c>
      <c r="F174" s="177" t="s">
        <v>152</v>
      </c>
      <c r="G174" s="173" t="s">
        <v>174</v>
      </c>
    </row>
    <row r="175" spans="1:7" hidden="1" x14ac:dyDescent="0.3">
      <c r="A175" s="172">
        <v>169</v>
      </c>
      <c r="B175" s="173" t="s">
        <v>152</v>
      </c>
      <c r="C175" s="174" t="s">
        <v>251</v>
      </c>
      <c r="D175" s="176">
        <v>12707000</v>
      </c>
      <c r="E175" s="178">
        <v>6097000</v>
      </c>
      <c r="F175" s="177" t="s">
        <v>152</v>
      </c>
      <c r="G175" s="173" t="s">
        <v>192</v>
      </c>
    </row>
    <row r="176" spans="1:7" hidden="1" x14ac:dyDescent="0.3">
      <c r="A176" s="172">
        <v>170</v>
      </c>
      <c r="B176" s="173" t="s">
        <v>152</v>
      </c>
      <c r="C176" s="174" t="s">
        <v>256</v>
      </c>
      <c r="D176" s="176">
        <v>7444000</v>
      </c>
      <c r="E176" s="178">
        <v>4193000</v>
      </c>
      <c r="F176" s="177" t="s">
        <v>152</v>
      </c>
      <c r="G176" s="173" t="s">
        <v>184</v>
      </c>
    </row>
    <row r="177" spans="1:7" hidden="1" x14ac:dyDescent="0.3">
      <c r="A177" s="172">
        <v>171</v>
      </c>
      <c r="B177" s="173" t="s">
        <v>152</v>
      </c>
      <c r="C177" s="174" t="s">
        <v>261</v>
      </c>
      <c r="D177" s="176">
        <v>6878000</v>
      </c>
      <c r="E177" s="178">
        <v>4011000</v>
      </c>
      <c r="F177" s="177" t="s">
        <v>152</v>
      </c>
      <c r="G177" s="173" t="s">
        <v>182</v>
      </c>
    </row>
    <row r="178" spans="1:7" hidden="1" x14ac:dyDescent="0.3">
      <c r="A178" s="172">
        <v>172</v>
      </c>
      <c r="B178" s="173" t="s">
        <v>152</v>
      </c>
      <c r="C178" s="174" t="s">
        <v>262</v>
      </c>
      <c r="D178" s="176">
        <v>6428000</v>
      </c>
      <c r="E178" s="178">
        <v>3476000</v>
      </c>
      <c r="F178" s="177" t="s">
        <v>152</v>
      </c>
      <c r="G178" s="173" t="s">
        <v>170</v>
      </c>
    </row>
    <row r="179" spans="1:7" hidden="1" x14ac:dyDescent="0.3">
      <c r="A179" s="172">
        <v>173</v>
      </c>
      <c r="B179" s="173" t="s">
        <v>152</v>
      </c>
      <c r="C179" s="174" t="s">
        <v>263</v>
      </c>
      <c r="D179" s="176">
        <v>6428000</v>
      </c>
      <c r="E179" s="178">
        <v>3615000</v>
      </c>
      <c r="F179" s="177" t="s">
        <v>152</v>
      </c>
      <c r="G179" s="173" t="s">
        <v>170</v>
      </c>
    </row>
    <row r="180" spans="1:7" hidden="1" x14ac:dyDescent="0.3">
      <c r="A180" s="172">
        <v>174</v>
      </c>
      <c r="B180" s="173" t="s">
        <v>152</v>
      </c>
      <c r="C180" s="174" t="s">
        <v>264</v>
      </c>
      <c r="D180" s="176">
        <v>7883000</v>
      </c>
      <c r="E180" s="178">
        <v>3915000</v>
      </c>
      <c r="F180" s="177" t="s">
        <v>152</v>
      </c>
      <c r="G180" s="173" t="s">
        <v>174</v>
      </c>
    </row>
    <row r="181" spans="1:7" hidden="1" x14ac:dyDescent="0.3">
      <c r="A181" s="172">
        <v>175</v>
      </c>
      <c r="B181" s="173" t="s">
        <v>243</v>
      </c>
      <c r="C181" s="174" t="s">
        <v>244</v>
      </c>
      <c r="D181" s="176">
        <v>13274000</v>
      </c>
      <c r="E181" s="178">
        <v>7690000</v>
      </c>
      <c r="F181" s="177" t="s">
        <v>208</v>
      </c>
      <c r="G181" s="173" t="s">
        <v>245</v>
      </c>
    </row>
    <row r="182" spans="1:7" hidden="1" x14ac:dyDescent="0.3">
      <c r="A182" s="172">
        <v>176</v>
      </c>
      <c r="B182" s="173" t="s">
        <v>243</v>
      </c>
      <c r="C182" s="174" t="s">
        <v>251</v>
      </c>
      <c r="D182" s="176">
        <v>22109000</v>
      </c>
      <c r="E182" s="178">
        <v>11263000</v>
      </c>
      <c r="F182" s="177" t="s">
        <v>208</v>
      </c>
      <c r="G182" s="173" t="s">
        <v>192</v>
      </c>
    </row>
    <row r="183" spans="1:7" hidden="1" x14ac:dyDescent="0.3">
      <c r="A183" s="172">
        <v>177</v>
      </c>
      <c r="B183" s="173" t="s">
        <v>243</v>
      </c>
      <c r="C183" s="174" t="s">
        <v>254</v>
      </c>
      <c r="D183" s="176">
        <v>18932000</v>
      </c>
      <c r="E183" s="178">
        <v>10097000</v>
      </c>
      <c r="F183" s="177" t="s">
        <v>208</v>
      </c>
      <c r="G183" s="173" t="s">
        <v>146</v>
      </c>
    </row>
    <row r="184" spans="1:7" hidden="1" x14ac:dyDescent="0.3">
      <c r="A184" s="172">
        <v>178</v>
      </c>
      <c r="B184" s="173" t="s">
        <v>243</v>
      </c>
      <c r="C184" s="174" t="s">
        <v>255</v>
      </c>
      <c r="D184" s="176">
        <v>17381000</v>
      </c>
      <c r="E184" s="178">
        <v>9327000</v>
      </c>
      <c r="F184" s="177" t="s">
        <v>208</v>
      </c>
      <c r="G184" s="173" t="s">
        <v>154</v>
      </c>
    </row>
    <row r="185" spans="1:7" hidden="1" x14ac:dyDescent="0.3">
      <c r="A185" s="172">
        <v>179</v>
      </c>
      <c r="B185" s="173" t="s">
        <v>243</v>
      </c>
      <c r="C185" s="174" t="s">
        <v>257</v>
      </c>
      <c r="D185" s="176">
        <v>15873000</v>
      </c>
      <c r="E185" s="178">
        <v>8717000</v>
      </c>
      <c r="F185" s="177" t="s">
        <v>208</v>
      </c>
      <c r="G185" s="173" t="s">
        <v>156</v>
      </c>
    </row>
    <row r="186" spans="1:7" hidden="1" x14ac:dyDescent="0.3">
      <c r="A186" s="172">
        <v>180</v>
      </c>
      <c r="B186" s="173" t="s">
        <v>243</v>
      </c>
      <c r="C186" s="174" t="s">
        <v>260</v>
      </c>
      <c r="D186" s="176">
        <v>17435000</v>
      </c>
      <c r="E186" s="178">
        <v>9380000</v>
      </c>
      <c r="F186" s="177" t="s">
        <v>208</v>
      </c>
      <c r="G186" s="173" t="s">
        <v>148</v>
      </c>
    </row>
    <row r="187" spans="1:7" hidden="1" x14ac:dyDescent="0.3">
      <c r="A187" s="172">
        <v>181</v>
      </c>
      <c r="B187" s="173" t="s">
        <v>243</v>
      </c>
      <c r="C187" s="174" t="s">
        <v>261</v>
      </c>
      <c r="D187" s="176">
        <v>16322000</v>
      </c>
      <c r="E187" s="178">
        <v>9177000</v>
      </c>
      <c r="F187" s="177" t="s">
        <v>208</v>
      </c>
      <c r="G187" s="173" t="s">
        <v>182</v>
      </c>
    </row>
    <row r="188" spans="1:7" hidden="1" x14ac:dyDescent="0.3">
      <c r="A188" s="172">
        <v>182</v>
      </c>
      <c r="B188" s="173" t="s">
        <v>243</v>
      </c>
      <c r="C188" s="174" t="s">
        <v>266</v>
      </c>
      <c r="D188" s="176">
        <v>3615000</v>
      </c>
      <c r="E188" s="178">
        <v>2289000</v>
      </c>
      <c r="F188" s="177" t="s">
        <v>208</v>
      </c>
      <c r="G188" s="173" t="s">
        <v>208</v>
      </c>
    </row>
    <row r="189" spans="1:7" hidden="1" x14ac:dyDescent="0.3">
      <c r="A189" s="172">
        <v>183</v>
      </c>
      <c r="B189" s="173" t="s">
        <v>244</v>
      </c>
      <c r="C189" s="174" t="s">
        <v>242</v>
      </c>
      <c r="D189" s="176">
        <v>3861000</v>
      </c>
      <c r="E189" s="178">
        <v>2655000</v>
      </c>
      <c r="F189" s="177" t="s">
        <v>245</v>
      </c>
      <c r="G189" s="173" t="s">
        <v>176</v>
      </c>
    </row>
    <row r="190" spans="1:7" hidden="1" x14ac:dyDescent="0.3">
      <c r="A190" s="172">
        <v>184</v>
      </c>
      <c r="B190" s="173" t="s">
        <v>244</v>
      </c>
      <c r="C190" s="174" t="s">
        <v>248</v>
      </c>
      <c r="D190" s="176">
        <v>6525000</v>
      </c>
      <c r="E190" s="178">
        <v>3893000</v>
      </c>
      <c r="F190" s="177" t="s">
        <v>245</v>
      </c>
      <c r="G190" s="173" t="s">
        <v>198</v>
      </c>
    </row>
    <row r="191" spans="1:7" hidden="1" x14ac:dyDescent="0.3">
      <c r="A191" s="172">
        <v>185</v>
      </c>
      <c r="B191" s="173" t="s">
        <v>244</v>
      </c>
      <c r="C191" s="174" t="s">
        <v>251</v>
      </c>
      <c r="D191" s="176">
        <v>10536000</v>
      </c>
      <c r="E191" s="178">
        <v>5722000</v>
      </c>
      <c r="F191" s="177" t="s">
        <v>245</v>
      </c>
      <c r="G191" s="173" t="s">
        <v>192</v>
      </c>
    </row>
    <row r="192" spans="1:7" hidden="1" x14ac:dyDescent="0.3">
      <c r="A192" s="172">
        <v>186</v>
      </c>
      <c r="B192" s="173" t="s">
        <v>244</v>
      </c>
      <c r="C192" s="174" t="s">
        <v>254</v>
      </c>
      <c r="D192" s="176">
        <v>9519000</v>
      </c>
      <c r="E192" s="178">
        <v>4770000</v>
      </c>
      <c r="F192" s="177" t="s">
        <v>245</v>
      </c>
      <c r="G192" s="173" t="s">
        <v>146</v>
      </c>
    </row>
    <row r="193" spans="1:7" hidden="1" x14ac:dyDescent="0.3">
      <c r="A193" s="172">
        <v>187</v>
      </c>
      <c r="B193" s="173" t="s">
        <v>244</v>
      </c>
      <c r="C193" s="174" t="s">
        <v>255</v>
      </c>
      <c r="D193" s="176">
        <v>7969000</v>
      </c>
      <c r="E193" s="178">
        <v>4280000</v>
      </c>
      <c r="F193" s="177" t="s">
        <v>245</v>
      </c>
      <c r="G193" s="173" t="s">
        <v>154</v>
      </c>
    </row>
    <row r="194" spans="1:7" hidden="1" x14ac:dyDescent="0.3">
      <c r="A194" s="172">
        <v>188</v>
      </c>
      <c r="B194" s="173" t="s">
        <v>244</v>
      </c>
      <c r="C194" s="174" t="s">
        <v>257</v>
      </c>
      <c r="D194" s="176">
        <v>6460000</v>
      </c>
      <c r="E194" s="178">
        <v>3617000</v>
      </c>
      <c r="F194" s="177" t="s">
        <v>245</v>
      </c>
      <c r="G194" s="173" t="s">
        <v>156</v>
      </c>
    </row>
    <row r="195" spans="1:7" hidden="1" x14ac:dyDescent="0.3">
      <c r="A195" s="172">
        <v>189</v>
      </c>
      <c r="B195" s="173" t="s">
        <v>244</v>
      </c>
      <c r="C195" s="174" t="s">
        <v>260</v>
      </c>
      <c r="D195" s="176">
        <v>8022000</v>
      </c>
      <c r="E195" s="178">
        <v>4054000</v>
      </c>
      <c r="F195" s="177" t="s">
        <v>245</v>
      </c>
      <c r="G195" s="173" t="s">
        <v>148</v>
      </c>
    </row>
    <row r="196" spans="1:7" hidden="1" x14ac:dyDescent="0.3">
      <c r="A196" s="172">
        <v>190</v>
      </c>
      <c r="B196" s="173" t="s">
        <v>244</v>
      </c>
      <c r="C196" s="174" t="s">
        <v>261</v>
      </c>
      <c r="D196" s="176">
        <v>6910000</v>
      </c>
      <c r="E196" s="178">
        <v>3840000</v>
      </c>
      <c r="F196" s="177" t="s">
        <v>245</v>
      </c>
      <c r="G196" s="173" t="s">
        <v>182</v>
      </c>
    </row>
    <row r="197" spans="1:7" hidden="1" x14ac:dyDescent="0.3">
      <c r="A197" s="172">
        <v>191</v>
      </c>
      <c r="B197" s="173" t="s">
        <v>244</v>
      </c>
      <c r="C197" s="174" t="s">
        <v>266</v>
      </c>
      <c r="D197" s="176">
        <v>11894000</v>
      </c>
      <c r="E197" s="178">
        <v>7114000</v>
      </c>
      <c r="F197" s="177" t="s">
        <v>245</v>
      </c>
      <c r="G197" s="173" t="s">
        <v>208</v>
      </c>
    </row>
    <row r="198" spans="1:7" hidden="1" x14ac:dyDescent="0.3">
      <c r="A198" s="172">
        <v>192</v>
      </c>
      <c r="B198" s="173" t="s">
        <v>246</v>
      </c>
      <c r="C198" s="174" t="s">
        <v>237</v>
      </c>
      <c r="D198" s="176">
        <v>12953000</v>
      </c>
      <c r="E198" s="178">
        <v>7102000</v>
      </c>
      <c r="F198" s="177" t="s">
        <v>202</v>
      </c>
      <c r="G198" s="173" t="s">
        <v>144</v>
      </c>
    </row>
    <row r="199" spans="1:7" hidden="1" x14ac:dyDescent="0.3">
      <c r="A199" s="172">
        <v>193</v>
      </c>
      <c r="B199" s="173" t="s">
        <v>246</v>
      </c>
      <c r="C199" s="174" t="s">
        <v>240</v>
      </c>
      <c r="D199" s="176">
        <v>10568000</v>
      </c>
      <c r="E199" s="178">
        <v>5658000</v>
      </c>
      <c r="F199" s="177" t="s">
        <v>202</v>
      </c>
      <c r="G199" s="173" t="s">
        <v>150</v>
      </c>
    </row>
    <row r="200" spans="1:7" hidden="1" x14ac:dyDescent="0.3">
      <c r="A200" s="172">
        <v>194</v>
      </c>
      <c r="B200" s="173" t="s">
        <v>246</v>
      </c>
      <c r="C200" s="174" t="s">
        <v>242</v>
      </c>
      <c r="D200" s="176">
        <v>5455000</v>
      </c>
      <c r="E200" s="178">
        <v>3503000</v>
      </c>
      <c r="F200" s="177" t="s">
        <v>202</v>
      </c>
      <c r="G200" s="173" t="s">
        <v>176</v>
      </c>
    </row>
    <row r="201" spans="1:7" hidden="1" x14ac:dyDescent="0.3">
      <c r="A201" s="172">
        <v>195</v>
      </c>
      <c r="B201" s="173" t="s">
        <v>246</v>
      </c>
      <c r="C201" s="174" t="s">
        <v>244</v>
      </c>
      <c r="D201" s="176">
        <v>8129000</v>
      </c>
      <c r="E201" s="178">
        <v>4706000</v>
      </c>
      <c r="F201" s="177" t="s">
        <v>202</v>
      </c>
      <c r="G201" s="173" t="s">
        <v>245</v>
      </c>
    </row>
    <row r="202" spans="1:7" hidden="1" x14ac:dyDescent="0.3">
      <c r="A202" s="172">
        <v>196</v>
      </c>
      <c r="B202" s="173" t="s">
        <v>246</v>
      </c>
      <c r="C202" s="174" t="s">
        <v>255</v>
      </c>
      <c r="D202" s="176">
        <v>11167000</v>
      </c>
      <c r="E202" s="178">
        <v>5722000</v>
      </c>
      <c r="F202" s="177" t="s">
        <v>202</v>
      </c>
      <c r="G202" s="173" t="s">
        <v>154</v>
      </c>
    </row>
    <row r="203" spans="1:7" hidden="1" x14ac:dyDescent="0.3">
      <c r="A203" s="172">
        <v>197</v>
      </c>
      <c r="B203" s="173" t="s">
        <v>246</v>
      </c>
      <c r="C203" s="174" t="s">
        <v>257</v>
      </c>
      <c r="D203" s="176">
        <v>9659000</v>
      </c>
      <c r="E203" s="178">
        <v>5102000</v>
      </c>
      <c r="F203" s="177" t="s">
        <v>202</v>
      </c>
      <c r="G203" s="173" t="s">
        <v>156</v>
      </c>
    </row>
    <row r="204" spans="1:7" hidden="1" x14ac:dyDescent="0.3">
      <c r="A204" s="172">
        <v>198</v>
      </c>
      <c r="B204" s="173" t="s">
        <v>246</v>
      </c>
      <c r="C204" s="174" t="s">
        <v>260</v>
      </c>
      <c r="D204" s="176">
        <v>11220000</v>
      </c>
      <c r="E204" s="178">
        <v>5776000</v>
      </c>
      <c r="F204" s="177" t="s">
        <v>202</v>
      </c>
      <c r="G204" s="173" t="s">
        <v>148</v>
      </c>
    </row>
    <row r="205" spans="1:7" hidden="1" x14ac:dyDescent="0.3">
      <c r="A205" s="172">
        <v>199</v>
      </c>
      <c r="B205" s="173" t="s">
        <v>246</v>
      </c>
      <c r="C205" s="174" t="s">
        <v>262</v>
      </c>
      <c r="D205" s="176">
        <v>9659000</v>
      </c>
      <c r="E205" s="178">
        <v>5027000</v>
      </c>
      <c r="F205" s="177" t="s">
        <v>202</v>
      </c>
      <c r="G205" s="173" t="s">
        <v>170</v>
      </c>
    </row>
    <row r="206" spans="1:7" hidden="1" x14ac:dyDescent="0.3">
      <c r="A206" s="172">
        <v>200</v>
      </c>
      <c r="B206" s="173" t="s">
        <v>246</v>
      </c>
      <c r="C206" s="174" t="s">
        <v>263</v>
      </c>
      <c r="D206" s="176">
        <v>9659000</v>
      </c>
      <c r="E206" s="178">
        <v>5166000</v>
      </c>
      <c r="F206" s="177" t="s">
        <v>202</v>
      </c>
      <c r="G206" s="173" t="s">
        <v>170</v>
      </c>
    </row>
    <row r="207" spans="1:7" hidden="1" x14ac:dyDescent="0.3">
      <c r="A207" s="172">
        <v>201</v>
      </c>
      <c r="B207" s="173" t="s">
        <v>246</v>
      </c>
      <c r="C207" s="174" t="s">
        <v>264</v>
      </c>
      <c r="D207" s="176">
        <v>11103000</v>
      </c>
      <c r="E207" s="178">
        <v>5466000</v>
      </c>
      <c r="F207" s="177" t="s">
        <v>202</v>
      </c>
      <c r="G207" s="173" t="s">
        <v>174</v>
      </c>
    </row>
    <row r="208" spans="1:7" hidden="1" x14ac:dyDescent="0.3">
      <c r="A208" s="172">
        <v>202</v>
      </c>
      <c r="B208" s="173" t="s">
        <v>246</v>
      </c>
      <c r="C208" s="174" t="s">
        <v>266</v>
      </c>
      <c r="D208" s="176">
        <v>18633000</v>
      </c>
      <c r="E208" s="178">
        <v>9798000</v>
      </c>
      <c r="F208" s="177" t="s">
        <v>202</v>
      </c>
      <c r="G208" s="173" t="s">
        <v>208</v>
      </c>
    </row>
    <row r="209" spans="1:7" hidden="1" x14ac:dyDescent="0.3">
      <c r="A209" s="172">
        <v>203</v>
      </c>
      <c r="B209" s="173" t="s">
        <v>247</v>
      </c>
      <c r="C209" s="174" t="s">
        <v>243</v>
      </c>
      <c r="D209" s="176">
        <v>14386000</v>
      </c>
      <c r="E209" s="178">
        <v>8676000</v>
      </c>
      <c r="F209" s="177" t="s">
        <v>180</v>
      </c>
      <c r="G209" s="173" t="s">
        <v>208</v>
      </c>
    </row>
    <row r="210" spans="1:7" hidden="1" x14ac:dyDescent="0.3">
      <c r="A210" s="172">
        <v>204</v>
      </c>
      <c r="B210" s="173" t="s">
        <v>247</v>
      </c>
      <c r="C210" s="174" t="s">
        <v>244</v>
      </c>
      <c r="D210" s="176">
        <v>7348000</v>
      </c>
      <c r="E210" s="178">
        <v>4182000</v>
      </c>
      <c r="F210" s="177" t="s">
        <v>180</v>
      </c>
      <c r="G210" s="173" t="s">
        <v>245</v>
      </c>
    </row>
    <row r="211" spans="1:7" hidden="1" x14ac:dyDescent="0.3">
      <c r="A211" s="172">
        <v>205</v>
      </c>
      <c r="B211" s="173" t="s">
        <v>247</v>
      </c>
      <c r="C211" s="174" t="s">
        <v>248</v>
      </c>
      <c r="D211" s="176">
        <v>7637000</v>
      </c>
      <c r="E211" s="178">
        <v>4311000</v>
      </c>
      <c r="F211" s="177" t="s">
        <v>180</v>
      </c>
      <c r="G211" s="173" t="s">
        <v>198</v>
      </c>
    </row>
    <row r="212" spans="1:7" hidden="1" x14ac:dyDescent="0.3">
      <c r="A212" s="172">
        <v>206</v>
      </c>
      <c r="B212" s="173" t="s">
        <v>247</v>
      </c>
      <c r="C212" s="174" t="s">
        <v>251</v>
      </c>
      <c r="D212" s="176">
        <v>11648000</v>
      </c>
      <c r="E212" s="178">
        <v>6140000</v>
      </c>
      <c r="F212" s="177" t="s">
        <v>180</v>
      </c>
      <c r="G212" s="173" t="s">
        <v>192</v>
      </c>
    </row>
    <row r="213" spans="1:7" hidden="1" x14ac:dyDescent="0.3">
      <c r="A213" s="172">
        <v>207</v>
      </c>
      <c r="B213" s="173" t="s">
        <v>247</v>
      </c>
      <c r="C213" s="174" t="s">
        <v>264</v>
      </c>
      <c r="D213" s="176">
        <v>6749000</v>
      </c>
      <c r="E213" s="178">
        <v>3983000</v>
      </c>
      <c r="F213" s="177" t="s">
        <v>180</v>
      </c>
      <c r="G213" s="173" t="s">
        <v>174</v>
      </c>
    </row>
    <row r="214" spans="1:7" hidden="1" x14ac:dyDescent="0.3">
      <c r="A214" s="172">
        <v>208</v>
      </c>
      <c r="B214" s="173" t="s">
        <v>248</v>
      </c>
      <c r="C214" s="174" t="s">
        <v>241</v>
      </c>
      <c r="D214" s="176">
        <v>8493000</v>
      </c>
      <c r="E214" s="178">
        <v>4931000</v>
      </c>
      <c r="F214" s="177" t="s">
        <v>198</v>
      </c>
      <c r="G214" s="173" t="s">
        <v>208</v>
      </c>
    </row>
    <row r="215" spans="1:7" hidden="1" x14ac:dyDescent="0.3">
      <c r="A215" s="172">
        <v>209</v>
      </c>
      <c r="B215" s="173" t="s">
        <v>248</v>
      </c>
      <c r="C215" s="174" t="s">
        <v>243</v>
      </c>
      <c r="D215" s="176">
        <v>10193000</v>
      </c>
      <c r="E215" s="178">
        <v>6193000</v>
      </c>
      <c r="F215" s="177" t="s">
        <v>198</v>
      </c>
      <c r="G215" s="173" t="s">
        <v>208</v>
      </c>
    </row>
    <row r="216" spans="1:7" hidden="1" x14ac:dyDescent="0.3">
      <c r="A216" s="172">
        <v>210</v>
      </c>
      <c r="B216" s="173" t="s">
        <v>248</v>
      </c>
      <c r="C216" s="174" t="s">
        <v>246</v>
      </c>
      <c r="D216" s="176">
        <v>2663000</v>
      </c>
      <c r="E216" s="178">
        <v>1912000</v>
      </c>
      <c r="F216" s="177" t="s">
        <v>198</v>
      </c>
      <c r="G216" s="173" t="s">
        <v>202</v>
      </c>
    </row>
    <row r="217" spans="1:7" hidden="1" x14ac:dyDescent="0.3">
      <c r="A217" s="172">
        <v>211</v>
      </c>
      <c r="B217" s="173" t="s">
        <v>248</v>
      </c>
      <c r="C217" s="174" t="s">
        <v>251</v>
      </c>
      <c r="D217" s="176">
        <v>5327000</v>
      </c>
      <c r="E217" s="178">
        <v>2909000</v>
      </c>
      <c r="F217" s="177" t="s">
        <v>198</v>
      </c>
      <c r="G217" s="173" t="s">
        <v>192</v>
      </c>
    </row>
    <row r="218" spans="1:7" hidden="1" x14ac:dyDescent="0.3">
      <c r="A218" s="172">
        <v>212</v>
      </c>
      <c r="B218" s="173" t="s">
        <v>248</v>
      </c>
      <c r="C218" s="174" t="s">
        <v>266</v>
      </c>
      <c r="D218" s="176">
        <v>11723000</v>
      </c>
      <c r="E218" s="178">
        <v>7027000</v>
      </c>
      <c r="F218" s="177" t="s">
        <v>198</v>
      </c>
      <c r="G218" s="173" t="s">
        <v>208</v>
      </c>
    </row>
    <row r="219" spans="1:7" hidden="1" x14ac:dyDescent="0.3">
      <c r="A219" s="172">
        <v>213</v>
      </c>
      <c r="B219" s="173" t="s">
        <v>249</v>
      </c>
      <c r="C219" s="174" t="s">
        <v>236</v>
      </c>
      <c r="D219" s="176">
        <v>10108000</v>
      </c>
      <c r="E219" s="178">
        <v>5134000</v>
      </c>
      <c r="F219" s="177" t="s">
        <v>174</v>
      </c>
      <c r="G219" s="173" t="s">
        <v>188</v>
      </c>
    </row>
    <row r="220" spans="1:7" hidden="1" x14ac:dyDescent="0.3">
      <c r="A220" s="172">
        <v>214</v>
      </c>
      <c r="B220" s="173" t="s">
        <v>249</v>
      </c>
      <c r="C220" s="174" t="s">
        <v>237</v>
      </c>
      <c r="D220" s="176">
        <v>10204000</v>
      </c>
      <c r="E220" s="178">
        <v>5765000</v>
      </c>
      <c r="F220" s="177" t="s">
        <v>174</v>
      </c>
      <c r="G220" s="173" t="s">
        <v>144</v>
      </c>
    </row>
    <row r="221" spans="1:7" hidden="1" x14ac:dyDescent="0.3">
      <c r="A221" s="172">
        <v>215</v>
      </c>
      <c r="B221" s="173" t="s">
        <v>249</v>
      </c>
      <c r="C221" s="174" t="s">
        <v>239</v>
      </c>
      <c r="D221" s="176">
        <v>8161000</v>
      </c>
      <c r="E221" s="178">
        <v>4407000</v>
      </c>
      <c r="F221" s="177" t="s">
        <v>174</v>
      </c>
      <c r="G221" s="173" t="s">
        <v>186</v>
      </c>
    </row>
    <row r="222" spans="1:7" hidden="1" x14ac:dyDescent="0.3">
      <c r="A222" s="172">
        <v>216</v>
      </c>
      <c r="B222" s="173" t="s">
        <v>249</v>
      </c>
      <c r="C222" s="174" t="s">
        <v>240</v>
      </c>
      <c r="D222" s="176">
        <v>7819000</v>
      </c>
      <c r="E222" s="178">
        <v>4311000</v>
      </c>
      <c r="F222" s="177" t="s">
        <v>174</v>
      </c>
      <c r="G222" s="173" t="s">
        <v>150</v>
      </c>
    </row>
    <row r="223" spans="1:7" hidden="1" x14ac:dyDescent="0.3">
      <c r="A223" s="172">
        <v>217</v>
      </c>
      <c r="B223" s="173" t="s">
        <v>249</v>
      </c>
      <c r="C223" s="174" t="s">
        <v>241</v>
      </c>
      <c r="D223" s="176">
        <v>16087000</v>
      </c>
      <c r="E223" s="178">
        <v>8482000</v>
      </c>
      <c r="F223" s="177" t="s">
        <v>174</v>
      </c>
      <c r="G223" s="173" t="s">
        <v>208</v>
      </c>
    </row>
    <row r="224" spans="1:7" hidden="1" x14ac:dyDescent="0.3">
      <c r="A224" s="172">
        <v>218</v>
      </c>
      <c r="B224" s="173" t="s">
        <v>249</v>
      </c>
      <c r="C224" s="174" t="s">
        <v>243</v>
      </c>
      <c r="D224" s="176">
        <v>16536000</v>
      </c>
      <c r="E224" s="178">
        <v>9092000</v>
      </c>
      <c r="F224" s="177" t="s">
        <v>174</v>
      </c>
      <c r="G224" s="173" t="s">
        <v>208</v>
      </c>
    </row>
    <row r="225" spans="1:7" hidden="1" x14ac:dyDescent="0.3">
      <c r="A225" s="172">
        <v>219</v>
      </c>
      <c r="B225" s="173" t="s">
        <v>249</v>
      </c>
      <c r="C225" s="174" t="s">
        <v>246</v>
      </c>
      <c r="D225" s="176">
        <v>10322000</v>
      </c>
      <c r="E225" s="178">
        <v>5487000</v>
      </c>
      <c r="F225" s="177" t="s">
        <v>174</v>
      </c>
      <c r="G225" s="173" t="s">
        <v>202</v>
      </c>
    </row>
    <row r="226" spans="1:7" hidden="1" x14ac:dyDescent="0.3">
      <c r="A226" s="172">
        <v>220</v>
      </c>
      <c r="B226" s="173" t="s">
        <v>249</v>
      </c>
      <c r="C226" s="174" t="s">
        <v>248</v>
      </c>
      <c r="D226" s="176">
        <v>10129000</v>
      </c>
      <c r="E226" s="178">
        <v>5166000</v>
      </c>
      <c r="F226" s="177" t="s">
        <v>174</v>
      </c>
      <c r="G226" s="173" t="s">
        <v>198</v>
      </c>
    </row>
    <row r="227" spans="1:7" hidden="1" x14ac:dyDescent="0.3">
      <c r="A227" s="172">
        <v>221</v>
      </c>
      <c r="B227" s="173" t="s">
        <v>249</v>
      </c>
      <c r="C227" s="174" t="s">
        <v>251</v>
      </c>
      <c r="D227" s="176">
        <v>13167000</v>
      </c>
      <c r="E227" s="178">
        <v>6311000</v>
      </c>
      <c r="F227" s="177" t="s">
        <v>174</v>
      </c>
      <c r="G227" s="173" t="s">
        <v>192</v>
      </c>
    </row>
    <row r="228" spans="1:7" hidden="1" x14ac:dyDescent="0.3">
      <c r="A228" s="172">
        <v>222</v>
      </c>
      <c r="B228" s="173" t="s">
        <v>249</v>
      </c>
      <c r="C228" s="174" t="s">
        <v>254</v>
      </c>
      <c r="D228" s="176">
        <v>9958000</v>
      </c>
      <c r="E228" s="178">
        <v>5145000</v>
      </c>
      <c r="F228" s="177" t="s">
        <v>174</v>
      </c>
      <c r="G228" s="173" t="s">
        <v>146</v>
      </c>
    </row>
    <row r="229" spans="1:7" hidden="1" x14ac:dyDescent="0.3">
      <c r="A229" s="172">
        <v>223</v>
      </c>
      <c r="B229" s="173" t="s">
        <v>249</v>
      </c>
      <c r="C229" s="174" t="s">
        <v>255</v>
      </c>
      <c r="D229" s="176">
        <v>8418000</v>
      </c>
      <c r="E229" s="178">
        <v>4385000</v>
      </c>
      <c r="F229" s="177" t="s">
        <v>174</v>
      </c>
      <c r="G229" s="173" t="s">
        <v>154</v>
      </c>
    </row>
    <row r="230" spans="1:7" hidden="1" x14ac:dyDescent="0.3">
      <c r="A230" s="172">
        <v>224</v>
      </c>
      <c r="B230" s="173" t="s">
        <v>249</v>
      </c>
      <c r="C230" s="174" t="s">
        <v>256</v>
      </c>
      <c r="D230" s="176">
        <v>7915000</v>
      </c>
      <c r="E230" s="178">
        <v>4407000</v>
      </c>
      <c r="F230" s="177" t="s">
        <v>174</v>
      </c>
      <c r="G230" s="173" t="s">
        <v>184</v>
      </c>
    </row>
    <row r="231" spans="1:7" hidden="1" x14ac:dyDescent="0.3">
      <c r="A231" s="172">
        <v>225</v>
      </c>
      <c r="B231" s="173" t="s">
        <v>249</v>
      </c>
      <c r="C231" s="174" t="s">
        <v>257</v>
      </c>
      <c r="D231" s="176">
        <v>6899000</v>
      </c>
      <c r="E231" s="178">
        <v>3765000</v>
      </c>
      <c r="F231" s="177" t="s">
        <v>174</v>
      </c>
      <c r="G231" s="173" t="s">
        <v>156</v>
      </c>
    </row>
    <row r="232" spans="1:7" hidden="1" x14ac:dyDescent="0.3">
      <c r="A232" s="172">
        <v>226</v>
      </c>
      <c r="B232" s="173" t="s">
        <v>249</v>
      </c>
      <c r="C232" s="174" t="s">
        <v>260</v>
      </c>
      <c r="D232" s="176">
        <v>8461000</v>
      </c>
      <c r="E232" s="178">
        <v>4439000</v>
      </c>
      <c r="F232" s="177" t="s">
        <v>174</v>
      </c>
      <c r="G232" s="173" t="s">
        <v>148</v>
      </c>
    </row>
    <row r="233" spans="1:7" hidden="1" x14ac:dyDescent="0.3">
      <c r="A233" s="172">
        <v>227</v>
      </c>
      <c r="B233" s="173" t="s">
        <v>249</v>
      </c>
      <c r="C233" s="174" t="s">
        <v>266</v>
      </c>
      <c r="D233" s="176">
        <v>15873000</v>
      </c>
      <c r="E233" s="178">
        <v>8461000</v>
      </c>
      <c r="F233" s="177" t="s">
        <v>174</v>
      </c>
      <c r="G233" s="173" t="s">
        <v>208</v>
      </c>
    </row>
    <row r="234" spans="1:7" hidden="1" x14ac:dyDescent="0.3">
      <c r="A234" s="172">
        <v>228</v>
      </c>
      <c r="B234" s="173" t="s">
        <v>251</v>
      </c>
      <c r="C234" s="174" t="s">
        <v>254</v>
      </c>
      <c r="D234" s="176">
        <v>15552000</v>
      </c>
      <c r="E234" s="178">
        <v>7316000</v>
      </c>
      <c r="F234" s="177" t="s">
        <v>192</v>
      </c>
      <c r="G234" s="173" t="s">
        <v>146</v>
      </c>
    </row>
    <row r="235" spans="1:7" hidden="1" x14ac:dyDescent="0.3">
      <c r="A235" s="172">
        <v>229</v>
      </c>
      <c r="B235" s="173" t="s">
        <v>251</v>
      </c>
      <c r="C235" s="174" t="s">
        <v>255</v>
      </c>
      <c r="D235" s="176">
        <v>14012000</v>
      </c>
      <c r="E235" s="178">
        <v>6546000</v>
      </c>
      <c r="F235" s="177" t="s">
        <v>192</v>
      </c>
      <c r="G235" s="173" t="s">
        <v>154</v>
      </c>
    </row>
    <row r="236" spans="1:7" hidden="1" x14ac:dyDescent="0.3">
      <c r="A236" s="172">
        <v>230</v>
      </c>
      <c r="B236" s="173" t="s">
        <v>251</v>
      </c>
      <c r="C236" s="174" t="s">
        <v>257</v>
      </c>
      <c r="D236" s="176">
        <v>12504000</v>
      </c>
      <c r="E236" s="178">
        <v>5926000</v>
      </c>
      <c r="F236" s="177" t="s">
        <v>192</v>
      </c>
      <c r="G236" s="173" t="s">
        <v>156</v>
      </c>
    </row>
    <row r="237" spans="1:7" hidden="1" x14ac:dyDescent="0.3">
      <c r="A237" s="172">
        <v>231</v>
      </c>
      <c r="B237" s="173" t="s">
        <v>251</v>
      </c>
      <c r="C237" s="174" t="s">
        <v>260</v>
      </c>
      <c r="D237" s="176">
        <v>14055000</v>
      </c>
      <c r="E237" s="178">
        <v>6599000</v>
      </c>
      <c r="F237" s="177" t="s">
        <v>192</v>
      </c>
      <c r="G237" s="173" t="s">
        <v>148</v>
      </c>
    </row>
    <row r="238" spans="1:7" hidden="1" x14ac:dyDescent="0.3">
      <c r="A238" s="172">
        <v>232</v>
      </c>
      <c r="B238" s="173" t="s">
        <v>251</v>
      </c>
      <c r="C238" s="174" t="s">
        <v>261</v>
      </c>
      <c r="D238" s="176">
        <v>12953000</v>
      </c>
      <c r="E238" s="178">
        <v>6396000</v>
      </c>
      <c r="F238" s="177" t="s">
        <v>192</v>
      </c>
      <c r="G238" s="173" t="s">
        <v>182</v>
      </c>
    </row>
    <row r="239" spans="1:7" hidden="1" x14ac:dyDescent="0.3">
      <c r="A239" s="172">
        <v>233</v>
      </c>
      <c r="B239" s="173" t="s">
        <v>251</v>
      </c>
      <c r="C239" s="174" t="s">
        <v>262</v>
      </c>
      <c r="D239" s="176">
        <v>12504000</v>
      </c>
      <c r="E239" s="178">
        <v>5851000</v>
      </c>
      <c r="F239" s="177" t="s">
        <v>192</v>
      </c>
      <c r="G239" s="173" t="s">
        <v>170</v>
      </c>
    </row>
    <row r="240" spans="1:7" hidden="1" x14ac:dyDescent="0.3">
      <c r="A240" s="172">
        <v>234</v>
      </c>
      <c r="B240" s="173" t="s">
        <v>251</v>
      </c>
      <c r="C240" s="174" t="s">
        <v>263</v>
      </c>
      <c r="D240" s="176">
        <v>12504000</v>
      </c>
      <c r="E240" s="178">
        <v>5990000</v>
      </c>
      <c r="F240" s="177" t="s">
        <v>192</v>
      </c>
      <c r="G240" s="173" t="s">
        <v>170</v>
      </c>
    </row>
    <row r="241" spans="1:7" hidden="1" x14ac:dyDescent="0.3">
      <c r="A241" s="172">
        <v>235</v>
      </c>
      <c r="B241" s="173" t="s">
        <v>251</v>
      </c>
      <c r="C241" s="174" t="s">
        <v>264</v>
      </c>
      <c r="D241" s="176">
        <v>9937000</v>
      </c>
      <c r="E241" s="178">
        <v>5262000</v>
      </c>
      <c r="F241" s="177" t="s">
        <v>192</v>
      </c>
      <c r="G241" s="173" t="s">
        <v>174</v>
      </c>
    </row>
    <row r="242" spans="1:7" hidden="1" x14ac:dyDescent="0.3">
      <c r="A242" s="172">
        <v>236</v>
      </c>
      <c r="B242" s="173" t="s">
        <v>251</v>
      </c>
      <c r="C242" s="174" t="s">
        <v>266</v>
      </c>
      <c r="D242" s="176">
        <v>16183000</v>
      </c>
      <c r="E242" s="178">
        <v>8995000</v>
      </c>
      <c r="F242" s="177" t="s">
        <v>192</v>
      </c>
      <c r="G242" s="173" t="s">
        <v>208</v>
      </c>
    </row>
    <row r="243" spans="1:7" hidden="1" x14ac:dyDescent="0.3">
      <c r="A243" s="172">
        <v>237</v>
      </c>
      <c r="B243" s="173" t="s">
        <v>253</v>
      </c>
      <c r="C243" s="174" t="s">
        <v>236</v>
      </c>
      <c r="D243" s="176">
        <v>10750000</v>
      </c>
      <c r="E243" s="178">
        <v>5615000</v>
      </c>
      <c r="F243" s="177" t="s">
        <v>178</v>
      </c>
      <c r="G243" s="173" t="s">
        <v>188</v>
      </c>
    </row>
    <row r="244" spans="1:7" hidden="1" x14ac:dyDescent="0.3">
      <c r="A244" s="172">
        <v>238</v>
      </c>
      <c r="B244" s="173" t="s">
        <v>253</v>
      </c>
      <c r="C244" s="174" t="s">
        <v>237</v>
      </c>
      <c r="D244" s="176">
        <v>10846000</v>
      </c>
      <c r="E244" s="178">
        <v>6246000</v>
      </c>
      <c r="F244" s="177" t="s">
        <v>178</v>
      </c>
      <c r="G244" s="173" t="s">
        <v>144</v>
      </c>
    </row>
    <row r="245" spans="1:7" hidden="1" x14ac:dyDescent="0.3">
      <c r="A245" s="172">
        <v>239</v>
      </c>
      <c r="B245" s="173" t="s">
        <v>253</v>
      </c>
      <c r="C245" s="174" t="s">
        <v>239</v>
      </c>
      <c r="D245" s="176">
        <v>8803000</v>
      </c>
      <c r="E245" s="178">
        <v>4888000</v>
      </c>
      <c r="F245" s="177" t="s">
        <v>178</v>
      </c>
      <c r="G245" s="173" t="s">
        <v>186</v>
      </c>
    </row>
    <row r="246" spans="1:7" hidden="1" x14ac:dyDescent="0.3">
      <c r="A246" s="172">
        <v>240</v>
      </c>
      <c r="B246" s="173" t="s">
        <v>253</v>
      </c>
      <c r="C246" s="174" t="s">
        <v>240</v>
      </c>
      <c r="D246" s="176">
        <v>8461000</v>
      </c>
      <c r="E246" s="178">
        <v>4803000</v>
      </c>
      <c r="F246" s="177" t="s">
        <v>178</v>
      </c>
      <c r="G246" s="173" t="s">
        <v>150</v>
      </c>
    </row>
    <row r="247" spans="1:7" hidden="1" x14ac:dyDescent="0.3">
      <c r="A247" s="172">
        <v>241</v>
      </c>
      <c r="B247" s="173" t="s">
        <v>253</v>
      </c>
      <c r="C247" s="174" t="s">
        <v>241</v>
      </c>
      <c r="D247" s="176">
        <v>11552000</v>
      </c>
      <c r="E247" s="178">
        <v>6546000</v>
      </c>
      <c r="F247" s="177" t="s">
        <v>178</v>
      </c>
      <c r="G247" s="173" t="s">
        <v>208</v>
      </c>
    </row>
    <row r="248" spans="1:7" hidden="1" x14ac:dyDescent="0.3">
      <c r="A248" s="172">
        <v>242</v>
      </c>
      <c r="B248" s="173" t="s">
        <v>253</v>
      </c>
      <c r="C248" s="174" t="s">
        <v>243</v>
      </c>
      <c r="D248" s="176">
        <v>13092000</v>
      </c>
      <c r="E248" s="178">
        <v>7575000</v>
      </c>
      <c r="F248" s="177" t="s">
        <v>178</v>
      </c>
      <c r="G248" s="173" t="s">
        <v>208</v>
      </c>
    </row>
    <row r="249" spans="1:7" hidden="1" x14ac:dyDescent="0.3">
      <c r="A249" s="172">
        <v>243</v>
      </c>
      <c r="B249" s="173" t="s">
        <v>253</v>
      </c>
      <c r="C249" s="174" t="s">
        <v>244</v>
      </c>
      <c r="D249" s="176">
        <v>4417000</v>
      </c>
      <c r="E249" s="178">
        <v>2968000</v>
      </c>
      <c r="F249" s="177" t="s">
        <v>178</v>
      </c>
      <c r="G249" s="173" t="s">
        <v>245</v>
      </c>
    </row>
    <row r="250" spans="1:7" hidden="1" x14ac:dyDescent="0.3">
      <c r="A250" s="172">
        <v>244</v>
      </c>
      <c r="B250" s="173" t="s">
        <v>253</v>
      </c>
      <c r="C250" s="174" t="s">
        <v>248</v>
      </c>
      <c r="D250" s="176">
        <v>4717000</v>
      </c>
      <c r="E250" s="178">
        <v>3113000</v>
      </c>
      <c r="F250" s="177" t="s">
        <v>178</v>
      </c>
      <c r="G250" s="173" t="s">
        <v>198</v>
      </c>
    </row>
    <row r="251" spans="1:7" hidden="1" x14ac:dyDescent="0.3">
      <c r="A251" s="172">
        <v>245</v>
      </c>
      <c r="B251" s="173" t="s">
        <v>253</v>
      </c>
      <c r="C251" s="174" t="s">
        <v>251</v>
      </c>
      <c r="D251" s="176">
        <v>8717000</v>
      </c>
      <c r="E251" s="178">
        <v>5070000</v>
      </c>
      <c r="F251" s="177" t="s">
        <v>178</v>
      </c>
      <c r="G251" s="173" t="s">
        <v>192</v>
      </c>
    </row>
    <row r="252" spans="1:7" hidden="1" x14ac:dyDescent="0.3">
      <c r="A252" s="172">
        <v>246</v>
      </c>
      <c r="B252" s="173" t="s">
        <v>253</v>
      </c>
      <c r="C252" s="174" t="s">
        <v>254</v>
      </c>
      <c r="D252" s="176">
        <v>10600000</v>
      </c>
      <c r="E252" s="178">
        <v>5637000</v>
      </c>
      <c r="F252" s="177" t="s">
        <v>178</v>
      </c>
      <c r="G252" s="173" t="s">
        <v>146</v>
      </c>
    </row>
    <row r="253" spans="1:7" hidden="1" x14ac:dyDescent="0.3">
      <c r="A253" s="172">
        <v>247</v>
      </c>
      <c r="B253" s="173" t="s">
        <v>253</v>
      </c>
      <c r="C253" s="174" t="s">
        <v>255</v>
      </c>
      <c r="D253" s="176">
        <v>9060000</v>
      </c>
      <c r="E253" s="178">
        <v>4867000</v>
      </c>
      <c r="F253" s="177" t="s">
        <v>178</v>
      </c>
      <c r="G253" s="173" t="s">
        <v>154</v>
      </c>
    </row>
    <row r="254" spans="1:7" hidden="1" x14ac:dyDescent="0.3">
      <c r="A254" s="172">
        <v>248</v>
      </c>
      <c r="B254" s="173" t="s">
        <v>253</v>
      </c>
      <c r="C254" s="174" t="s">
        <v>257</v>
      </c>
      <c r="D254" s="176">
        <v>7551000</v>
      </c>
      <c r="E254" s="178">
        <v>4246000</v>
      </c>
      <c r="F254" s="177" t="s">
        <v>178</v>
      </c>
      <c r="G254" s="173" t="s">
        <v>156</v>
      </c>
    </row>
    <row r="255" spans="1:7" hidden="1" x14ac:dyDescent="0.3">
      <c r="A255" s="172">
        <v>249</v>
      </c>
      <c r="B255" s="173" t="s">
        <v>253</v>
      </c>
      <c r="C255" s="174" t="s">
        <v>260</v>
      </c>
      <c r="D255" s="176">
        <v>9102000</v>
      </c>
      <c r="E255" s="178">
        <v>4909000</v>
      </c>
      <c r="F255" s="177" t="s">
        <v>178</v>
      </c>
      <c r="G255" s="173" t="s">
        <v>148</v>
      </c>
    </row>
    <row r="256" spans="1:7" hidden="1" x14ac:dyDescent="0.3">
      <c r="A256" s="172">
        <v>250</v>
      </c>
      <c r="B256" s="173" t="s">
        <v>253</v>
      </c>
      <c r="C256" s="174" t="s">
        <v>261</v>
      </c>
      <c r="D256" s="176">
        <v>8001000</v>
      </c>
      <c r="E256" s="178">
        <v>4706000</v>
      </c>
      <c r="F256" s="177" t="s">
        <v>178</v>
      </c>
      <c r="G256" s="173" t="s">
        <v>182</v>
      </c>
    </row>
    <row r="257" spans="1:7" hidden="1" x14ac:dyDescent="0.3">
      <c r="A257" s="172">
        <v>251</v>
      </c>
      <c r="B257" s="173" t="s">
        <v>253</v>
      </c>
      <c r="C257" s="174" t="s">
        <v>264</v>
      </c>
      <c r="D257" s="176">
        <v>3829000</v>
      </c>
      <c r="E257" s="178">
        <v>2484000</v>
      </c>
      <c r="F257" s="177" t="s">
        <v>178</v>
      </c>
      <c r="G257" s="173" t="s">
        <v>174</v>
      </c>
    </row>
    <row r="258" spans="1:7" hidden="1" x14ac:dyDescent="0.3">
      <c r="A258" s="172">
        <v>252</v>
      </c>
      <c r="B258" s="173" t="s">
        <v>254</v>
      </c>
      <c r="C258" s="174" t="s">
        <v>237</v>
      </c>
      <c r="D258" s="176">
        <v>3466000</v>
      </c>
      <c r="E258" s="178">
        <v>2347000</v>
      </c>
      <c r="F258" s="177" t="s">
        <v>146</v>
      </c>
      <c r="G258" s="173" t="s">
        <v>144</v>
      </c>
    </row>
    <row r="259" spans="1:7" hidden="1" x14ac:dyDescent="0.3">
      <c r="A259" s="172">
        <v>253</v>
      </c>
      <c r="B259" s="173" t="s">
        <v>254</v>
      </c>
      <c r="C259" s="174" t="s">
        <v>248</v>
      </c>
      <c r="D259" s="176">
        <v>12514000</v>
      </c>
      <c r="E259" s="178">
        <v>6172000</v>
      </c>
      <c r="F259" s="177" t="s">
        <v>146</v>
      </c>
      <c r="G259" s="173" t="s">
        <v>198</v>
      </c>
    </row>
    <row r="260" spans="1:7" hidden="1" x14ac:dyDescent="0.3">
      <c r="A260" s="172">
        <v>254</v>
      </c>
      <c r="B260" s="173" t="s">
        <v>254</v>
      </c>
      <c r="C260" s="174" t="s">
        <v>261</v>
      </c>
      <c r="D260" s="176">
        <v>9733000</v>
      </c>
      <c r="E260" s="178">
        <v>5230000</v>
      </c>
      <c r="F260" s="177" t="s">
        <v>146</v>
      </c>
      <c r="G260" s="173" t="s">
        <v>182</v>
      </c>
    </row>
    <row r="261" spans="1:7" hidden="1" x14ac:dyDescent="0.3">
      <c r="A261" s="172">
        <v>255</v>
      </c>
      <c r="B261" s="173" t="s">
        <v>254</v>
      </c>
      <c r="C261" s="174" t="s">
        <v>262</v>
      </c>
      <c r="D261" s="176">
        <v>9284000</v>
      </c>
      <c r="E261" s="178">
        <v>4696000</v>
      </c>
      <c r="F261" s="177" t="s">
        <v>146</v>
      </c>
      <c r="G261" s="173" t="s">
        <v>170</v>
      </c>
    </row>
    <row r="262" spans="1:7" hidden="1" x14ac:dyDescent="0.3">
      <c r="A262" s="172">
        <v>256</v>
      </c>
      <c r="B262" s="173" t="s">
        <v>254</v>
      </c>
      <c r="C262" s="174" t="s">
        <v>263</v>
      </c>
      <c r="D262" s="176">
        <v>9284000</v>
      </c>
      <c r="E262" s="178">
        <v>4835000</v>
      </c>
      <c r="F262" s="177" t="s">
        <v>146</v>
      </c>
      <c r="G262" s="173" t="s">
        <v>170</v>
      </c>
    </row>
    <row r="263" spans="1:7" hidden="1" x14ac:dyDescent="0.3">
      <c r="A263" s="172">
        <v>257</v>
      </c>
      <c r="B263" s="173" t="s">
        <v>254</v>
      </c>
      <c r="C263" s="174" t="s">
        <v>264</v>
      </c>
      <c r="D263" s="176">
        <v>10739000</v>
      </c>
      <c r="E263" s="178">
        <v>5134000</v>
      </c>
      <c r="F263" s="177" t="s">
        <v>146</v>
      </c>
      <c r="G263" s="173" t="s">
        <v>174</v>
      </c>
    </row>
    <row r="264" spans="1:7" hidden="1" x14ac:dyDescent="0.3">
      <c r="A264" s="172">
        <v>258</v>
      </c>
      <c r="B264" s="173" t="s">
        <v>254</v>
      </c>
      <c r="C264" s="174" t="s">
        <v>266</v>
      </c>
      <c r="D264" s="176">
        <v>18258000</v>
      </c>
      <c r="E264" s="178">
        <v>9455000</v>
      </c>
      <c r="F264" s="177" t="s">
        <v>146</v>
      </c>
      <c r="G264" s="173" t="s">
        <v>208</v>
      </c>
    </row>
    <row r="265" spans="1:7" hidden="1" x14ac:dyDescent="0.3">
      <c r="A265" s="172">
        <v>259</v>
      </c>
      <c r="B265" s="173" t="s">
        <v>255</v>
      </c>
      <c r="C265" s="174" t="s">
        <v>248</v>
      </c>
      <c r="D265" s="176">
        <v>10974000</v>
      </c>
      <c r="E265" s="178">
        <v>5402000</v>
      </c>
      <c r="F265" s="177" t="s">
        <v>154</v>
      </c>
      <c r="G265" s="173" t="s">
        <v>198</v>
      </c>
    </row>
    <row r="266" spans="1:7" hidden="1" x14ac:dyDescent="0.3">
      <c r="A266" s="172">
        <v>260</v>
      </c>
      <c r="B266" s="173" t="s">
        <v>255</v>
      </c>
      <c r="C266" s="174" t="s">
        <v>261</v>
      </c>
      <c r="D266" s="176">
        <v>8193000</v>
      </c>
      <c r="E266" s="178">
        <v>4460000</v>
      </c>
      <c r="F266" s="177" t="s">
        <v>154</v>
      </c>
      <c r="G266" s="173" t="s">
        <v>182</v>
      </c>
    </row>
    <row r="267" spans="1:7" hidden="1" x14ac:dyDescent="0.3">
      <c r="A267" s="172">
        <v>261</v>
      </c>
      <c r="B267" s="173" t="s">
        <v>255</v>
      </c>
      <c r="C267" s="174" t="s">
        <v>262</v>
      </c>
      <c r="D267" s="176">
        <v>7744000</v>
      </c>
      <c r="E267" s="178">
        <v>3925000</v>
      </c>
      <c r="F267" s="177" t="s">
        <v>154</v>
      </c>
      <c r="G267" s="173" t="s">
        <v>170</v>
      </c>
    </row>
    <row r="268" spans="1:7" hidden="1" x14ac:dyDescent="0.3">
      <c r="A268" s="172">
        <v>262</v>
      </c>
      <c r="B268" s="173" t="s">
        <v>255</v>
      </c>
      <c r="C268" s="174" t="s">
        <v>263</v>
      </c>
      <c r="D268" s="176">
        <v>7744000</v>
      </c>
      <c r="E268" s="178">
        <v>4065000</v>
      </c>
      <c r="F268" s="177" t="s">
        <v>154</v>
      </c>
      <c r="G268" s="173" t="s">
        <v>170</v>
      </c>
    </row>
    <row r="269" spans="1:7" hidden="1" x14ac:dyDescent="0.3">
      <c r="A269" s="172">
        <v>263</v>
      </c>
      <c r="B269" s="173" t="s">
        <v>255</v>
      </c>
      <c r="C269" s="174" t="s">
        <v>264</v>
      </c>
      <c r="D269" s="176">
        <v>9199000</v>
      </c>
      <c r="E269" s="178">
        <v>4364000</v>
      </c>
      <c r="F269" s="177" t="s">
        <v>154</v>
      </c>
      <c r="G269" s="173" t="s">
        <v>174</v>
      </c>
    </row>
    <row r="270" spans="1:7" hidden="1" x14ac:dyDescent="0.3">
      <c r="A270" s="172">
        <v>264</v>
      </c>
      <c r="B270" s="173" t="s">
        <v>255</v>
      </c>
      <c r="C270" s="174" t="s">
        <v>266</v>
      </c>
      <c r="D270" s="176">
        <v>16718000</v>
      </c>
      <c r="E270" s="178">
        <v>8685000</v>
      </c>
      <c r="F270" s="177" t="s">
        <v>154</v>
      </c>
      <c r="G270" s="173" t="s">
        <v>208</v>
      </c>
    </row>
    <row r="271" spans="1:7" hidden="1" x14ac:dyDescent="0.3">
      <c r="A271" s="172">
        <v>265</v>
      </c>
      <c r="B271" s="173" t="s">
        <v>256</v>
      </c>
      <c r="C271" s="174" t="s">
        <v>237</v>
      </c>
      <c r="D271" s="176">
        <v>10546000</v>
      </c>
      <c r="E271" s="178">
        <v>6022000</v>
      </c>
      <c r="F271" s="177" t="s">
        <v>184</v>
      </c>
      <c r="G271" s="173" t="s">
        <v>144</v>
      </c>
    </row>
    <row r="272" spans="1:7" hidden="1" x14ac:dyDescent="0.3">
      <c r="A272" s="172">
        <v>266</v>
      </c>
      <c r="B272" s="173" t="s">
        <v>256</v>
      </c>
      <c r="C272" s="174" t="s">
        <v>240</v>
      </c>
      <c r="D272" s="176">
        <v>8161000</v>
      </c>
      <c r="E272" s="178">
        <v>4578000</v>
      </c>
      <c r="F272" s="177" t="s">
        <v>184</v>
      </c>
      <c r="G272" s="173" t="s">
        <v>150</v>
      </c>
    </row>
    <row r="273" spans="1:7" hidden="1" x14ac:dyDescent="0.3">
      <c r="A273" s="172">
        <v>267</v>
      </c>
      <c r="B273" s="173" t="s">
        <v>256</v>
      </c>
      <c r="C273" s="174" t="s">
        <v>244</v>
      </c>
      <c r="D273" s="176">
        <v>7477000</v>
      </c>
      <c r="E273" s="178">
        <v>4304000</v>
      </c>
      <c r="F273" s="177" t="s">
        <v>184</v>
      </c>
      <c r="G273" s="173" t="s">
        <v>245</v>
      </c>
    </row>
    <row r="274" spans="1:7" hidden="1" x14ac:dyDescent="0.3">
      <c r="A274" s="172">
        <v>268</v>
      </c>
      <c r="B274" s="173" t="s">
        <v>256</v>
      </c>
      <c r="C274" s="174" t="s">
        <v>253</v>
      </c>
      <c r="D274" s="176">
        <v>8557000</v>
      </c>
      <c r="E274" s="178">
        <v>4888000</v>
      </c>
      <c r="F274" s="177" t="s">
        <v>184</v>
      </c>
      <c r="G274" s="173" t="s">
        <v>178</v>
      </c>
    </row>
    <row r="275" spans="1:7" hidden="1" x14ac:dyDescent="0.3">
      <c r="A275" s="172">
        <v>269</v>
      </c>
      <c r="B275" s="173" t="s">
        <v>256</v>
      </c>
      <c r="C275" s="174" t="s">
        <v>254</v>
      </c>
      <c r="D275" s="176">
        <v>10300000</v>
      </c>
      <c r="E275" s="178">
        <v>5412000</v>
      </c>
      <c r="F275" s="177" t="s">
        <v>184</v>
      </c>
      <c r="G275" s="173" t="s">
        <v>146</v>
      </c>
    </row>
    <row r="276" spans="1:7" hidden="1" x14ac:dyDescent="0.3">
      <c r="A276" s="172">
        <v>270</v>
      </c>
      <c r="B276" s="173" t="s">
        <v>256</v>
      </c>
      <c r="C276" s="174" t="s">
        <v>255</v>
      </c>
      <c r="D276" s="176">
        <v>8760000</v>
      </c>
      <c r="E276" s="178">
        <v>4642000</v>
      </c>
      <c r="F276" s="177" t="s">
        <v>184</v>
      </c>
      <c r="G276" s="173" t="s">
        <v>154</v>
      </c>
    </row>
    <row r="277" spans="1:7" hidden="1" x14ac:dyDescent="0.3">
      <c r="A277" s="172">
        <v>271</v>
      </c>
      <c r="B277" s="173" t="s">
        <v>256</v>
      </c>
      <c r="C277" s="174" t="s">
        <v>257</v>
      </c>
      <c r="D277" s="176">
        <v>7252000</v>
      </c>
      <c r="E277" s="178">
        <v>4022000</v>
      </c>
      <c r="F277" s="177" t="s">
        <v>184</v>
      </c>
      <c r="G277" s="173" t="s">
        <v>156</v>
      </c>
    </row>
    <row r="278" spans="1:7" hidden="1" x14ac:dyDescent="0.3">
      <c r="A278" s="172">
        <v>272</v>
      </c>
      <c r="B278" s="173" t="s">
        <v>256</v>
      </c>
      <c r="C278" s="174" t="s">
        <v>260</v>
      </c>
      <c r="D278" s="176">
        <v>8803000</v>
      </c>
      <c r="E278" s="178">
        <v>4696000</v>
      </c>
      <c r="F278" s="177" t="s">
        <v>184</v>
      </c>
      <c r="G278" s="173" t="s">
        <v>148</v>
      </c>
    </row>
    <row r="279" spans="1:7" hidden="1" x14ac:dyDescent="0.3">
      <c r="A279" s="172">
        <v>273</v>
      </c>
      <c r="B279" s="173" t="s">
        <v>256</v>
      </c>
      <c r="C279" s="174" t="s">
        <v>262</v>
      </c>
      <c r="D279" s="176">
        <v>7252000</v>
      </c>
      <c r="E279" s="178">
        <v>3947000</v>
      </c>
      <c r="F279" s="177" t="s">
        <v>184</v>
      </c>
      <c r="G279" s="173" t="s">
        <v>170</v>
      </c>
    </row>
    <row r="280" spans="1:7" hidden="1" x14ac:dyDescent="0.3">
      <c r="A280" s="172">
        <v>274</v>
      </c>
      <c r="B280" s="173" t="s">
        <v>256</v>
      </c>
      <c r="C280" s="174" t="s">
        <v>263</v>
      </c>
      <c r="D280" s="176">
        <v>7252000</v>
      </c>
      <c r="E280" s="178">
        <v>4086000</v>
      </c>
      <c r="F280" s="177" t="s">
        <v>184</v>
      </c>
      <c r="G280" s="173" t="s">
        <v>170</v>
      </c>
    </row>
    <row r="281" spans="1:7" hidden="1" x14ac:dyDescent="0.3">
      <c r="A281" s="172">
        <v>275</v>
      </c>
      <c r="B281" s="173" t="s">
        <v>256</v>
      </c>
      <c r="C281" s="174" t="s">
        <v>264</v>
      </c>
      <c r="D281" s="176">
        <v>8696000</v>
      </c>
      <c r="E281" s="178">
        <v>4385000</v>
      </c>
      <c r="F281" s="177" t="s">
        <v>184</v>
      </c>
      <c r="G281" s="173" t="s">
        <v>174</v>
      </c>
    </row>
    <row r="282" spans="1:7" hidden="1" x14ac:dyDescent="0.3">
      <c r="A282" s="172">
        <v>276</v>
      </c>
      <c r="B282" s="173" t="s">
        <v>257</v>
      </c>
      <c r="C282" s="174" t="s">
        <v>236</v>
      </c>
      <c r="D282" s="176">
        <v>9894000</v>
      </c>
      <c r="E282" s="178">
        <v>5220000</v>
      </c>
      <c r="F282" s="177" t="s">
        <v>156</v>
      </c>
      <c r="G282" s="173" t="s">
        <v>188</v>
      </c>
    </row>
    <row r="283" spans="1:7" hidden="1" x14ac:dyDescent="0.3">
      <c r="A283" s="172">
        <v>277</v>
      </c>
      <c r="B283" s="173" t="s">
        <v>257</v>
      </c>
      <c r="C283" s="174" t="s">
        <v>248</v>
      </c>
      <c r="D283" s="176">
        <v>9466000</v>
      </c>
      <c r="E283" s="178">
        <v>4781000</v>
      </c>
      <c r="F283" s="177" t="s">
        <v>156</v>
      </c>
      <c r="G283" s="173" t="s">
        <v>198</v>
      </c>
    </row>
    <row r="284" spans="1:7" hidden="1" x14ac:dyDescent="0.3">
      <c r="A284" s="172">
        <v>278</v>
      </c>
      <c r="B284" s="173" t="s">
        <v>257</v>
      </c>
      <c r="C284" s="174" t="s">
        <v>261</v>
      </c>
      <c r="D284" s="176">
        <v>6685000</v>
      </c>
      <c r="E284" s="178">
        <v>3840000</v>
      </c>
      <c r="F284" s="177" t="s">
        <v>156</v>
      </c>
      <c r="G284" s="173" t="s">
        <v>182</v>
      </c>
    </row>
    <row r="285" spans="1:7" hidden="1" x14ac:dyDescent="0.3">
      <c r="A285" s="172">
        <v>279</v>
      </c>
      <c r="B285" s="173" t="s">
        <v>257</v>
      </c>
      <c r="C285" s="174" t="s">
        <v>262</v>
      </c>
      <c r="D285" s="176">
        <v>6236000</v>
      </c>
      <c r="E285" s="178">
        <v>3305000</v>
      </c>
      <c r="F285" s="177" t="s">
        <v>156</v>
      </c>
      <c r="G285" s="173" t="s">
        <v>170</v>
      </c>
    </row>
    <row r="286" spans="1:7" hidden="1" x14ac:dyDescent="0.3">
      <c r="A286" s="172">
        <v>280</v>
      </c>
      <c r="B286" s="173" t="s">
        <v>257</v>
      </c>
      <c r="C286" s="174" t="s">
        <v>263</v>
      </c>
      <c r="D286" s="176">
        <v>6236000</v>
      </c>
      <c r="E286" s="178">
        <v>3444000</v>
      </c>
      <c r="F286" s="177" t="s">
        <v>156</v>
      </c>
      <c r="G286" s="173" t="s">
        <v>170</v>
      </c>
    </row>
    <row r="287" spans="1:7" hidden="1" x14ac:dyDescent="0.3">
      <c r="A287" s="172">
        <v>281</v>
      </c>
      <c r="B287" s="173" t="s">
        <v>257</v>
      </c>
      <c r="C287" s="174" t="s">
        <v>264</v>
      </c>
      <c r="D287" s="176">
        <v>7690000</v>
      </c>
      <c r="E287" s="178">
        <v>3744000</v>
      </c>
      <c r="F287" s="177" t="s">
        <v>156</v>
      </c>
      <c r="G287" s="173" t="s">
        <v>174</v>
      </c>
    </row>
    <row r="288" spans="1:7" hidden="1" x14ac:dyDescent="0.3">
      <c r="A288" s="172">
        <v>282</v>
      </c>
      <c r="B288" s="173" t="s">
        <v>257</v>
      </c>
      <c r="C288" s="174" t="s">
        <v>266</v>
      </c>
      <c r="D288" s="176">
        <v>15210000</v>
      </c>
      <c r="E288" s="178">
        <v>8076000</v>
      </c>
      <c r="F288" s="177" t="s">
        <v>156</v>
      </c>
      <c r="G288" s="173" t="s">
        <v>208</v>
      </c>
    </row>
    <row r="289" spans="1:7" hidden="1" x14ac:dyDescent="0.3">
      <c r="A289" s="172">
        <v>283</v>
      </c>
      <c r="B289" s="173" t="s">
        <v>258</v>
      </c>
      <c r="C289" s="174" t="s">
        <v>248</v>
      </c>
      <c r="D289" s="176">
        <v>4268000</v>
      </c>
      <c r="E289" s="178">
        <v>2578000</v>
      </c>
      <c r="F289" s="177" t="s">
        <v>200</v>
      </c>
      <c r="G289" s="173" t="s">
        <v>198</v>
      </c>
    </row>
    <row r="290" spans="1:7" hidden="1" x14ac:dyDescent="0.3">
      <c r="A290" s="172">
        <v>284</v>
      </c>
      <c r="B290" s="173" t="s">
        <v>258</v>
      </c>
      <c r="C290" s="174" t="s">
        <v>272</v>
      </c>
      <c r="D290" s="176">
        <v>1957000</v>
      </c>
      <c r="E290" s="178">
        <v>1423000</v>
      </c>
      <c r="F290" s="177" t="s">
        <v>200</v>
      </c>
      <c r="G290" s="177" t="s">
        <v>200</v>
      </c>
    </row>
    <row r="291" spans="1:7" hidden="1" x14ac:dyDescent="0.3">
      <c r="A291" s="172">
        <v>285</v>
      </c>
      <c r="B291" s="173" t="s">
        <v>258</v>
      </c>
      <c r="C291" s="174" t="s">
        <v>268</v>
      </c>
      <c r="D291" s="176">
        <v>6878000</v>
      </c>
      <c r="E291" s="178">
        <v>4155000</v>
      </c>
      <c r="F291" s="177" t="s">
        <v>200</v>
      </c>
      <c r="G291" s="173" t="s">
        <v>212</v>
      </c>
    </row>
    <row r="292" spans="1:7" hidden="1" x14ac:dyDescent="0.3">
      <c r="A292" s="172">
        <v>286</v>
      </c>
      <c r="B292" s="173" t="s">
        <v>258</v>
      </c>
      <c r="C292" s="174" t="s">
        <v>264</v>
      </c>
      <c r="D292" s="176">
        <v>6878000</v>
      </c>
      <c r="E292" s="178">
        <v>3883000</v>
      </c>
      <c r="F292" s="177" t="s">
        <v>200</v>
      </c>
      <c r="G292" s="173" t="s">
        <v>174</v>
      </c>
    </row>
    <row r="293" spans="1:7" hidden="1" x14ac:dyDescent="0.3">
      <c r="A293" s="172">
        <v>287</v>
      </c>
      <c r="B293" s="173" t="s">
        <v>258</v>
      </c>
      <c r="C293" s="174" t="s">
        <v>273</v>
      </c>
      <c r="D293" s="176">
        <v>2941000</v>
      </c>
      <c r="E293" s="178">
        <v>1915000</v>
      </c>
      <c r="F293" s="177" t="s">
        <v>200</v>
      </c>
      <c r="G293" s="177" t="s">
        <v>200</v>
      </c>
    </row>
    <row r="294" spans="1:7" hidden="1" x14ac:dyDescent="0.3">
      <c r="A294" s="172">
        <v>288</v>
      </c>
      <c r="B294" s="173" t="s">
        <v>259</v>
      </c>
      <c r="C294" s="174" t="s">
        <v>236</v>
      </c>
      <c r="D294" s="176">
        <v>9038000</v>
      </c>
      <c r="E294" s="178">
        <v>4631000</v>
      </c>
      <c r="F294" s="177" t="s">
        <v>162</v>
      </c>
      <c r="G294" s="173" t="s">
        <v>188</v>
      </c>
    </row>
    <row r="295" spans="1:7" hidden="1" x14ac:dyDescent="0.3">
      <c r="A295" s="172">
        <v>289</v>
      </c>
      <c r="B295" s="173" t="s">
        <v>259</v>
      </c>
      <c r="C295" s="174" t="s">
        <v>239</v>
      </c>
      <c r="D295" s="176">
        <v>7091000</v>
      </c>
      <c r="E295" s="178">
        <v>3915000</v>
      </c>
      <c r="F295" s="177" t="s">
        <v>162</v>
      </c>
      <c r="G295" s="173" t="s">
        <v>186</v>
      </c>
    </row>
    <row r="296" spans="1:7" hidden="1" x14ac:dyDescent="0.3">
      <c r="A296" s="172">
        <v>290</v>
      </c>
      <c r="B296" s="173" t="s">
        <v>259</v>
      </c>
      <c r="C296" s="174" t="s">
        <v>240</v>
      </c>
      <c r="D296" s="176">
        <v>6739000</v>
      </c>
      <c r="E296" s="178">
        <v>3818000</v>
      </c>
      <c r="F296" s="177" t="s">
        <v>162</v>
      </c>
      <c r="G296" s="173" t="s">
        <v>150</v>
      </c>
    </row>
    <row r="297" spans="1:7" hidden="1" x14ac:dyDescent="0.3">
      <c r="A297" s="172">
        <v>291</v>
      </c>
      <c r="B297" s="173" t="s">
        <v>259</v>
      </c>
      <c r="C297" s="174" t="s">
        <v>244</v>
      </c>
      <c r="D297" s="176">
        <v>6065000</v>
      </c>
      <c r="E297" s="178">
        <v>3262000</v>
      </c>
      <c r="F297" s="177" t="s">
        <v>162</v>
      </c>
      <c r="G297" s="173" t="s">
        <v>245</v>
      </c>
    </row>
    <row r="298" spans="1:7" hidden="1" x14ac:dyDescent="0.3">
      <c r="A298" s="172">
        <v>292</v>
      </c>
      <c r="B298" s="173" t="s">
        <v>259</v>
      </c>
      <c r="C298" s="174" t="s">
        <v>248</v>
      </c>
      <c r="D298" s="176">
        <v>9060000</v>
      </c>
      <c r="E298" s="178">
        <v>4663000</v>
      </c>
      <c r="F298" s="177" t="s">
        <v>162</v>
      </c>
      <c r="G298" s="173" t="s">
        <v>198</v>
      </c>
    </row>
    <row r="299" spans="1:7" hidden="1" x14ac:dyDescent="0.3">
      <c r="A299" s="172">
        <v>293</v>
      </c>
      <c r="B299" s="173" t="s">
        <v>259</v>
      </c>
      <c r="C299" s="174" t="s">
        <v>251</v>
      </c>
      <c r="D299" s="176">
        <v>12097000</v>
      </c>
      <c r="E299" s="178">
        <v>5808000</v>
      </c>
      <c r="F299" s="177" t="s">
        <v>162</v>
      </c>
      <c r="G299" s="173" t="s">
        <v>192</v>
      </c>
    </row>
    <row r="300" spans="1:7" hidden="1" x14ac:dyDescent="0.3">
      <c r="A300" s="172">
        <v>294</v>
      </c>
      <c r="B300" s="173" t="s">
        <v>259</v>
      </c>
      <c r="C300" s="174" t="s">
        <v>254</v>
      </c>
      <c r="D300" s="176">
        <v>8888000</v>
      </c>
      <c r="E300" s="178">
        <v>4653000</v>
      </c>
      <c r="F300" s="177" t="s">
        <v>162</v>
      </c>
      <c r="G300" s="173" t="s">
        <v>146</v>
      </c>
    </row>
    <row r="301" spans="1:7" hidden="1" x14ac:dyDescent="0.3">
      <c r="A301" s="172">
        <v>295</v>
      </c>
      <c r="B301" s="173" t="s">
        <v>259</v>
      </c>
      <c r="C301" s="174" t="s">
        <v>255</v>
      </c>
      <c r="D301" s="176">
        <v>7337000</v>
      </c>
      <c r="E301" s="178">
        <v>3883000</v>
      </c>
      <c r="F301" s="177" t="s">
        <v>162</v>
      </c>
      <c r="G301" s="173" t="s">
        <v>154</v>
      </c>
    </row>
    <row r="302" spans="1:7" hidden="1" x14ac:dyDescent="0.3">
      <c r="A302" s="172">
        <v>296</v>
      </c>
      <c r="B302" s="173" t="s">
        <v>259</v>
      </c>
      <c r="C302" s="174" t="s">
        <v>257</v>
      </c>
      <c r="D302" s="176">
        <v>5829000</v>
      </c>
      <c r="E302" s="178">
        <v>3262000</v>
      </c>
      <c r="F302" s="177" t="s">
        <v>162</v>
      </c>
      <c r="G302" s="173" t="s">
        <v>156</v>
      </c>
    </row>
    <row r="303" spans="1:7" hidden="1" x14ac:dyDescent="0.3">
      <c r="A303" s="172">
        <v>297</v>
      </c>
      <c r="B303" s="173" t="s">
        <v>259</v>
      </c>
      <c r="C303" s="174" t="s">
        <v>260</v>
      </c>
      <c r="D303" s="176">
        <v>7391000</v>
      </c>
      <c r="E303" s="178">
        <v>3936000</v>
      </c>
      <c r="F303" s="177" t="s">
        <v>162</v>
      </c>
      <c r="G303" s="173" t="s">
        <v>148</v>
      </c>
    </row>
    <row r="304" spans="1:7" hidden="1" x14ac:dyDescent="0.3">
      <c r="A304" s="172">
        <v>298</v>
      </c>
      <c r="B304" s="173" t="s">
        <v>259</v>
      </c>
      <c r="C304" s="174" t="s">
        <v>261</v>
      </c>
      <c r="D304" s="176">
        <v>6279000</v>
      </c>
      <c r="E304" s="178">
        <v>3733000</v>
      </c>
      <c r="F304" s="177" t="s">
        <v>162</v>
      </c>
      <c r="G304" s="173" t="s">
        <v>182</v>
      </c>
    </row>
    <row r="305" spans="1:7" hidden="1" x14ac:dyDescent="0.3">
      <c r="A305" s="172">
        <v>299</v>
      </c>
      <c r="B305" s="173" t="s">
        <v>259</v>
      </c>
      <c r="C305" s="174" t="s">
        <v>262</v>
      </c>
      <c r="D305" s="176">
        <v>5829000</v>
      </c>
      <c r="E305" s="178">
        <v>3187000</v>
      </c>
      <c r="F305" s="177" t="s">
        <v>162</v>
      </c>
      <c r="G305" s="173" t="s">
        <v>170</v>
      </c>
    </row>
    <row r="306" spans="1:7" hidden="1" x14ac:dyDescent="0.3">
      <c r="A306" s="172">
        <v>300</v>
      </c>
      <c r="B306" s="173" t="s">
        <v>259</v>
      </c>
      <c r="C306" s="174" t="s">
        <v>263</v>
      </c>
      <c r="D306" s="176">
        <v>5829000</v>
      </c>
      <c r="E306" s="178">
        <v>3326000</v>
      </c>
      <c r="F306" s="177" t="s">
        <v>162</v>
      </c>
      <c r="G306" s="173" t="s">
        <v>170</v>
      </c>
    </row>
    <row r="307" spans="1:7" hidden="1" x14ac:dyDescent="0.3">
      <c r="A307" s="172">
        <v>301</v>
      </c>
      <c r="B307" s="173" t="s">
        <v>259</v>
      </c>
      <c r="C307" s="174" t="s">
        <v>264</v>
      </c>
      <c r="D307" s="176">
        <v>7284000</v>
      </c>
      <c r="E307" s="178">
        <v>3626000</v>
      </c>
      <c r="F307" s="177" t="s">
        <v>162</v>
      </c>
      <c r="G307" s="173" t="s">
        <v>174</v>
      </c>
    </row>
    <row r="308" spans="1:7" hidden="1" x14ac:dyDescent="0.3">
      <c r="A308" s="172">
        <v>302</v>
      </c>
      <c r="B308" s="173" t="s">
        <v>260</v>
      </c>
      <c r="C308" s="174" t="s">
        <v>261</v>
      </c>
      <c r="D308" s="176">
        <v>8247000</v>
      </c>
      <c r="E308" s="178">
        <v>4514000</v>
      </c>
      <c r="F308" s="177" t="s">
        <v>148</v>
      </c>
      <c r="G308" s="173" t="s">
        <v>182</v>
      </c>
    </row>
    <row r="309" spans="1:7" hidden="1" x14ac:dyDescent="0.3">
      <c r="A309" s="172">
        <v>303</v>
      </c>
      <c r="B309" s="173" t="s">
        <v>260</v>
      </c>
      <c r="C309" s="174" t="s">
        <v>262</v>
      </c>
      <c r="D309" s="176">
        <v>7797000</v>
      </c>
      <c r="E309" s="178">
        <v>3979000</v>
      </c>
      <c r="F309" s="177" t="s">
        <v>148</v>
      </c>
      <c r="G309" s="173" t="s">
        <v>170</v>
      </c>
    </row>
    <row r="310" spans="1:7" hidden="1" x14ac:dyDescent="0.3">
      <c r="A310" s="172">
        <v>304</v>
      </c>
      <c r="B310" s="173" t="s">
        <v>260</v>
      </c>
      <c r="C310" s="174" t="s">
        <v>263</v>
      </c>
      <c r="D310" s="176">
        <v>7797000</v>
      </c>
      <c r="E310" s="178">
        <v>4118000</v>
      </c>
      <c r="F310" s="177" t="s">
        <v>148</v>
      </c>
      <c r="G310" s="173" t="s">
        <v>170</v>
      </c>
    </row>
    <row r="311" spans="1:7" hidden="1" x14ac:dyDescent="0.3">
      <c r="A311" s="172">
        <v>305</v>
      </c>
      <c r="B311" s="173" t="s">
        <v>260</v>
      </c>
      <c r="C311" s="174" t="s">
        <v>264</v>
      </c>
      <c r="D311" s="176">
        <v>9241000</v>
      </c>
      <c r="E311" s="178">
        <v>4407000</v>
      </c>
      <c r="F311" s="177" t="s">
        <v>148</v>
      </c>
      <c r="G311" s="173" t="s">
        <v>174</v>
      </c>
    </row>
    <row r="312" spans="1:7" hidden="1" x14ac:dyDescent="0.3">
      <c r="A312" s="172">
        <v>306</v>
      </c>
      <c r="B312" s="173" t="s">
        <v>260</v>
      </c>
      <c r="C312" s="174" t="s">
        <v>266</v>
      </c>
      <c r="D312" s="176">
        <v>16771000</v>
      </c>
      <c r="E312" s="178">
        <v>8739000</v>
      </c>
      <c r="F312" s="177" t="s">
        <v>148</v>
      </c>
      <c r="G312" s="173" t="s">
        <v>208</v>
      </c>
    </row>
    <row r="313" spans="1:7" hidden="1" x14ac:dyDescent="0.3">
      <c r="A313" s="172">
        <v>307</v>
      </c>
      <c r="B313" s="173" t="s">
        <v>261</v>
      </c>
      <c r="C313" s="174" t="s">
        <v>248</v>
      </c>
      <c r="D313" s="176">
        <v>9915000</v>
      </c>
      <c r="E313" s="178">
        <v>5241000</v>
      </c>
      <c r="F313" s="177" t="s">
        <v>182</v>
      </c>
      <c r="G313" s="173" t="s">
        <v>198</v>
      </c>
    </row>
    <row r="314" spans="1:7" hidden="1" x14ac:dyDescent="0.3">
      <c r="A314" s="172">
        <v>308</v>
      </c>
      <c r="B314" s="173" t="s">
        <v>261</v>
      </c>
      <c r="C314" s="174" t="s">
        <v>262</v>
      </c>
      <c r="D314" s="176">
        <v>6685000</v>
      </c>
      <c r="E314" s="178">
        <v>3765000</v>
      </c>
      <c r="F314" s="177" t="s">
        <v>182</v>
      </c>
      <c r="G314" s="173" t="s">
        <v>170</v>
      </c>
    </row>
    <row r="315" spans="1:7" hidden="1" x14ac:dyDescent="0.3">
      <c r="A315" s="172">
        <v>309</v>
      </c>
      <c r="B315" s="173" t="s">
        <v>261</v>
      </c>
      <c r="C315" s="174" t="s">
        <v>263</v>
      </c>
      <c r="D315" s="176">
        <v>6685000</v>
      </c>
      <c r="E315" s="178">
        <v>3904000</v>
      </c>
      <c r="F315" s="177" t="s">
        <v>182</v>
      </c>
      <c r="G315" s="173" t="s">
        <v>170</v>
      </c>
    </row>
    <row r="316" spans="1:7" hidden="1" x14ac:dyDescent="0.3">
      <c r="A316" s="172">
        <v>310</v>
      </c>
      <c r="B316" s="173" t="s">
        <v>261</v>
      </c>
      <c r="C316" s="174" t="s">
        <v>264</v>
      </c>
      <c r="D316" s="176">
        <v>8140000</v>
      </c>
      <c r="E316" s="178">
        <v>4204000</v>
      </c>
      <c r="F316" s="177" t="s">
        <v>182</v>
      </c>
      <c r="G316" s="173" t="s">
        <v>174</v>
      </c>
    </row>
    <row r="317" spans="1:7" hidden="1" x14ac:dyDescent="0.3">
      <c r="A317" s="172">
        <v>311</v>
      </c>
      <c r="B317" s="173" t="s">
        <v>261</v>
      </c>
      <c r="C317" s="174" t="s">
        <v>266</v>
      </c>
      <c r="D317" s="176">
        <v>15659000</v>
      </c>
      <c r="E317" s="178">
        <v>8535000</v>
      </c>
      <c r="F317" s="177" t="s">
        <v>182</v>
      </c>
      <c r="G317" s="173" t="s">
        <v>208</v>
      </c>
    </row>
    <row r="318" spans="1:7" hidden="1" x14ac:dyDescent="0.3">
      <c r="A318" s="172">
        <v>312</v>
      </c>
      <c r="B318" s="173" t="s">
        <v>262</v>
      </c>
      <c r="C318" s="174" t="s">
        <v>248</v>
      </c>
      <c r="D318" s="176">
        <v>9466000</v>
      </c>
      <c r="E318" s="178">
        <v>4706000</v>
      </c>
      <c r="F318" s="177" t="s">
        <v>170</v>
      </c>
      <c r="G318" s="173" t="s">
        <v>198</v>
      </c>
    </row>
    <row r="319" spans="1:7" hidden="1" x14ac:dyDescent="0.3">
      <c r="A319" s="172">
        <v>313</v>
      </c>
      <c r="B319" s="173" t="s">
        <v>263</v>
      </c>
      <c r="C319" s="174" t="s">
        <v>248</v>
      </c>
      <c r="D319" s="176">
        <v>9466000</v>
      </c>
      <c r="E319" s="178">
        <v>4845000</v>
      </c>
      <c r="F319" s="177" t="s">
        <v>170</v>
      </c>
      <c r="G319" s="173" t="s">
        <v>198</v>
      </c>
    </row>
    <row r="320" spans="1:7" hidden="1" x14ac:dyDescent="0.3">
      <c r="A320" s="172">
        <v>314</v>
      </c>
      <c r="B320" s="173" t="s">
        <v>264</v>
      </c>
      <c r="C320" s="174" t="s">
        <v>242</v>
      </c>
      <c r="D320" s="176">
        <v>3198000</v>
      </c>
      <c r="E320" s="178">
        <v>2118000</v>
      </c>
      <c r="F320" s="177" t="s">
        <v>174</v>
      </c>
      <c r="G320" s="173" t="s">
        <v>176</v>
      </c>
    </row>
    <row r="321" spans="1:7" hidden="1" x14ac:dyDescent="0.3">
      <c r="A321" s="172">
        <v>315</v>
      </c>
      <c r="B321" s="173" t="s">
        <v>264</v>
      </c>
      <c r="C321" s="174" t="s">
        <v>243</v>
      </c>
      <c r="D321" s="176">
        <v>12675000</v>
      </c>
      <c r="E321" s="178">
        <v>7250000</v>
      </c>
      <c r="F321" s="177" t="s">
        <v>174</v>
      </c>
      <c r="G321" s="173" t="s">
        <v>208</v>
      </c>
    </row>
    <row r="322" spans="1:7" hidden="1" x14ac:dyDescent="0.3">
      <c r="A322" s="172">
        <v>316</v>
      </c>
      <c r="B322" s="173" t="s">
        <v>264</v>
      </c>
      <c r="C322" s="174" t="s">
        <v>248</v>
      </c>
      <c r="D322" s="176">
        <v>5936000</v>
      </c>
      <c r="E322" s="178">
        <v>3674000</v>
      </c>
      <c r="F322" s="177" t="s">
        <v>174</v>
      </c>
      <c r="G322" s="173" t="s">
        <v>198</v>
      </c>
    </row>
    <row r="323" spans="1:7" hidden="1" x14ac:dyDescent="0.3">
      <c r="A323" s="172">
        <v>317</v>
      </c>
      <c r="B323" s="173" t="s">
        <v>264</v>
      </c>
      <c r="C323" s="174" t="s">
        <v>266</v>
      </c>
      <c r="D323" s="176">
        <v>11295000</v>
      </c>
      <c r="E323" s="178">
        <v>6589000</v>
      </c>
      <c r="F323" s="177" t="s">
        <v>174</v>
      </c>
      <c r="G323" s="173" t="s">
        <v>208</v>
      </c>
    </row>
  </sheetData>
  <autoFilter ref="A7:G323" xr:uid="{505577DA-34CE-4E3A-829F-D0822499EDD8}">
    <filterColumn colId="1">
      <filters>
        <filter val="JAKARTA"/>
      </filters>
    </filterColumn>
  </autoFilter>
  <mergeCells count="2">
    <mergeCell ref="A1:D1"/>
    <mergeCell ref="A3:E3"/>
  </mergeCells>
  <printOptions horizontalCentered="1"/>
  <pageMargins left="0.39370078740157483" right="0.39370078740157483" top="0.39370078740157483" bottom="0.19685039370078741" header="0.11811023622047245" footer="0.11811023622047245"/>
  <pageSetup paperSize="258" scale="1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6AED-A6EC-4492-9EFE-FAC192F7BAE6}">
  <sheetPr>
    <pageSetUpPr fitToPage="1"/>
  </sheetPr>
  <dimension ref="B3:D11"/>
  <sheetViews>
    <sheetView workbookViewId="0">
      <selection activeCell="H15" sqref="H15"/>
    </sheetView>
  </sheetViews>
  <sheetFormatPr defaultRowHeight="14.4" x14ac:dyDescent="0.3"/>
  <cols>
    <col min="1" max="1" width="8.88671875" style="158" customWidth="1"/>
    <col min="2" max="2" width="30.109375" style="158" customWidth="1"/>
    <col min="3" max="3" width="24.5546875" style="158" customWidth="1"/>
    <col min="4" max="4" width="10.44140625" style="158" bestFit="1" customWidth="1"/>
    <col min="5" max="16384" width="8.88671875" style="158"/>
  </cols>
  <sheetData>
    <row r="3" spans="2:4" x14ac:dyDescent="0.3">
      <c r="B3" s="180" t="s">
        <v>274</v>
      </c>
    </row>
    <row r="6" spans="2:4" x14ac:dyDescent="0.3">
      <c r="B6" s="181" t="s">
        <v>275</v>
      </c>
      <c r="C6" s="181" t="s">
        <v>276</v>
      </c>
      <c r="D6" s="182"/>
    </row>
    <row r="7" spans="2:4" x14ac:dyDescent="0.3">
      <c r="B7" s="183" t="s">
        <v>277</v>
      </c>
      <c r="C7" s="184">
        <v>1700000</v>
      </c>
      <c r="D7" s="158" t="s">
        <v>278</v>
      </c>
    </row>
    <row r="8" spans="2:4" x14ac:dyDescent="0.3">
      <c r="B8" s="185" t="s">
        <v>279</v>
      </c>
      <c r="C8" s="184">
        <v>1400000</v>
      </c>
      <c r="D8" s="158" t="s">
        <v>278</v>
      </c>
    </row>
    <row r="9" spans="2:4" x14ac:dyDescent="0.3">
      <c r="B9" s="183" t="s">
        <v>280</v>
      </c>
      <c r="C9" s="184">
        <v>1000000</v>
      </c>
      <c r="D9" s="158" t="s">
        <v>278</v>
      </c>
    </row>
    <row r="10" spans="2:4" x14ac:dyDescent="0.3">
      <c r="B10" s="183" t="s">
        <v>281</v>
      </c>
      <c r="C10" s="184">
        <v>900000</v>
      </c>
      <c r="D10" s="158" t="s">
        <v>278</v>
      </c>
    </row>
    <row r="11" spans="2:4" x14ac:dyDescent="0.3">
      <c r="B11" s="177" t="s">
        <v>282</v>
      </c>
      <c r="C11" s="184">
        <v>700000</v>
      </c>
      <c r="D11" s="158" t="s">
        <v>283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BD8318-8584-4905-8D89-7A254D31CB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17452-244c-46eb-9f4c-99f380b0c60c"/>
    <ds:schemaRef ds:uri="cd273273-2d29-47ce-b53b-3ecfd61fd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010FBD-A3EF-4C53-9182-B85B639FED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56BE20-F0A6-4F93-896D-CD841396A2D9}">
  <ds:schemaRefs>
    <ds:schemaRef ds:uri="http://schemas.microsoft.com/office/2006/metadata/properties"/>
    <ds:schemaRef ds:uri="http://schemas.microsoft.com/office/infopath/2007/PartnerControls"/>
    <ds:schemaRef ds:uri="cd273273-2d29-47ce-b53b-3ecfd61fda9e"/>
    <ds:schemaRef ds:uri="cf217452-244c-46eb-9f4c-99f380b0c6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Template</vt:lpstr>
      <vt:lpstr>WHO Standard budget categories</vt:lpstr>
      <vt:lpstr>GOI Rates</vt:lpstr>
      <vt:lpstr>Estimates - Air tickets</vt:lpstr>
      <vt:lpstr>Resource Person Fee</vt:lpstr>
      <vt:lpstr>'Estimates - Air tickets'!Print_Area</vt:lpstr>
      <vt:lpstr>'GOI Rates'!Print_Area</vt:lpstr>
      <vt:lpstr>Template!Print_Area</vt:lpstr>
      <vt:lpstr>'WHO Standard budget categories'!Print_Area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Alina Mahamel</dc:creator>
  <cp:keywords/>
  <dc:description/>
  <cp:lastModifiedBy>ATMOJO, Untung</cp:lastModifiedBy>
  <dcterms:created xsi:type="dcterms:W3CDTF">2024-11-14T04:29:24Z</dcterms:created>
  <dcterms:modified xsi:type="dcterms:W3CDTF">2026-05-24T14:48:46Z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0x0101006AB867F123546C4296AB31DA290F128A</vt:lpwstr>
  </property>
  <property fmtid="{D5CDD505-2E9C-101B-9397-08002B2CF9AE}" pid="3" name="MediaServiceImageTags">
    <vt:lpwstr/>
  </property>
</Properties>
</file>